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bookViews>
    <workbookView xWindow="0" yWindow="0" windowWidth="28800" windowHeight="12330"/>
  </bookViews>
  <sheets>
    <sheet name="ER" sheetId="1" r:id="rId1"/>
  </sheets>
  <externalReferences>
    <externalReference r:id="rId2"/>
    <externalReference r:id="rId3"/>
  </externalReferences>
  <definedNames>
    <definedName name="STATUS">[2]SB!$H$12:$H$14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2" i="1"/>
  <c r="A38" i="1"/>
  <c r="G31" i="1"/>
  <c r="G29" i="1"/>
  <c r="G28" i="1"/>
  <c r="G26" i="1"/>
  <c r="G25" i="1"/>
  <c r="G24" i="1"/>
  <c r="G23" i="1"/>
  <c r="G22" i="1"/>
  <c r="E21" i="1"/>
  <c r="C20" i="1"/>
  <c r="G20" i="1" s="1"/>
  <c r="B20" i="1"/>
  <c r="B19" i="1"/>
  <c r="G18" i="1"/>
  <c r="C17" i="1"/>
  <c r="C19" i="1" s="1"/>
  <c r="G19" i="1" s="1"/>
  <c r="C16" i="1"/>
  <c r="G16" i="1" s="1"/>
  <c r="B16" i="1"/>
  <c r="G15" i="1"/>
  <c r="C15" i="1"/>
  <c r="B15" i="1"/>
  <c r="G14" i="1"/>
  <c r="C14" i="1"/>
  <c r="C21" i="1" s="1"/>
  <c r="G21" i="1" s="1"/>
  <c r="B14" i="1"/>
  <c r="B21" i="1" s="1"/>
  <c r="G13" i="1"/>
  <c r="G12" i="1"/>
  <c r="G10" i="1"/>
  <c r="C9" i="1"/>
  <c r="G9" i="1" s="1"/>
  <c r="B9" i="1"/>
  <c r="G8" i="1"/>
  <c r="C8" i="1"/>
  <c r="C11" i="1" s="1"/>
  <c r="B8" i="1"/>
  <c r="B11" i="1" s="1"/>
  <c r="B27" i="1" s="1"/>
  <c r="B30" i="1" s="1"/>
  <c r="B32" i="1" s="1"/>
  <c r="C5" i="1"/>
  <c r="B5" i="1"/>
  <c r="A3" i="1"/>
  <c r="A1" i="1"/>
  <c r="G11" i="1" l="1"/>
  <c r="C27" i="1"/>
  <c r="E20" i="1"/>
  <c r="E22" i="1" s="1"/>
  <c r="I21" i="1"/>
  <c r="I14" i="1"/>
  <c r="G17" i="1"/>
  <c r="C30" i="1" l="1"/>
  <c r="G27" i="1"/>
  <c r="C32" i="1" l="1"/>
  <c r="G32" i="1" s="1"/>
  <c r="G30" i="1"/>
</calcChain>
</file>

<file path=xl/sharedStrings.xml><?xml version="1.0" encoding="utf-8"?>
<sst xmlns="http://schemas.openxmlformats.org/spreadsheetml/2006/main" count="27" uniqueCount="27">
  <si>
    <t>Estado de Rendimiento Financiero</t>
  </si>
  <si>
    <t>(Valores en RD$)</t>
  </si>
  <si>
    <t>Ingresos (Notas 20,21)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</si>
  <si>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</si>
  <si>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</si>
  <si>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</si>
  <si>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</si>
  <si>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</si>
  <si>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Gastos (Notas 22,23,24,13,25,26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</si>
  <si>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</si>
  <si>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</si>
  <si>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</si>
  <si>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</si>
  <si>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</si>
  <si>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</si>
  <si>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</si>
  <si>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</si>
  <si>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(perdida) por diferencia cambiaria</t>
  </si>
  <si>
    <t>Participación en resultado de asociadas</t>
  </si>
  <si>
    <t>Resultado del período (ahorro / desahorro)</t>
  </si>
  <si>
    <t>Atribuible a:</t>
  </si>
  <si>
    <t>Propietarios de la entidad controladora</t>
  </si>
  <si>
    <t>Intereses minoritarios</t>
  </si>
  <si>
    <t>Las notas en las páginas X a XX son parte integral de estos Estados Financieros.</t>
  </si>
  <si>
    <t>Director General</t>
  </si>
  <si>
    <t>Director Administrativo Financiero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</si>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</sst>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3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4" fontId="0" fillId="0" borderId="0" xfId="0" applyNumberFormat="1" applyBorder="1" applyAlignment="1">
      <alignment horizontal="right"/>
    </xf>
    <xf numFmtId="0" fontId="4" fillId="0" borderId="0" xfId="0" applyFont="1" applyAlignment="1">
      <alignment horizontal="left" vertical="center" indent="5"/>
    </xf>
    <xf numFmtId="4" fontId="0" fillId="0" borderId="0" xfId="0" applyNumberFormat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4" fontId="3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6%202021%20enviar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E%20FINANCIERO%20PLANTILLA%20JJ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Mat"/>
      <sheetName val="DE"/>
      <sheetName val="Pres A"/>
      <sheetName val="25A"/>
      <sheetName val="Rt"/>
      <sheetName val="Notas NF"/>
      <sheetName val="nota13"/>
      <sheetName val="nota13b"/>
      <sheetName val="nota10 inventario"/>
      <sheetName val="nota15 supidores"/>
      <sheetName val="nota27"/>
      <sheetName val="ES"/>
      <sheetName val="ER"/>
      <sheetName val="FE"/>
      <sheetName val="EP"/>
      <sheetName val="EEP"/>
      <sheetName val="Notas"/>
      <sheetName val="ELAI"/>
      <sheetName val="A"/>
      <sheetName val="Hoja1"/>
      <sheetName val="RESULTADO"/>
      <sheetName val="EST.Ej.PREs."/>
      <sheetName val="FLUJO"/>
      <sheetName val="PATRIMONIO"/>
      <sheetName val="Rf"/>
      <sheetName val="IPT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junio del 2021    y    30 de junio del 2020</v>
          </cell>
        </row>
        <row r="3">
          <cell r="B3">
            <v>2021</v>
          </cell>
          <cell r="C3">
            <v>2020</v>
          </cell>
        </row>
        <row r="47">
          <cell r="C47">
            <v>193172</v>
          </cell>
        </row>
        <row r="48">
          <cell r="C48">
            <v>4649.95</v>
          </cell>
        </row>
        <row r="49">
          <cell r="C49">
            <v>9355833.4000000004</v>
          </cell>
        </row>
        <row r="50">
          <cell r="C50">
            <v>2678660.79</v>
          </cell>
        </row>
        <row r="51">
          <cell r="C51">
            <v>1369387.51</v>
          </cell>
        </row>
        <row r="52">
          <cell r="C52">
            <v>1644800.33</v>
          </cell>
        </row>
        <row r="53">
          <cell r="C53">
            <v>59819.15</v>
          </cell>
        </row>
        <row r="54">
          <cell r="C54">
            <v>430459.12</v>
          </cell>
        </row>
        <row r="55">
          <cell r="C55">
            <v>2900</v>
          </cell>
        </row>
        <row r="56">
          <cell r="C56">
            <v>21930</v>
          </cell>
        </row>
        <row r="57">
          <cell r="C57">
            <v>1000195.07</v>
          </cell>
        </row>
        <row r="58">
          <cell r="C58">
            <v>252299.3</v>
          </cell>
        </row>
        <row r="59">
          <cell r="C59">
            <v>176217.2</v>
          </cell>
        </row>
        <row r="60">
          <cell r="C60">
            <v>808793054.60000002</v>
          </cell>
        </row>
        <row r="61">
          <cell r="C61">
            <v>99630054.400000006</v>
          </cell>
        </row>
        <row r="62">
          <cell r="C62">
            <v>61135603.18</v>
          </cell>
        </row>
        <row r="63">
          <cell r="C63">
            <v>2038.5</v>
          </cell>
        </row>
        <row r="64">
          <cell r="C64">
            <v>32000</v>
          </cell>
        </row>
        <row r="65">
          <cell r="C65">
            <v>35804153.43</v>
          </cell>
        </row>
        <row r="66">
          <cell r="C66">
            <v>58667137.109999999</v>
          </cell>
        </row>
        <row r="67">
          <cell r="C67">
            <v>3864482.29</v>
          </cell>
        </row>
        <row r="68">
          <cell r="C68">
            <v>136173955.96000001</v>
          </cell>
        </row>
        <row r="69">
          <cell r="C69">
            <v>71691527.799999997</v>
          </cell>
        </row>
        <row r="70">
          <cell r="C70">
            <v>611879.24</v>
          </cell>
        </row>
        <row r="71">
          <cell r="C71">
            <v>229082.18</v>
          </cell>
        </row>
        <row r="72">
          <cell r="C72">
            <v>2517772.9900000002</v>
          </cell>
        </row>
        <row r="73">
          <cell r="C73">
            <v>949580.56</v>
          </cell>
        </row>
        <row r="74">
          <cell r="C74">
            <v>1034847.56</v>
          </cell>
        </row>
        <row r="75">
          <cell r="C75">
            <v>315000</v>
          </cell>
        </row>
        <row r="76">
          <cell r="C76">
            <v>20000</v>
          </cell>
        </row>
        <row r="77">
          <cell r="C77">
            <v>5243744.62</v>
          </cell>
        </row>
        <row r="78">
          <cell r="C78">
            <v>5278906.68</v>
          </cell>
        </row>
        <row r="79">
          <cell r="C79">
            <v>880449.51</v>
          </cell>
        </row>
        <row r="80">
          <cell r="C80">
            <v>47561.56</v>
          </cell>
        </row>
        <row r="81">
          <cell r="C81">
            <v>133464.35</v>
          </cell>
        </row>
        <row r="82">
          <cell r="C82">
            <v>882145.6</v>
          </cell>
        </row>
        <row r="83">
          <cell r="C83">
            <v>608681.56000000006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77">
          <cell r="C477">
            <v>98369811.329999998</v>
          </cell>
          <cell r="D477">
            <v>80313619.530000001</v>
          </cell>
        </row>
        <row r="489">
          <cell r="C489">
            <v>136173955.96000001</v>
          </cell>
          <cell r="D489">
            <v>104268570.83000001</v>
          </cell>
        </row>
        <row r="510">
          <cell r="C510">
            <v>125030059.34</v>
          </cell>
          <cell r="D510">
            <v>93809695.889999986</v>
          </cell>
        </row>
        <row r="521">
          <cell r="C521">
            <v>1089603.76</v>
          </cell>
          <cell r="D521">
            <v>5682052.4299999997</v>
          </cell>
        </row>
        <row r="546">
          <cell r="C546">
            <v>7903274.3599999994</v>
          </cell>
          <cell r="D546">
            <v>17835650.410000004</v>
          </cell>
        </row>
        <row r="572">
          <cell r="C572">
            <v>19074220.149999999</v>
          </cell>
          <cell r="D572">
            <v>24929263.91</v>
          </cell>
        </row>
        <row r="580">
          <cell r="C580">
            <v>594704.93999999994</v>
          </cell>
          <cell r="D580">
            <v>1175347.8900000001</v>
          </cell>
        </row>
      </sheetData>
      <sheetData sheetId="9"/>
      <sheetData sheetId="10"/>
      <sheetData sheetId="11"/>
      <sheetData sheetId="12"/>
      <sheetData sheetId="13"/>
      <sheetData sheetId="14">
        <row r="65">
          <cell r="A65" t="str">
            <v>REYNALDO CONSTANTINO MENDEZ SANCHEZ</v>
          </cell>
        </row>
        <row r="69">
          <cell r="A69" t="str">
            <v>MARIA PATRICIA  ALMONTE DE GRULLON</v>
          </cell>
        </row>
        <row r="73">
          <cell r="A73" t="str">
            <v>Lic. Yubelkis García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D"/>
      <sheetName val="DATOS"/>
      <sheetName val="1"/>
      <sheetName val="CUENTAS"/>
      <sheetName val="ECPN"/>
      <sheetName val="2"/>
      <sheetName val="FINANCIERO"/>
      <sheetName val="3"/>
      <sheetName val="FISCAL"/>
      <sheetName val="4"/>
      <sheetName val="MERCANTIL"/>
      <sheetName val="CONTROL"/>
      <sheetName val="SB"/>
      <sheetName val="CALCUL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H12" t="str">
            <v>REVISADO, VERSIÓN FINAL</v>
          </cell>
        </row>
        <row r="13">
          <cell r="H13" t="str">
            <v xml:space="preserve">PENDIENTE </v>
          </cell>
        </row>
        <row r="14">
          <cell r="H14" t="str">
            <v>PENDIENTE DE REVISIÓN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7"/>
  <sheetViews>
    <sheetView tabSelected="1" workbookViewId="0">
      <selection activeCell="A13" sqref="A13"/>
    </sheetView>
  </sheetViews>
  <sheetFormatPr baseColWidth="10" defaultColWidth="9.140625" defaultRowHeight="15" x14ac:dyDescent="0.25"/>
  <cols>
    <col min="1" max="1" width="51.5703125" customWidth="1"/>
    <col min="2" max="2" width="14.28515625" customWidth="1"/>
    <col min="3" max="3" width="13.140625" customWidth="1"/>
    <col min="4" max="4" width="11.42578125" customWidth="1"/>
    <col min="5" max="5" width="11.7109375" hidden="1" customWidth="1"/>
    <col min="6" max="6" width="13.7109375" style="2" hidden="1" customWidth="1"/>
    <col min="7" max="7" width="11.42578125" hidden="1" customWidth="1"/>
    <col min="8" max="8" width="0" hidden="1" customWidth="1"/>
    <col min="9" max="9" width="3.5703125" customWidth="1"/>
    <col min="10" max="10" width="12.7109375" bestFit="1" customWidth="1"/>
    <col min="11" max="11" width="13.7109375" bestFit="1" customWidth="1"/>
    <col min="12" max="12" width="12.7109375" bestFit="1" customWidth="1"/>
  </cols>
  <sheetData>
    <row r="1" spans="1:12" x14ac:dyDescent="0.25">
      <c r="A1" s="1" t="str">
        <f>+[1]BALANZA!B1</f>
        <v>CORPORACION DEL ACUEDUCTO Y ALCANTARILLADO DE MOCA</v>
      </c>
      <c r="B1" s="1"/>
      <c r="C1" s="1"/>
    </row>
    <row r="2" spans="1:12" x14ac:dyDescent="0.25">
      <c r="A2" s="3" t="s">
        <v>0</v>
      </c>
      <c r="B2" s="3"/>
      <c r="C2" s="3"/>
    </row>
    <row r="3" spans="1:12" x14ac:dyDescent="0.25">
      <c r="A3" s="3" t="str">
        <f>+[1]BALANZA!B2</f>
        <v>Del Ejercicio terminado el  30 de junio del 2021    y    30 de junio del 2020</v>
      </c>
      <c r="B3" s="3"/>
      <c r="C3" s="3"/>
    </row>
    <row r="4" spans="1:12" x14ac:dyDescent="0.25">
      <c r="A4" s="3" t="s">
        <v>1</v>
      </c>
      <c r="B4" s="3"/>
      <c r="C4" s="3"/>
    </row>
    <row r="5" spans="1:12" x14ac:dyDescent="0.25">
      <c r="B5" s="4">
        <f>+[1]BALANZA!B3</f>
        <v>2021</v>
      </c>
      <c r="C5" s="4">
        <f>+[1]BALANZA!C3</f>
        <v>2020</v>
      </c>
    </row>
    <row r="6" spans="1:12" x14ac:dyDescent="0.25">
      <c r="A6" s="5" t="s">
        <v>2</v>
      </c>
    </row>
    <row r="7" spans="1:12" hidden="1" x14ac:dyDescent="0.25">
      <c r="A7" s="6" t="s">
        <v>3</v>
      </c>
      <c r="B7" s="7">
        <v>0</v>
      </c>
      <c r="C7" s="7">
        <v>0</v>
      </c>
    </row>
    <row r="8" spans="1:12" ht="18" customHeight="1" x14ac:dyDescent="0.25">
      <c r="A8" s="6" t="s">
        <v>4</v>
      </c>
      <c r="B8" s="8">
        <f>+'[1]Notas NF'!C477</f>
        <v>98369811.329999998</v>
      </c>
      <c r="C8" s="8">
        <f>+'[1]Notas NF'!D477</f>
        <v>80313619.530000001</v>
      </c>
      <c r="F8" s="2">
        <v>174411030.84999999</v>
      </c>
      <c r="G8" s="2">
        <f>+C8-F8</f>
        <v>-94097411.319999993</v>
      </c>
    </row>
    <row r="9" spans="1:12" x14ac:dyDescent="0.25">
      <c r="A9" s="6" t="s">
        <v>5</v>
      </c>
      <c r="B9" s="8">
        <f>+'[1]Notas NF'!C489</f>
        <v>136173955.96000001</v>
      </c>
      <c r="C9" s="8">
        <f>+'[1]Notas NF'!D489</f>
        <v>104268570.83000001</v>
      </c>
      <c r="F9" s="2">
        <v>104423221</v>
      </c>
      <c r="G9" s="2">
        <f t="shared" ref="G9:G32" si="0">+C9-F9</f>
        <v>-154650.16999998689</v>
      </c>
    </row>
    <row r="10" spans="1:12" hidden="1" x14ac:dyDescent="0.25">
      <c r="A10" s="6" t="s">
        <v>6</v>
      </c>
      <c r="B10" s="9">
        <v>0</v>
      </c>
      <c r="C10" s="9">
        <v>0</v>
      </c>
      <c r="F10" s="2">
        <v>0</v>
      </c>
      <c r="G10" s="2">
        <f t="shared" si="0"/>
        <v>0</v>
      </c>
    </row>
    <row r="11" spans="1:12" x14ac:dyDescent="0.25">
      <c r="A11" s="5" t="s">
        <v>7</v>
      </c>
      <c r="B11" s="10">
        <f>SUM(B7:B10)</f>
        <v>234543767.29000002</v>
      </c>
      <c r="C11" s="10">
        <f>SUM(C7:C10)</f>
        <v>184582190.36000001</v>
      </c>
      <c r="F11" s="2">
        <v>278834251.85000002</v>
      </c>
      <c r="G11" s="2">
        <f t="shared" si="0"/>
        <v>-94252061.49000001</v>
      </c>
    </row>
    <row r="12" spans="1:12" x14ac:dyDescent="0.25">
      <c r="A12" s="11"/>
      <c r="B12" s="12"/>
      <c r="C12" s="12"/>
      <c r="G12" s="2">
        <f t="shared" si="0"/>
        <v>0</v>
      </c>
    </row>
    <row r="13" spans="1:12" x14ac:dyDescent="0.25">
      <c r="A13" s="4" t="s">
        <v>8</v>
      </c>
      <c r="B13" s="13"/>
      <c r="C13" s="13"/>
      <c r="G13" s="2">
        <f t="shared" si="0"/>
        <v>0</v>
      </c>
    </row>
    <row r="14" spans="1:12" x14ac:dyDescent="0.25">
      <c r="A14" s="6" t="s">
        <v>9</v>
      </c>
      <c r="B14" s="8">
        <f>+'[1]Notas NF'!C510</f>
        <v>125030059.34</v>
      </c>
      <c r="C14" s="8">
        <f>+'[1]Notas NF'!D510</f>
        <v>93809695.889999986</v>
      </c>
      <c r="F14" s="2">
        <v>151685872.24000001</v>
      </c>
      <c r="G14" s="2">
        <f t="shared" si="0"/>
        <v>-57876176.350000024</v>
      </c>
      <c r="I14" s="2">
        <f>+C14-193594772.55</f>
        <v>-99785076.660000026</v>
      </c>
    </row>
    <row r="15" spans="1:12" x14ac:dyDescent="0.25">
      <c r="A15" s="6" t="s">
        <v>10</v>
      </c>
      <c r="B15" s="8">
        <f>+'[1]Notas NF'!C521</f>
        <v>1089603.76</v>
      </c>
      <c r="C15" s="8">
        <f>+'[1]Notas NF'!D521</f>
        <v>5682052.4299999997</v>
      </c>
      <c r="F15" s="2">
        <v>12931665.890000001</v>
      </c>
      <c r="G15" s="2">
        <f t="shared" si="0"/>
        <v>-7249613.4600000009</v>
      </c>
      <c r="I15" s="2"/>
    </row>
    <row r="16" spans="1:12" x14ac:dyDescent="0.25">
      <c r="A16" s="6" t="s">
        <v>11</v>
      </c>
      <c r="B16" s="8">
        <f>+'[1]Notas NF'!C546</f>
        <v>7903274.3599999994</v>
      </c>
      <c r="C16" s="8">
        <f>+'[1]Notas NF'!D546</f>
        <v>17835650.410000004</v>
      </c>
      <c r="F16" s="2">
        <v>28488363.559999999</v>
      </c>
      <c r="G16" s="2">
        <f t="shared" si="0"/>
        <v>-10652713.149999995</v>
      </c>
      <c r="I16" s="2"/>
      <c r="J16" s="2"/>
      <c r="K16" s="2"/>
      <c r="L16" s="2"/>
    </row>
    <row r="17" spans="1:11" x14ac:dyDescent="0.25">
      <c r="A17" s="6" t="s">
        <v>12</v>
      </c>
      <c r="B17" s="8">
        <v>22844976.889999986</v>
      </c>
      <c r="C17" s="8">
        <f>+'[1]BALANZA G'!E251</f>
        <v>0</v>
      </c>
      <c r="F17" s="2">
        <v>0</v>
      </c>
      <c r="G17" s="2">
        <f t="shared" si="0"/>
        <v>0</v>
      </c>
      <c r="I17" s="2"/>
    </row>
    <row r="18" spans="1:11" hidden="1" x14ac:dyDescent="0.25">
      <c r="A18" s="6" t="s">
        <v>13</v>
      </c>
      <c r="B18" s="8">
        <v>0</v>
      </c>
      <c r="C18" s="8">
        <v>0</v>
      </c>
      <c r="F18" s="2">
        <v>0</v>
      </c>
      <c r="G18" s="2">
        <f t="shared" si="0"/>
        <v>0</v>
      </c>
      <c r="I18" s="2"/>
    </row>
    <row r="19" spans="1:11" x14ac:dyDescent="0.25">
      <c r="A19" s="6" t="s">
        <v>14</v>
      </c>
      <c r="B19" s="8">
        <f>'[1]Notas NF'!C572</f>
        <v>19074220.149999999</v>
      </c>
      <c r="C19" s="8">
        <f>+'[1]Notas NF'!D572-C17</f>
        <v>24929263.91</v>
      </c>
      <c r="F19" s="2">
        <v>56717745.43</v>
      </c>
      <c r="G19" s="2">
        <f t="shared" si="0"/>
        <v>-31788481.52</v>
      </c>
      <c r="I19" s="2"/>
    </row>
    <row r="20" spans="1:11" x14ac:dyDescent="0.25">
      <c r="A20" s="6" t="s">
        <v>15</v>
      </c>
      <c r="B20" s="9">
        <f>+'[1]Notas NF'!C580</f>
        <v>594704.93999999994</v>
      </c>
      <c r="C20" s="9">
        <f>+'[1]Notas NF'!D580</f>
        <v>1175347.8900000001</v>
      </c>
      <c r="E20" s="2">
        <f>+B21</f>
        <v>176536839.44</v>
      </c>
      <c r="F20" s="2">
        <v>3322836.74</v>
      </c>
      <c r="G20" s="2">
        <f t="shared" si="0"/>
        <v>-2147488.85</v>
      </c>
      <c r="I20" s="2"/>
      <c r="K20" s="2"/>
    </row>
    <row r="21" spans="1:11" x14ac:dyDescent="0.25">
      <c r="A21" s="5" t="s">
        <v>16</v>
      </c>
      <c r="B21" s="14">
        <f>SUM(B14:B20)</f>
        <v>176536839.44</v>
      </c>
      <c r="C21" s="14">
        <f>SUM(C14:C20)</f>
        <v>143432010.52999997</v>
      </c>
      <c r="E21" s="2">
        <f>SUM([1]BALANZA!C47:C83)</f>
        <v>1311737447.4999995</v>
      </c>
      <c r="F21" s="2">
        <v>253146483.86000001</v>
      </c>
      <c r="G21" s="2">
        <f t="shared" si="0"/>
        <v>-109714473.33000004</v>
      </c>
      <c r="I21" s="2">
        <f>+B21-C21</f>
        <v>33104828.910000026</v>
      </c>
    </row>
    <row r="22" spans="1:11" x14ac:dyDescent="0.25">
      <c r="A22" s="15"/>
      <c r="B22" s="12"/>
      <c r="C22" s="12"/>
      <c r="E22" s="2">
        <f>+E20-E21</f>
        <v>-1135200608.0599995</v>
      </c>
      <c r="G22" s="2">
        <f t="shared" si="0"/>
        <v>0</v>
      </c>
    </row>
    <row r="23" spans="1:11" hidden="1" x14ac:dyDescent="0.25">
      <c r="A23" s="6" t="s">
        <v>17</v>
      </c>
      <c r="B23" s="8">
        <v>0</v>
      </c>
      <c r="C23" s="8">
        <v>0</v>
      </c>
      <c r="F23" s="2">
        <v>0</v>
      </c>
      <c r="G23" s="2">
        <f t="shared" si="0"/>
        <v>0</v>
      </c>
    </row>
    <row r="24" spans="1:11" hidden="1" x14ac:dyDescent="0.25">
      <c r="A24" s="15"/>
      <c r="B24" s="13"/>
      <c r="C24" s="13"/>
      <c r="G24" s="2">
        <f t="shared" si="0"/>
        <v>0</v>
      </c>
    </row>
    <row r="25" spans="1:11" hidden="1" x14ac:dyDescent="0.25">
      <c r="A25" s="6" t="s">
        <v>18</v>
      </c>
      <c r="B25" s="9">
        <v>0</v>
      </c>
      <c r="C25" s="9">
        <v>0</v>
      </c>
      <c r="F25" s="2">
        <v>0</v>
      </c>
      <c r="G25" s="2">
        <f t="shared" si="0"/>
        <v>0</v>
      </c>
    </row>
    <row r="26" spans="1:11" x14ac:dyDescent="0.25">
      <c r="A26" s="15"/>
      <c r="B26" s="13"/>
      <c r="C26" s="13"/>
      <c r="G26" s="2">
        <f t="shared" si="0"/>
        <v>0</v>
      </c>
    </row>
    <row r="27" spans="1:11" ht="15.75" thickBot="1" x14ac:dyDescent="0.3">
      <c r="A27" s="5" t="s">
        <v>19</v>
      </c>
      <c r="B27" s="16">
        <f>+B11-B21</f>
        <v>58006927.850000024</v>
      </c>
      <c r="C27" s="16">
        <f>+C11-C21</f>
        <v>41150179.830000043</v>
      </c>
      <c r="F27" s="2">
        <v>25687767.99000001</v>
      </c>
      <c r="G27" s="2">
        <f t="shared" si="0"/>
        <v>15462411.840000033</v>
      </c>
    </row>
    <row r="28" spans="1:11" ht="15.75" thickTop="1" x14ac:dyDescent="0.25">
      <c r="A28" s="15"/>
      <c r="B28" s="17"/>
      <c r="C28" s="17"/>
      <c r="G28" s="2">
        <f t="shared" si="0"/>
        <v>0</v>
      </c>
    </row>
    <row r="29" spans="1:11" hidden="1" x14ac:dyDescent="0.25">
      <c r="A29" s="18" t="s">
        <v>20</v>
      </c>
      <c r="B29" s="19"/>
      <c r="C29" s="19"/>
      <c r="G29" s="2">
        <f t="shared" si="0"/>
        <v>0</v>
      </c>
    </row>
    <row r="30" spans="1:11" hidden="1" x14ac:dyDescent="0.25">
      <c r="A30" s="6" t="s">
        <v>21</v>
      </c>
      <c r="B30" s="7">
        <f>+B27</f>
        <v>58006927.850000024</v>
      </c>
      <c r="C30" s="7">
        <f>+C27</f>
        <v>41150179.830000043</v>
      </c>
      <c r="F30" s="2">
        <v>25687767.99000001</v>
      </c>
      <c r="G30" s="2">
        <f t="shared" si="0"/>
        <v>15462411.840000033</v>
      </c>
    </row>
    <row r="31" spans="1:11" ht="15.75" hidden="1" customHeight="1" x14ac:dyDescent="0.25">
      <c r="A31" s="6" t="s">
        <v>22</v>
      </c>
      <c r="B31" s="20">
        <v>0</v>
      </c>
      <c r="C31" s="20">
        <v>0</v>
      </c>
      <c r="F31" s="2">
        <v>0</v>
      </c>
      <c r="G31" s="2">
        <f t="shared" si="0"/>
        <v>0</v>
      </c>
    </row>
    <row r="32" spans="1:11" ht="15.75" hidden="1" thickBot="1" x14ac:dyDescent="0.3">
      <c r="A32" s="21"/>
      <c r="B32" s="22">
        <f>+B30</f>
        <v>58006927.850000024</v>
      </c>
      <c r="C32" s="22">
        <f>+C30</f>
        <v>41150179.830000043</v>
      </c>
      <c r="F32" s="2">
        <v>25687767.99000001</v>
      </c>
      <c r="G32" s="2">
        <f t="shared" si="0"/>
        <v>15462411.840000033</v>
      </c>
    </row>
    <row r="33" spans="1:3" ht="18.75" hidden="1" x14ac:dyDescent="0.25">
      <c r="A33" s="23"/>
      <c r="B33" s="2"/>
      <c r="C33" s="2"/>
    </row>
    <row r="34" spans="1:3" x14ac:dyDescent="0.25">
      <c r="A34" s="24" t="s">
        <v>23</v>
      </c>
    </row>
    <row r="35" spans="1:3" x14ac:dyDescent="0.25">
      <c r="A35" s="25"/>
    </row>
    <row r="36" spans="1:3" x14ac:dyDescent="0.25">
      <c r="A36" s="25"/>
    </row>
    <row r="38" spans="1:3" x14ac:dyDescent="0.25">
      <c r="A38" s="26" t="str">
        <f>+[1]ES!A65</f>
        <v>REYNALDO CONSTANTINO MENDEZ SANCHEZ</v>
      </c>
      <c r="B38" s="26"/>
      <c r="C38" s="26"/>
    </row>
    <row r="39" spans="1:3" x14ac:dyDescent="0.25">
      <c r="A39" s="27" t="s">
        <v>24</v>
      </c>
      <c r="B39" s="27"/>
      <c r="C39" s="27"/>
    </row>
    <row r="42" spans="1:3" x14ac:dyDescent="0.25">
      <c r="A42" s="26" t="str">
        <f>+[1]ES!A69</f>
        <v>MARIA PATRICIA  ALMONTE DE GRULLON</v>
      </c>
      <c r="B42" s="26"/>
      <c r="C42" s="26"/>
    </row>
    <row r="43" spans="1:3" x14ac:dyDescent="0.25">
      <c r="A43" s="27" t="s">
        <v>25</v>
      </c>
      <c r="B43" s="27"/>
      <c r="C43" s="27"/>
    </row>
    <row r="46" spans="1:3" x14ac:dyDescent="0.25">
      <c r="A46" s="26" t="str">
        <f>+[1]ES!A73</f>
        <v>Lic. Yubelkis García</v>
      </c>
      <c r="B46" s="26"/>
      <c r="C46" s="26"/>
    </row>
    <row r="47" spans="1:3" x14ac:dyDescent="0.25">
      <c r="A47" s="27" t="s">
        <v>26</v>
      </c>
      <c r="B47" s="27"/>
      <c r="C47" s="27"/>
    </row>
  </sheetData>
  <mergeCells count="10">
    <mergeCell ref="A42:C42"/>
    <mergeCell ref="A43:C43"/>
    <mergeCell ref="A46:C46"/>
    <mergeCell ref="A47:C47"/>
    <mergeCell ref="A1:C1"/>
    <mergeCell ref="A2:C2"/>
    <mergeCell ref="A3:C3"/>
    <mergeCell ref="A4:C4"/>
    <mergeCell ref="A38:C38"/>
    <mergeCell ref="A39:C3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dcterms:created xsi:type="dcterms:W3CDTF">2021-07-13T19:20:48Z</dcterms:created>
  <dcterms:modified xsi:type="dcterms:W3CDTF">2021-07-13T19:22:26Z</dcterms:modified>
</cp:coreProperties>
</file>