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430"/>
  </bookViews>
  <sheets>
    <sheet name="ESTADO EJECUCION PRES. (2)" sheetId="1" r:id="rId1"/>
  </sheets>
  <externalReferences>
    <externalReference r:id="rId2"/>
    <externalReference r:id="rId3"/>
  </externalReferences>
  <definedNames>
    <definedName name="STATUS">[1]SB!$H$12:$H$14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E14" i="1"/>
  <c r="F14" i="1"/>
  <c r="E15" i="1"/>
  <c r="F15" i="1"/>
  <c r="E16" i="1"/>
  <c r="F16" i="1"/>
  <c r="C17" i="1"/>
  <c r="D17" i="1"/>
  <c r="E18" i="1"/>
  <c r="F18" i="1"/>
  <c r="E19" i="1"/>
  <c r="F19" i="1"/>
  <c r="E20" i="1"/>
  <c r="F20" i="1"/>
  <c r="E21" i="1"/>
  <c r="F21" i="1"/>
  <c r="C22" i="1"/>
  <c r="E22" i="1" s="1"/>
  <c r="D22" i="1"/>
  <c r="C24" i="1"/>
  <c r="C25" i="1"/>
  <c r="C26" i="1"/>
  <c r="C27" i="1"/>
  <c r="E28" i="1"/>
  <c r="F28" i="1"/>
  <c r="C29" i="1"/>
  <c r="E30" i="1"/>
  <c r="F30" i="1"/>
  <c r="E31" i="1"/>
  <c r="F31" i="1"/>
  <c r="E32" i="1"/>
  <c r="F32" i="1"/>
  <c r="J32" i="1"/>
  <c r="J31" i="1" s="1"/>
  <c r="J33" i="1"/>
  <c r="B45" i="1"/>
  <c r="C13" i="1" l="1"/>
  <c r="C23" i="1"/>
  <c r="F17" i="1"/>
  <c r="F22" i="1"/>
  <c r="F13" i="1" s="1"/>
  <c r="D13" i="1"/>
  <c r="H24" i="1"/>
  <c r="H26" i="1"/>
  <c r="H29" i="1"/>
  <c r="H25" i="1"/>
  <c r="H27" i="1"/>
  <c r="H28" i="1"/>
  <c r="I13" i="1"/>
  <c r="E13" i="1"/>
  <c r="E17" i="1"/>
  <c r="C33" i="1" l="1"/>
  <c r="D27" i="1" l="1"/>
  <c r="D25" i="1"/>
  <c r="E27" i="1" l="1"/>
  <c r="F27" i="1"/>
  <c r="E25" i="1"/>
  <c r="F25" i="1"/>
  <c r="D24" i="1"/>
  <c r="D26" i="1"/>
  <c r="E26" i="1" l="1"/>
  <c r="F26" i="1"/>
  <c r="D29" i="1"/>
  <c r="D23" i="1" s="1"/>
  <c r="I24" i="1" s="1"/>
  <c r="E24" i="1"/>
  <c r="F24" i="1"/>
  <c r="I35" i="1" l="1"/>
  <c r="I36" i="1" s="1"/>
  <c r="I29" i="1"/>
  <c r="E29" i="1"/>
  <c r="F29" i="1"/>
  <c r="F23" i="1" s="1"/>
  <c r="F33" i="1" s="1"/>
  <c r="E23" i="1"/>
  <c r="E33" i="1" s="1"/>
  <c r="I28" i="1"/>
  <c r="D33" i="1"/>
  <c r="D34" i="1" s="1"/>
  <c r="I25" i="1"/>
  <c r="I27" i="1"/>
  <c r="I26" i="1"/>
</calcChain>
</file>

<file path=xl/sharedStrings.xml><?xml version="1.0" encoding="utf-8"?>
<sst xmlns="http://schemas.openxmlformats.org/spreadsheetml/2006/main" count="33" uniqueCount="33">
  <si>
    <t>Encargada de Contabilidad</t>
  </si>
  <si>
    <t>Director General                                                                                                                               Directora Administrativa-Financiera</t>
  </si>
  <si>
    <t>Lic. Reynaldo C. Méndez Sanchéz                                                                                      Licda. María Patricia Almonte De Grullón</t>
  </si>
  <si>
    <r>
      <rPr>
        <b/>
        <sz val="12"/>
        <color indexed="63"/>
        <rFont val="Times New Roman"/>
        <family val="1"/>
      </rPr>
      <t>Resultado financiero (1-2)</t>
    </r>
  </si>
  <si>
    <r>
      <rPr>
        <sz val="11"/>
        <rFont val="Times New Roman"/>
        <family val="1"/>
      </rPr>
      <t>Gastos financieros</t>
    </r>
  </si>
  <si>
    <t>Adquisición de Activos Financieros con fines de Políticas</t>
  </si>
  <si>
    <r>
      <rPr>
        <sz val="11"/>
        <rFont val="Times New Roman"/>
        <family val="1"/>
      </rPr>
      <t>Obras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</si>
  <si>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</si>
  <si>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</si>
  <si>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</si>
  <si>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</si>
  <si>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</si>
  <si>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Remuneraciones y contribuciones</t>
    </r>
  </si>
  <si>
    <r>
      <rPr>
        <b/>
        <sz val="11"/>
        <rFont val="Times New Roman"/>
        <family val="1"/>
      </rPr>
      <t>Gastos totales</t>
    </r>
  </si>
  <si>
    <t>Ingresos a especificar (AGUA P Y S)</t>
  </si>
  <si>
    <r>
      <rPr>
        <sz val="11"/>
        <rFont val="Times New Roman"/>
        <family val="1"/>
      </rPr>
      <t>Activos financieros con fines de política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</si>
  <si>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</si>
  <si>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</si>
  <si>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</si>
  <si>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</si>
  <si>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</si>
  <si>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</si>
  <si>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Impuestos</t>
    </r>
  </si>
  <si>
    <r>
      <rPr>
        <b/>
        <sz val="11"/>
        <rFont val="Times New Roman"/>
        <family val="1"/>
      </rPr>
      <t>Ingresos totales</t>
    </r>
  </si>
  <si>
    <t>Variación (D=A-B)</t>
  </si>
  <si>
    <t>% de Variac Ejecución (C=B/A)</t>
  </si>
  <si>
    <r>
      <rPr>
        <b/>
        <sz val="11"/>
        <rFont val="Times New Roman"/>
        <family val="1"/>
      </rPr>
      <t>Presupuesto Ejecutado (B)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</si>
  <si>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</si>
  <si>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Concepto</t>
    </r>
  </si>
  <si>
    <t>(Clasificación de Ingresos y Gastos por Objeto)</t>
  </si>
  <si>
    <t>Presupuesto sobre la Base de Efectivo</t>
  </si>
  <si>
    <t>Durante el Año Terminado el 30 de junio de 2021</t>
  </si>
  <si>
    <t xml:space="preserve">Estado de Comparación de los Importes Presupuestados y Realizados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</si>
</sst>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.0;###0.0"/>
    <numFmt numFmtId="165" formatCode="0.000000000%"/>
    <numFmt numFmtId="166" formatCode="0.000000%"/>
    <numFmt numFmtId="167" formatCode="0.000%"/>
    <numFmt numFmtId="168" formatCode="###0;#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"/>
      <color rgb="FF000000"/>
      <name val="Times New Roman"/>
      <family val="1"/>
    </font>
    <font>
      <b/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4" fontId="0" fillId="0" borderId="0" xfId="0" applyNumberFormat="1"/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/>
    <xf numFmtId="166" fontId="0" fillId="0" borderId="0" xfId="0" applyNumberFormat="1"/>
    <xf numFmtId="167" fontId="2" fillId="0" borderId="0" xfId="0" applyNumberFormat="1" applyFont="1"/>
    <xf numFmtId="167" fontId="0" fillId="0" borderId="0" xfId="0" applyNumberFormat="1"/>
    <xf numFmtId="0" fontId="0" fillId="0" borderId="1" xfId="0" applyBorder="1"/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8" fontId="9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572375" cy="485775"/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723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2495550" cy="200025"/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191500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%20FINANCIERO%20PLANTILLA%20J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OAI/Downloads/ESTADO%20CORAAMOCA%20CG%2012%202021%20TRAB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D"/>
      <sheetName val="DATOS"/>
      <sheetName val="1"/>
      <sheetName val="CUENTAS"/>
      <sheetName val="ECPN"/>
      <sheetName val="2"/>
      <sheetName val="FINANCIERO"/>
      <sheetName val="3"/>
      <sheetName val="FISCAL"/>
      <sheetName val="4"/>
      <sheetName val="MERCANTIL"/>
      <sheetName val="CONTROL"/>
      <sheetName val="SB"/>
      <sheetName val="CA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H12" t="str">
            <v>REVISADO, VERSIÓN FINAL</v>
          </cell>
        </row>
        <row r="13">
          <cell r="H13" t="str">
            <v xml:space="preserve">PENDIENTE </v>
          </cell>
        </row>
        <row r="14">
          <cell r="H14" t="str">
            <v>PENDIENTE DE REVISIÓN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ESTADO SITUACION F  (2)"/>
      <sheetName val="ESTADO SITUACION F "/>
      <sheetName val="ESTADO REDNIMIENTO F"/>
      <sheetName val="ESTADOS FLUJO EFECTIVO"/>
      <sheetName val="ESTADO PATRIMONIO"/>
      <sheetName val="ESTADO EJECUCION PRES."/>
      <sheetName val="Notas NF"/>
      <sheetName val="nota10inventario"/>
      <sheetName val="nota13"/>
      <sheetName val="BALANZA"/>
      <sheetName val="BALANZA G"/>
      <sheetName val="Mat"/>
      <sheetName val="DE"/>
      <sheetName val="Pres A"/>
      <sheetName val="25A"/>
      <sheetName val="Rt"/>
      <sheetName val="Hoja2"/>
      <sheetName val="Notas"/>
      <sheetName val="ELAI"/>
      <sheetName val="A"/>
      <sheetName val="Hoja1"/>
      <sheetName val="RESULTADO"/>
      <sheetName val="EST.Ej.PREs."/>
      <sheetName val="FLUJO"/>
      <sheetName val="PATRIMONIO"/>
      <sheetName val="Rf"/>
      <sheetName val="IPT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Hoja3"/>
      <sheetName val="Hoja4"/>
      <sheetName val="Hoja5"/>
      <sheetName val="Hoja6"/>
      <sheetName val="Hoja7"/>
    </sheetNames>
    <sheetDataSet>
      <sheetData sheetId="0"/>
      <sheetData sheetId="1"/>
      <sheetData sheetId="2">
        <row r="73">
          <cell r="A73" t="str">
            <v>Lic. Guillermina Florentino Pérez</v>
          </cell>
        </row>
      </sheetData>
      <sheetData sheetId="3">
        <row r="14">
          <cell r="B14">
            <v>417450566.17000002</v>
          </cell>
        </row>
        <row r="33">
          <cell r="B33">
            <v>39212012.829999983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CORPORACION DEL ACUEDUCTO Y ALCANTARILLADO DE MOCA</v>
          </cell>
        </row>
      </sheetData>
      <sheetData sheetId="11"/>
      <sheetData sheetId="12"/>
      <sheetData sheetId="13"/>
      <sheetData sheetId="14">
        <row r="292">
          <cell r="E292">
            <v>128385814</v>
          </cell>
          <cell r="G292">
            <v>202546843.54000002</v>
          </cell>
        </row>
        <row r="295">
          <cell r="E295">
            <v>192000000</v>
          </cell>
          <cell r="G295">
            <v>193707659.61000001</v>
          </cell>
        </row>
        <row r="309">
          <cell r="E309">
            <v>164785399.87</v>
          </cell>
          <cell r="G309">
            <v>249187634.97000003</v>
          </cell>
        </row>
        <row r="310">
          <cell r="E310">
            <v>61980588</v>
          </cell>
          <cell r="G310">
            <v>64539023.25</v>
          </cell>
        </row>
        <row r="311">
          <cell r="E311">
            <v>12519826.130000001</v>
          </cell>
          <cell r="G311">
            <v>20378464.169999998</v>
          </cell>
        </row>
        <row r="312">
          <cell r="E312">
            <v>11100000</v>
          </cell>
          <cell r="G312">
            <v>1598878</v>
          </cell>
        </row>
        <row r="313">
          <cell r="E313">
            <v>70000000</v>
          </cell>
          <cell r="G313">
            <v>38565764.049999997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6:J46"/>
  <sheetViews>
    <sheetView tabSelected="1" topLeftCell="A17" workbookViewId="0">
      <selection activeCell="F36" sqref="F36"/>
    </sheetView>
  </sheetViews>
  <sheetFormatPr baseColWidth="10" defaultColWidth="9.140625" defaultRowHeight="15" x14ac:dyDescent="0.25"/>
  <cols>
    <col min="1" max="1" width="3.5703125" bestFit="1" customWidth="1"/>
    <col min="2" max="2" width="38.5703125" customWidth="1"/>
    <col min="3" max="4" width="16.140625" bestFit="1" customWidth="1"/>
    <col min="5" max="5" width="16.42578125" customWidth="1"/>
    <col min="6" max="6" width="16.140625" bestFit="1" customWidth="1"/>
    <col min="7" max="8" width="11.42578125" hidden="1" customWidth="1"/>
    <col min="9" max="9" width="14.42578125" style="1" hidden="1" customWidth="1"/>
    <col min="10" max="10" width="17" hidden="1" customWidth="1"/>
  </cols>
  <sheetData>
    <row r="6" spans="1:9" x14ac:dyDescent="0.25">
      <c r="B6" s="25" t="str">
        <f>+[2]BALANZA!B1</f>
        <v>CORPORACION DEL ACUEDUCTO Y ALCANTARILLADO DE MOCA</v>
      </c>
      <c r="C6" s="25"/>
      <c r="D6" s="25"/>
      <c r="E6" s="25"/>
      <c r="F6" s="25"/>
    </row>
    <row r="7" spans="1:9" x14ac:dyDescent="0.25">
      <c r="A7" s="26" t="s">
        <v>32</v>
      </c>
      <c r="B7" s="26"/>
      <c r="C7" s="26"/>
      <c r="D7" s="26"/>
      <c r="E7" s="26"/>
      <c r="F7" s="26"/>
      <c r="G7" s="24"/>
      <c r="H7" s="24"/>
    </row>
    <row r="8" spans="1:9" x14ac:dyDescent="0.25">
      <c r="A8" s="26" t="s">
        <v>31</v>
      </c>
      <c r="B8" s="26"/>
      <c r="C8" s="26"/>
      <c r="D8" s="26"/>
      <c r="E8" s="26"/>
      <c r="F8" s="26"/>
      <c r="G8" s="24"/>
      <c r="H8" s="24"/>
    </row>
    <row r="9" spans="1:9" x14ac:dyDescent="0.25">
      <c r="A9" s="26" t="s">
        <v>30</v>
      </c>
      <c r="B9" s="26"/>
      <c r="C9" s="26"/>
      <c r="D9" s="26"/>
      <c r="E9" s="26"/>
      <c r="F9" s="26"/>
      <c r="G9" s="24"/>
      <c r="H9" s="24"/>
    </row>
    <row r="10" spans="1:9" x14ac:dyDescent="0.25">
      <c r="A10" s="27" t="s">
        <v>29</v>
      </c>
      <c r="B10" s="27"/>
      <c r="C10" s="27"/>
      <c r="D10" s="27"/>
      <c r="E10" s="27"/>
      <c r="F10" s="27"/>
      <c r="G10" s="23"/>
      <c r="H10" s="23"/>
    </row>
    <row r="11" spans="1:9" x14ac:dyDescent="0.25">
      <c r="A11" s="28"/>
      <c r="B11" s="28"/>
      <c r="C11" s="28"/>
      <c r="D11" s="28"/>
      <c r="E11" s="28"/>
      <c r="F11" s="28"/>
      <c r="G11" s="28"/>
      <c r="H11" s="28"/>
    </row>
    <row r="12" spans="1:9" ht="42.75" x14ac:dyDescent="0.25">
      <c r="A12" s="30" t="s">
        <v>28</v>
      </c>
      <c r="B12" s="30"/>
      <c r="C12" s="22" t="s">
        <v>27</v>
      </c>
      <c r="D12" s="22" t="s">
        <v>26</v>
      </c>
      <c r="E12" s="22" t="s">
        <v>25</v>
      </c>
      <c r="F12" s="22" t="s">
        <v>24</v>
      </c>
    </row>
    <row r="13" spans="1:9" x14ac:dyDescent="0.25">
      <c r="A13" s="21">
        <v>1</v>
      </c>
      <c r="B13" s="20" t="s">
        <v>23</v>
      </c>
      <c r="C13" s="18">
        <f>SUM(C14:C22)</f>
        <v>320385814</v>
      </c>
      <c r="D13" s="18">
        <f>SUM(D14:D22)</f>
        <v>396254503.15000004</v>
      </c>
      <c r="E13" s="19">
        <f>+D13/C13</f>
        <v>1.2368041462347645</v>
      </c>
      <c r="F13" s="18">
        <f>SUM(F14:F22)</f>
        <v>-75868689.150000036</v>
      </c>
      <c r="I13" s="2">
        <f>+D13-'[2]ESTADO REDNIMIENTO F'!B14</f>
        <v>-21196063.019999981</v>
      </c>
    </row>
    <row r="14" spans="1:9" hidden="1" x14ac:dyDescent="0.25">
      <c r="A14" s="12">
        <v>1.1000000000000001</v>
      </c>
      <c r="B14" s="11" t="s">
        <v>22</v>
      </c>
      <c r="C14" s="9">
        <v>0</v>
      </c>
      <c r="D14" s="9">
        <v>0</v>
      </c>
      <c r="E14" s="10">
        <f t="shared" ref="E14:E22" si="0">IFERROR(+D14/C14,0)</f>
        <v>0</v>
      </c>
      <c r="F14" s="9">
        <f t="shared" ref="F14:F22" si="1">+C14-D14</f>
        <v>0</v>
      </c>
    </row>
    <row r="15" spans="1:9" hidden="1" x14ac:dyDescent="0.25">
      <c r="A15" s="12">
        <v>1.2</v>
      </c>
      <c r="B15" s="11" t="s">
        <v>21</v>
      </c>
      <c r="C15" s="9">
        <v>0</v>
      </c>
      <c r="D15" s="9">
        <v>0</v>
      </c>
      <c r="E15" s="10">
        <f t="shared" si="0"/>
        <v>0</v>
      </c>
      <c r="F15" s="9">
        <f t="shared" si="1"/>
        <v>0</v>
      </c>
    </row>
    <row r="16" spans="1:9" hidden="1" x14ac:dyDescent="0.25">
      <c r="A16" s="12">
        <v>1.3</v>
      </c>
      <c r="B16" s="11" t="s">
        <v>20</v>
      </c>
      <c r="C16" s="9">
        <v>0</v>
      </c>
      <c r="D16" s="9">
        <v>0</v>
      </c>
      <c r="E16" s="10">
        <f t="shared" si="0"/>
        <v>0</v>
      </c>
      <c r="F16" s="9">
        <f t="shared" si="1"/>
        <v>0</v>
      </c>
    </row>
    <row r="17" spans="1:10" x14ac:dyDescent="0.25">
      <c r="A17" s="12">
        <v>1.4</v>
      </c>
      <c r="B17" s="11" t="s">
        <v>19</v>
      </c>
      <c r="C17" s="9">
        <f>+'[2]Pres A'!E292</f>
        <v>128385814</v>
      </c>
      <c r="D17" s="9">
        <f>+'[2]Pres A'!G292</f>
        <v>202546843.54000002</v>
      </c>
      <c r="E17" s="10">
        <f t="shared" si="0"/>
        <v>1.5776419312183512</v>
      </c>
      <c r="F17" s="9">
        <f t="shared" si="1"/>
        <v>-74161029.540000021</v>
      </c>
    </row>
    <row r="18" spans="1:10" hidden="1" x14ac:dyDescent="0.25">
      <c r="A18" s="12">
        <v>1.5</v>
      </c>
      <c r="B18" s="11" t="s">
        <v>18</v>
      </c>
      <c r="C18" s="9">
        <v>0</v>
      </c>
      <c r="D18" s="9">
        <v>0</v>
      </c>
      <c r="E18" s="10">
        <f t="shared" si="0"/>
        <v>0</v>
      </c>
      <c r="F18" s="9">
        <f t="shared" si="1"/>
        <v>0</v>
      </c>
    </row>
    <row r="19" spans="1:10" hidden="1" x14ac:dyDescent="0.25">
      <c r="A19" s="12">
        <v>1.6</v>
      </c>
      <c r="B19" s="11" t="s">
        <v>17</v>
      </c>
      <c r="C19" s="9">
        <v>0</v>
      </c>
      <c r="D19" s="9">
        <v>0</v>
      </c>
      <c r="E19" s="10">
        <f t="shared" si="0"/>
        <v>0</v>
      </c>
      <c r="F19" s="9">
        <f t="shared" si="1"/>
        <v>0</v>
      </c>
    </row>
    <row r="20" spans="1:10" hidden="1" x14ac:dyDescent="0.25">
      <c r="A20" s="12">
        <v>1.7</v>
      </c>
      <c r="B20" s="11" t="s">
        <v>16</v>
      </c>
      <c r="C20" s="9">
        <v>0</v>
      </c>
      <c r="D20" s="9">
        <v>0</v>
      </c>
      <c r="E20" s="10">
        <f t="shared" si="0"/>
        <v>0</v>
      </c>
      <c r="F20" s="9">
        <f t="shared" si="1"/>
        <v>0</v>
      </c>
    </row>
    <row r="21" spans="1:10" hidden="1" x14ac:dyDescent="0.25">
      <c r="A21" s="12">
        <v>1.8</v>
      </c>
      <c r="B21" s="11" t="s">
        <v>15</v>
      </c>
      <c r="C21" s="9">
        <v>0</v>
      </c>
      <c r="D21" s="9">
        <v>0</v>
      </c>
      <c r="E21" s="10">
        <f t="shared" si="0"/>
        <v>0</v>
      </c>
      <c r="F21" s="9">
        <f t="shared" si="1"/>
        <v>0</v>
      </c>
    </row>
    <row r="22" spans="1:10" x14ac:dyDescent="0.25">
      <c r="A22" s="12">
        <v>1.9</v>
      </c>
      <c r="B22" s="11" t="s">
        <v>14</v>
      </c>
      <c r="C22" s="9">
        <f>+'[2]Pres A'!E295</f>
        <v>192000000</v>
      </c>
      <c r="D22" s="9">
        <f>+'[2]Pres A'!G295</f>
        <v>193707659.61000001</v>
      </c>
      <c r="E22" s="10">
        <f t="shared" si="0"/>
        <v>1.00889406046875</v>
      </c>
      <c r="F22" s="9">
        <f t="shared" si="1"/>
        <v>-1707659.6100000143</v>
      </c>
    </row>
    <row r="23" spans="1:10" x14ac:dyDescent="0.25">
      <c r="A23" s="21">
        <v>2</v>
      </c>
      <c r="B23" s="20" t="s">
        <v>13</v>
      </c>
      <c r="C23" s="18">
        <f>SUM(C24:C32)</f>
        <v>320385814</v>
      </c>
      <c r="D23" s="18">
        <f>SUM(D24:D32)</f>
        <v>374269764.44000006</v>
      </c>
      <c r="E23" s="19">
        <f>+D23/C23</f>
        <v>1.1681845702444242</v>
      </c>
      <c r="F23" s="18">
        <f>SUM(F24:F32)</f>
        <v>-53883950.440000013</v>
      </c>
    </row>
    <row r="24" spans="1:10" ht="14.25" customHeight="1" x14ac:dyDescent="0.25">
      <c r="A24" s="12">
        <v>2.1</v>
      </c>
      <c r="B24" s="11" t="s">
        <v>12</v>
      </c>
      <c r="C24" s="9">
        <f>+'[2]Pres A'!E309</f>
        <v>164785399.87</v>
      </c>
      <c r="D24" s="9">
        <f>+'[2]Pres A'!G309</f>
        <v>249187634.97000003</v>
      </c>
      <c r="E24" s="10">
        <f t="shared" ref="E24:E32" si="2">IFERROR(+D24/C24,0)</f>
        <v>1.5121948617206704</v>
      </c>
      <c r="F24" s="9">
        <f t="shared" ref="F24:F32" si="3">+C24-D24</f>
        <v>-84402235.100000024</v>
      </c>
      <c r="H24" s="16">
        <f t="shared" ref="H24:H29" si="4">+C24/$C$23</f>
        <v>0.51433425785200337</v>
      </c>
      <c r="I24" s="15">
        <f t="shared" ref="I24:I29" si="5">+D24/$D$23</f>
        <v>0.66579686270635896</v>
      </c>
    </row>
    <row r="25" spans="1:10" x14ac:dyDescent="0.25">
      <c r="A25" s="12">
        <v>2.2000000000000002</v>
      </c>
      <c r="B25" s="11" t="s">
        <v>11</v>
      </c>
      <c r="C25" s="9">
        <f>+'[2]Pres A'!E310</f>
        <v>61980588</v>
      </c>
      <c r="D25" s="9">
        <f>+'[2]Pres A'!G310</f>
        <v>64539023.25</v>
      </c>
      <c r="E25" s="10">
        <f t="shared" si="2"/>
        <v>1.041278008688785</v>
      </c>
      <c r="F25" s="9">
        <f t="shared" si="3"/>
        <v>-2558435.25</v>
      </c>
      <c r="H25" s="16">
        <f t="shared" si="4"/>
        <v>0.19345609353352955</v>
      </c>
      <c r="I25" s="15">
        <f t="shared" si="5"/>
        <v>0.17243985323411393</v>
      </c>
    </row>
    <row r="26" spans="1:10" x14ac:dyDescent="0.25">
      <c r="A26" s="12">
        <v>2.2999999999999998</v>
      </c>
      <c r="B26" s="11" t="s">
        <v>10</v>
      </c>
      <c r="C26" s="9">
        <f>+'[2]Pres A'!E311</f>
        <v>12519826.130000001</v>
      </c>
      <c r="D26" s="9">
        <f>+'[2]Pres A'!G311</f>
        <v>20378464.169999998</v>
      </c>
      <c r="E26" s="10">
        <f t="shared" si="2"/>
        <v>1.6276954614544632</v>
      </c>
      <c r="F26" s="9">
        <f t="shared" si="3"/>
        <v>-7858638.0399999972</v>
      </c>
      <c r="H26" s="16">
        <f t="shared" si="4"/>
        <v>3.9077342325774762E-2</v>
      </c>
      <c r="I26" s="15">
        <f t="shared" si="5"/>
        <v>5.444859859436204E-2</v>
      </c>
    </row>
    <row r="27" spans="1:10" x14ac:dyDescent="0.25">
      <c r="A27" s="12">
        <v>2.4</v>
      </c>
      <c r="B27" s="11" t="s">
        <v>9</v>
      </c>
      <c r="C27" s="9">
        <f>+'[2]Pres A'!E312</f>
        <v>11100000</v>
      </c>
      <c r="D27" s="9">
        <f>+'[2]Pres A'!G312</f>
        <v>1598878</v>
      </c>
      <c r="E27" s="10">
        <f t="shared" si="2"/>
        <v>0.14404306306306305</v>
      </c>
      <c r="F27" s="9">
        <f t="shared" si="3"/>
        <v>9501122</v>
      </c>
      <c r="H27" s="16">
        <f t="shared" si="4"/>
        <v>3.4645728727552214E-2</v>
      </c>
      <c r="I27" s="15">
        <f t="shared" si="5"/>
        <v>4.2719934975039087E-3</v>
      </c>
    </row>
    <row r="28" spans="1:10" hidden="1" x14ac:dyDescent="0.25">
      <c r="A28" s="12">
        <v>2.5</v>
      </c>
      <c r="B28" s="11" t="s">
        <v>8</v>
      </c>
      <c r="C28" s="17"/>
      <c r="D28" s="17"/>
      <c r="E28" s="10">
        <f t="shared" si="2"/>
        <v>0</v>
      </c>
      <c r="F28" s="9">
        <f t="shared" si="3"/>
        <v>0</v>
      </c>
      <c r="H28" s="16">
        <f t="shared" si="4"/>
        <v>0</v>
      </c>
      <c r="I28" s="15">
        <f t="shared" si="5"/>
        <v>0</v>
      </c>
    </row>
    <row r="29" spans="1:10" x14ac:dyDescent="0.25">
      <c r="A29" s="12">
        <v>2.6</v>
      </c>
      <c r="B29" s="11" t="s">
        <v>7</v>
      </c>
      <c r="C29" s="9">
        <f>+'[2]Pres A'!E313</f>
        <v>70000000</v>
      </c>
      <c r="D29" s="9">
        <f>+'[2]Pres A'!G313</f>
        <v>38565764.049999997</v>
      </c>
      <c r="E29" s="10">
        <f t="shared" si="2"/>
        <v>0.55093948642857138</v>
      </c>
      <c r="F29" s="9">
        <f t="shared" si="3"/>
        <v>31434235.950000003</v>
      </c>
      <c r="H29" s="16">
        <f t="shared" si="4"/>
        <v>0.21848657756114009</v>
      </c>
      <c r="I29" s="15">
        <f t="shared" si="5"/>
        <v>0.10304269196766108</v>
      </c>
    </row>
    <row r="30" spans="1:10" hidden="1" x14ac:dyDescent="0.25">
      <c r="A30" s="12">
        <v>2.7</v>
      </c>
      <c r="B30" s="11" t="s">
        <v>6</v>
      </c>
      <c r="C30" s="9"/>
      <c r="D30" s="9"/>
      <c r="E30" s="10">
        <f t="shared" si="2"/>
        <v>0</v>
      </c>
      <c r="F30" s="9">
        <f t="shared" si="3"/>
        <v>0</v>
      </c>
      <c r="H30" s="14"/>
      <c r="I30" s="13"/>
    </row>
    <row r="31" spans="1:10" ht="30" hidden="1" x14ac:dyDescent="0.25">
      <c r="A31" s="12">
        <v>2.8</v>
      </c>
      <c r="B31" s="11" t="s">
        <v>5</v>
      </c>
      <c r="C31" s="9"/>
      <c r="D31" s="9"/>
      <c r="E31" s="10">
        <f t="shared" si="2"/>
        <v>0</v>
      </c>
      <c r="F31" s="9">
        <f t="shared" si="3"/>
        <v>0</v>
      </c>
      <c r="I31" s="2"/>
      <c r="J31" s="4">
        <f>SUM(J32:J42)</f>
        <v>49388</v>
      </c>
    </row>
    <row r="32" spans="1:10" x14ac:dyDescent="0.25">
      <c r="A32" s="12">
        <v>2.9</v>
      </c>
      <c r="B32" s="11" t="s">
        <v>4</v>
      </c>
      <c r="C32" s="9"/>
      <c r="D32" s="9"/>
      <c r="E32" s="10">
        <f t="shared" si="2"/>
        <v>0</v>
      </c>
      <c r="F32" s="9">
        <f t="shared" si="3"/>
        <v>0</v>
      </c>
      <c r="I32" s="2">
        <v>3108</v>
      </c>
      <c r="J32" s="4">
        <f>+I32</f>
        <v>3108</v>
      </c>
    </row>
    <row r="33" spans="1:10" ht="15.75" x14ac:dyDescent="0.25">
      <c r="A33" s="8"/>
      <c r="B33" s="7" t="s">
        <v>3</v>
      </c>
      <c r="C33" s="5">
        <f>+C13-C23</f>
        <v>0</v>
      </c>
      <c r="D33" s="5">
        <f>+D13-D23</f>
        <v>21984738.709999979</v>
      </c>
      <c r="E33" s="6">
        <f>+E13-E23</f>
        <v>6.8619575990340298E-2</v>
      </c>
      <c r="F33" s="5">
        <f>+F13-F23</f>
        <v>-21984738.710000023</v>
      </c>
      <c r="I33" s="2">
        <v>13052</v>
      </c>
      <c r="J33" s="4">
        <f>+I33</f>
        <v>13052</v>
      </c>
    </row>
    <row r="34" spans="1:10" x14ac:dyDescent="0.25">
      <c r="D34" s="3">
        <f>+'[2]ESTADO REDNIMIENTO F'!B33-'[2]Pres A'!G313-'ESTADO EJECUCION PRES. (2)'!D33</f>
        <v>-21338489.929999992</v>
      </c>
      <c r="J34">
        <v>21686</v>
      </c>
    </row>
    <row r="35" spans="1:10" x14ac:dyDescent="0.25">
      <c r="I35" s="2">
        <f>+D29</f>
        <v>38565764.049999997</v>
      </c>
      <c r="J35">
        <v>2414</v>
      </c>
    </row>
    <row r="36" spans="1:10" x14ac:dyDescent="0.25">
      <c r="I36" s="2">
        <f>+I33-I35</f>
        <v>-38552712.049999997</v>
      </c>
      <c r="J36">
        <v>9128</v>
      </c>
    </row>
    <row r="37" spans="1:10" x14ac:dyDescent="0.25">
      <c r="B37" s="31" t="s">
        <v>2</v>
      </c>
      <c r="C37" s="31"/>
      <c r="D37" s="31"/>
      <c r="E37" s="31"/>
      <c r="F37" s="31"/>
      <c r="I37" s="2"/>
    </row>
    <row r="38" spans="1:10" x14ac:dyDescent="0.25">
      <c r="B38" s="32" t="s">
        <v>1</v>
      </c>
      <c r="C38" s="32"/>
      <c r="D38" s="32"/>
      <c r="E38" s="32"/>
      <c r="F38" s="32"/>
      <c r="I38" s="2"/>
    </row>
    <row r="41" spans="1:10" x14ac:dyDescent="0.25">
      <c r="B41" s="25"/>
      <c r="C41" s="25"/>
      <c r="D41" s="25"/>
      <c r="E41" s="25"/>
      <c r="F41" s="25"/>
    </row>
    <row r="42" spans="1:10" x14ac:dyDescent="0.25">
      <c r="B42" s="29"/>
      <c r="C42" s="29"/>
      <c r="D42" s="29"/>
      <c r="E42" s="29"/>
      <c r="F42" s="29"/>
    </row>
    <row r="45" spans="1:10" x14ac:dyDescent="0.25">
      <c r="B45" s="25" t="str">
        <f>+'[2]ESTADO SITUACION F '!A73</f>
        <v>Lic. Guillermina Florentino Pérez</v>
      </c>
      <c r="C45" s="25"/>
      <c r="D45" s="25"/>
      <c r="E45" s="25"/>
      <c r="F45" s="25"/>
    </row>
    <row r="46" spans="1:10" x14ac:dyDescent="0.25">
      <c r="B46" s="29" t="s">
        <v>0</v>
      </c>
      <c r="C46" s="29"/>
      <c r="D46" s="29"/>
      <c r="E46" s="29"/>
      <c r="F46" s="29"/>
    </row>
  </sheetData>
  <mergeCells count="13">
    <mergeCell ref="A11:H11"/>
    <mergeCell ref="B46:F46"/>
    <mergeCell ref="A12:B12"/>
    <mergeCell ref="B37:F37"/>
    <mergeCell ref="B38:F38"/>
    <mergeCell ref="B41:F41"/>
    <mergeCell ref="B42:F42"/>
    <mergeCell ref="B45:F45"/>
    <mergeCell ref="B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EJECUCION PRES.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ENC-OAI</cp:lastModifiedBy>
  <dcterms:created xsi:type="dcterms:W3CDTF">2022-01-25T20:16:55Z</dcterms:created>
  <dcterms:modified xsi:type="dcterms:W3CDTF">2022-01-28T17:27:18Z</dcterms:modified>
</cp:coreProperties>
</file>