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7715" windowHeight="1056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53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12" i="1" s="1"/>
  <c r="B6" i="1"/>
  <c r="A3" i="1"/>
  <c r="A1" i="1"/>
  <c r="B28" i="1" l="1"/>
  <c r="B55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<sst xmlns="http://schemas.openxmlformats.org/spreadsheetml/2006/main" count="47" uniqueCount="47">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</sst>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-CONTABILIDAD/Downloads/ESTADO%20CORAAMOCA%20CG%2012%202022%201%20j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ELAI"/>
      <sheetName val="I"/>
      <sheetName val="G"/>
      <sheetName val="V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diciembre de 2022  y  2021</v>
          </cell>
        </row>
        <row r="4">
          <cell r="B4">
            <v>2022</v>
          </cell>
        </row>
      </sheetData>
      <sheetData sheetId="2">
        <row r="65">
          <cell r="C65">
            <v>5037429.07</v>
          </cell>
        </row>
        <row r="77">
          <cell r="C77">
            <v>1142486.8799999999</v>
          </cell>
        </row>
      </sheetData>
      <sheetData sheetId="3"/>
      <sheetData sheetId="4"/>
      <sheetData sheetId="5"/>
      <sheetData sheetId="6"/>
      <sheetData sheetId="7">
        <row r="405">
          <cell r="C405">
            <v>252299.3</v>
          </cell>
        </row>
        <row r="428">
          <cell r="C428">
            <v>564628.16999999993</v>
          </cell>
        </row>
        <row r="440">
          <cell r="C440">
            <v>200582835.47000006</v>
          </cell>
        </row>
        <row r="441">
          <cell r="C441">
            <v>492268.04</v>
          </cell>
        </row>
        <row r="442">
          <cell r="C442">
            <v>123320574.13999999</v>
          </cell>
        </row>
      </sheetData>
      <sheetData sheetId="8">
        <row r="32">
          <cell r="C32">
            <v>1623675</v>
          </cell>
          <cell r="E32">
            <v>818623426.82999992</v>
          </cell>
          <cell r="F32">
            <v>9965493.7399999984</v>
          </cell>
          <cell r="G32">
            <v>31598.42</v>
          </cell>
          <cell r="H32">
            <v>4829377.33</v>
          </cell>
          <cell r="I32">
            <v>14364832.749999996</v>
          </cell>
        </row>
      </sheetData>
      <sheetData sheetId="9"/>
      <sheetData sheetId="10">
        <row r="11">
          <cell r="B11">
            <v>177196230.74000001</v>
          </cell>
        </row>
        <row r="12">
          <cell r="B12">
            <v>453000</v>
          </cell>
        </row>
        <row r="14">
          <cell r="B14">
            <v>98501350.120000005</v>
          </cell>
        </row>
        <row r="15">
          <cell r="B15">
            <v>11489568.57</v>
          </cell>
        </row>
        <row r="16">
          <cell r="B16">
            <v>317600.45</v>
          </cell>
        </row>
        <row r="17">
          <cell r="B17">
            <v>193172</v>
          </cell>
        </row>
        <row r="25">
          <cell r="B25">
            <v>223399</v>
          </cell>
        </row>
        <row r="32">
          <cell r="B32">
            <v>0</v>
          </cell>
        </row>
        <row r="33">
          <cell r="B33">
            <v>3807065.2299999995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1">
          <cell r="B21">
            <v>3894942.1900000004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F13" sqref="F13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5" width="11.42578125" style="2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1" width="11.42578125" style="2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7" width="11.42578125" style="2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3" width="11.42578125" style="2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9" width="11.42578125" style="2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5" width="11.42578125" style="2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1" width="11.42578125" style="2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7" width="11.42578125" style="2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3" width="11.42578125" style="2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9" width="11.42578125" style="2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5" width="11.42578125" style="2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1" width="11.42578125" style="2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7" width="11.42578125" style="2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3" width="11.42578125" style="2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9" width="11.42578125" style="2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5" width="11.42578125" style="2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1" width="11.42578125" style="2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7" width="11.42578125" style="2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3" width="11.42578125" style="2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9" width="11.42578125" style="2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5" width="11.42578125" style="2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1" width="11.42578125" style="2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7" width="11.42578125" style="2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3" width="11.42578125" style="2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9" width="11.42578125" style="2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5" width="11.42578125" style="2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1" width="11.42578125" style="2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7" width="11.42578125" style="2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3" width="11.42578125" style="2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9" width="11.42578125" style="2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5" width="11.42578125" style="2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1" width="11.42578125" style="2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7" width="11.42578125" style="2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3" width="11.42578125" style="2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9" width="11.42578125" style="2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5" width="11.42578125" style="2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1" width="11.42578125" style="2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7" width="11.42578125" style="2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3" width="11.42578125" style="2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9" width="11.42578125" style="2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5" width="11.42578125" style="2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1" width="11.42578125" style="2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7" width="11.42578125" style="2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3" width="11.42578125" style="2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9" width="11.42578125" style="2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5" width="11.42578125" style="2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1" width="11.42578125" style="2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7" width="11.42578125" style="2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3" width="11.42578125" style="2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9" width="11.42578125" style="2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5" width="11.42578125" style="2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1" width="11.42578125" style="2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7" width="11.42578125" style="2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3" width="11.42578125" style="2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9" width="11.42578125" style="2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5" width="11.42578125" style="2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1" width="11.42578125" style="2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7" width="11.42578125" style="2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3" width="11.42578125" style="2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9" width="11.42578125" style="2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5" width="11.42578125" style="2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1" width="11.42578125" style="2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7" width="11.42578125" style="2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3" width="11.42578125" style="2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MID([1]BALANZA!B2,1,52)</f>
        <v xml:space="preserve">Del Ejercicio terminado el  31 de diciembre de 2022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2022</v>
      </c>
    </row>
    <row r="7" spans="1:2" x14ac:dyDescent="0.3">
      <c r="A7" s="6" t="s">
        <v>4</v>
      </c>
      <c r="B7" s="7">
        <f>'[1]ES F '!B11</f>
        <v>177196230.74000001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11489568.57</v>
      </c>
    </row>
    <row r="10" spans="1:2" hidden="1" x14ac:dyDescent="0.3">
      <c r="A10" s="6" t="s">
        <v>7</v>
      </c>
      <c r="B10" s="7">
        <f>'[1]ES F '!B14</f>
        <v>98501350.120000005</v>
      </c>
    </row>
    <row r="11" spans="1:2" x14ac:dyDescent="0.3">
      <c r="A11" s="6" t="s">
        <v>8</v>
      </c>
      <c r="B11" s="7">
        <f>'[1]ES F '!B16</f>
        <v>317600.45</v>
      </c>
    </row>
    <row r="12" spans="1:2" x14ac:dyDescent="0.3">
      <c r="A12" s="8" t="s">
        <v>9</v>
      </c>
      <c r="B12" s="9">
        <f>SUM(B7:B11)</f>
        <v>287957749.88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9965493.7399999984</v>
      </c>
      <c r="F17" s="13"/>
    </row>
    <row r="18" spans="1:6" x14ac:dyDescent="0.3">
      <c r="A18" s="6" t="s">
        <v>14</v>
      </c>
      <c r="B18" s="7">
        <f>+[1]nota13!I32</f>
        <v>14364832.749999996</v>
      </c>
      <c r="F18" s="13"/>
    </row>
    <row r="19" spans="1:6" x14ac:dyDescent="0.3">
      <c r="A19" s="6" t="s">
        <v>15</v>
      </c>
      <c r="B19" s="7">
        <f>+[1]nota13!H32-[1]ELAI!B21</f>
        <v>934435.13999999966</v>
      </c>
      <c r="F19" s="13"/>
    </row>
    <row r="20" spans="1:6" x14ac:dyDescent="0.3">
      <c r="A20" s="6" t="s">
        <v>16</v>
      </c>
      <c r="B20" s="7">
        <f>+[1]nota13!G32</f>
        <v>31598.42</v>
      </c>
      <c r="F20" s="13"/>
    </row>
    <row r="21" spans="1:6" x14ac:dyDescent="0.3">
      <c r="A21" s="6" t="s">
        <v>17</v>
      </c>
      <c r="B21" s="7">
        <f>+'[1]BALANZA G'!C65-'[1]BALANZA G'!C77</f>
        <v>3894942.1900000004</v>
      </c>
      <c r="F21" s="13"/>
    </row>
    <row r="22" spans="1:6" x14ac:dyDescent="0.3">
      <c r="A22" s="6" t="s">
        <v>18</v>
      </c>
      <c r="B22" s="7">
        <f>+'[1]ES F '!B25</f>
        <v>223399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818623426.82999992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849854975.06999993</v>
      </c>
      <c r="C27" s="13"/>
    </row>
    <row r="28" spans="1:6" x14ac:dyDescent="0.3">
      <c r="A28" s="17" t="s">
        <v>24</v>
      </c>
      <c r="B28" s="18">
        <f>+B27+B12</f>
        <v>1137812724.9499998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3807065.2299999995</v>
      </c>
    </row>
    <row r="33" spans="1:6" x14ac:dyDescent="0.3">
      <c r="A33" s="6" t="s">
        <v>28</v>
      </c>
      <c r="B33" s="7">
        <f>+'[1]Notas NF'!C428</f>
        <v>564628.16999999993</v>
      </c>
      <c r="F33" s="13"/>
    </row>
    <row r="34" spans="1:6" x14ac:dyDescent="0.3">
      <c r="A34" s="6" t="s">
        <v>29</v>
      </c>
      <c r="B34" s="7">
        <f>'[1]Notas NF'!C405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x14ac:dyDescent="0.3">
      <c r="A36" s="8" t="s">
        <v>31</v>
      </c>
      <c r="B36" s="9">
        <f>SUM(B32:B35)</f>
        <v>4623992.6999999993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idden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4" x14ac:dyDescent="0.3">
      <c r="A49" s="2" t="s">
        <v>36</v>
      </c>
      <c r="B49" s="13">
        <f>'[1]ES F '!B54</f>
        <v>808793054.60000002</v>
      </c>
    </row>
    <row r="50" spans="1:4" x14ac:dyDescent="0.3">
      <c r="A50" s="2" t="s">
        <v>37</v>
      </c>
      <c r="B50" s="13">
        <f>'[1]Notas NF'!C440+'[1]Notas NF'!C441</f>
        <v>201075103.51000005</v>
      </c>
    </row>
    <row r="51" spans="1:4" x14ac:dyDescent="0.3">
      <c r="A51" s="2" t="s">
        <v>38</v>
      </c>
      <c r="B51" s="13">
        <f>'[1]Notas NF'!C442</f>
        <v>123320574.13999999</v>
      </c>
    </row>
    <row r="52" spans="1:4" x14ac:dyDescent="0.3">
      <c r="A52" s="22" t="s">
        <v>39</v>
      </c>
      <c r="B52" s="23">
        <f>SUM(B49:B51)</f>
        <v>1133188732.25</v>
      </c>
    </row>
    <row r="53" spans="1:4" x14ac:dyDescent="0.3">
      <c r="A53" s="22" t="s">
        <v>40</v>
      </c>
      <c r="B53" s="23">
        <f>+B52+B39+B36</f>
        <v>1137812724.95</v>
      </c>
    </row>
    <row r="54" spans="1:4" x14ac:dyDescent="0.3">
      <c r="A54" s="22"/>
      <c r="B54" s="23"/>
      <c r="D54" s="24"/>
    </row>
    <row r="55" spans="1:4" x14ac:dyDescent="0.3">
      <c r="B55" s="25">
        <f>+B28-B53</f>
        <v>0</v>
      </c>
    </row>
    <row r="58" spans="1:4" x14ac:dyDescent="0.3">
      <c r="A58" s="3" t="s">
        <v>41</v>
      </c>
      <c r="B58" s="3"/>
    </row>
    <row r="59" spans="1:4" x14ac:dyDescent="0.3">
      <c r="A59" s="3" t="s">
        <v>42</v>
      </c>
      <c r="B59" s="3"/>
    </row>
    <row r="60" spans="1:4" x14ac:dyDescent="0.3">
      <c r="A60" s="26"/>
      <c r="B60" s="26"/>
    </row>
    <row r="61" spans="1:4" x14ac:dyDescent="0.3">
      <c r="A61" s="26"/>
      <c r="B61" s="26"/>
    </row>
    <row r="62" spans="1:4" x14ac:dyDescent="0.3">
      <c r="A62" s="3"/>
      <c r="B62" s="3"/>
    </row>
    <row r="63" spans="1:4" x14ac:dyDescent="0.3">
      <c r="A63" s="3" t="s">
        <v>43</v>
      </c>
      <c r="B63" s="3"/>
    </row>
    <row r="64" spans="1:4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ENC-CONTABILIDAD</dc:creator>
  <cp:lastModifiedBy>ENC-CONTABILIDAD</cp:lastModifiedBy>
  <dcterms:created xsi:type="dcterms:W3CDTF">2023-01-19T15:32:03Z</dcterms:created>
  <dcterms:modified xsi:type="dcterms:W3CDTF">2023-01-19T15:33:22Z</dcterms:modified>
</cp:coreProperties>
</file>