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G29" i="1"/>
  <c r="G28" i="1"/>
  <c r="G27" i="1"/>
  <c r="G26" i="1"/>
  <c r="G25" i="1"/>
  <c r="E24" i="1"/>
  <c r="G23" i="1"/>
  <c r="C23" i="1"/>
  <c r="B23" i="1"/>
  <c r="G22" i="1"/>
  <c r="C22" i="1"/>
  <c r="B22" i="1"/>
  <c r="G21" i="1"/>
  <c r="G20" i="1"/>
  <c r="C20" i="1"/>
  <c r="B20" i="1"/>
  <c r="C19" i="1"/>
  <c r="G19" i="1" s="1"/>
  <c r="B19" i="1"/>
  <c r="C18" i="1"/>
  <c r="G18" i="1" s="1"/>
  <c r="B18" i="1"/>
  <c r="C17" i="1"/>
  <c r="C24" i="1" s="1"/>
  <c r="G24" i="1" s="1"/>
  <c r="B17" i="1"/>
  <c r="B24" i="1" s="1"/>
  <c r="G16" i="1"/>
  <c r="G15" i="1"/>
  <c r="G13" i="1"/>
  <c r="C12" i="1"/>
  <c r="C14" i="1" s="1"/>
  <c r="B12" i="1"/>
  <c r="C11" i="1"/>
  <c r="G11" i="1" s="1"/>
  <c r="B11" i="1"/>
  <c r="B14" i="1" s="1"/>
  <c r="C8" i="1"/>
  <c r="B8" i="1"/>
  <c r="A6" i="1"/>
  <c r="A4" i="1"/>
  <c r="B30" i="1" l="1"/>
  <c r="B33" i="1" s="1"/>
  <c r="B35" i="1" s="1"/>
  <c r="I24" i="1"/>
  <c r="E23" i="1"/>
  <c r="E25" i="1" s="1"/>
  <c r="C30" i="1"/>
  <c r="G14" i="1"/>
  <c r="I17" i="1"/>
  <c r="G12" i="1"/>
  <c r="G17" i="1"/>
  <c r="C33" i="1" l="1"/>
  <c r="G30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<sst xmlns="http://schemas.openxmlformats.org/spreadsheetml/2006/main" count="27" uniqueCount="27">
  <si>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</si>
  <si>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</si>
  <si>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</si>
  <si>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</si>
  <si>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</si>
  <si>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</si>
  <si>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</si>
  <si>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</si>
  <si>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20,21,22,23,24,25,26)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</si>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</sst>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2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131638.68</v>
          </cell>
        </row>
        <row r="49">
          <cell r="C49">
            <v>9246661.9800000004</v>
          </cell>
        </row>
        <row r="50">
          <cell r="C50">
            <v>1630163.6</v>
          </cell>
        </row>
        <row r="51">
          <cell r="C51">
            <v>34810179.979999997</v>
          </cell>
        </row>
        <row r="52">
          <cell r="C52">
            <v>175165.5</v>
          </cell>
        </row>
        <row r="53">
          <cell r="C53">
            <v>14597.08</v>
          </cell>
        </row>
        <row r="54">
          <cell r="C54">
            <v>373212.74</v>
          </cell>
        </row>
        <row r="55">
          <cell r="C55">
            <v>193172</v>
          </cell>
        </row>
        <row r="56">
          <cell r="C56">
            <v>8832915.8499999996</v>
          </cell>
        </row>
        <row r="57">
          <cell r="C57">
            <v>7106.65</v>
          </cell>
        </row>
        <row r="58">
          <cell r="C58">
            <v>1436011.51</v>
          </cell>
        </row>
        <row r="59">
          <cell r="C59">
            <v>-476.21</v>
          </cell>
        </row>
        <row r="60">
          <cell r="C60">
            <v>6174.31</v>
          </cell>
        </row>
        <row r="61">
          <cell r="C61">
            <v>-97465.67</v>
          </cell>
        </row>
        <row r="62">
          <cell r="C62">
            <v>95474.43</v>
          </cell>
        </row>
        <row r="63">
          <cell r="C63">
            <v>152700.59</v>
          </cell>
        </row>
        <row r="64">
          <cell r="C64">
            <v>424122.01</v>
          </cell>
        </row>
        <row r="65">
          <cell r="C65">
            <v>252299.3</v>
          </cell>
        </row>
        <row r="66">
          <cell r="C66">
            <v>808793054.60000002</v>
          </cell>
        </row>
        <row r="67">
          <cell r="C67">
            <v>201224531.56</v>
          </cell>
        </row>
        <row r="68">
          <cell r="C68">
            <v>123320574.14</v>
          </cell>
        </row>
        <row r="69">
          <cell r="C69">
            <v>636883.02</v>
          </cell>
        </row>
        <row r="70">
          <cell r="C70">
            <v>179593658.41999999</v>
          </cell>
        </row>
        <row r="71">
          <cell r="C71">
            <v>20880</v>
          </cell>
        </row>
        <row r="72">
          <cell r="C72">
            <v>564645.76</v>
          </cell>
        </row>
        <row r="73">
          <cell r="C73">
            <v>25240027.450000003</v>
          </cell>
        </row>
        <row r="74">
          <cell r="C74">
            <v>51161468</v>
          </cell>
        </row>
        <row r="75">
          <cell r="C75">
            <v>149428043</v>
          </cell>
        </row>
        <row r="76">
          <cell r="C76">
            <v>207859.15</v>
          </cell>
        </row>
        <row r="77">
          <cell r="C77">
            <v>6557004.2800000003</v>
          </cell>
        </row>
        <row r="78">
          <cell r="C78">
            <v>794.4</v>
          </cell>
        </row>
        <row r="79">
          <cell r="C79">
            <v>1266293.75</v>
          </cell>
        </row>
        <row r="80">
          <cell r="C80">
            <v>2580000</v>
          </cell>
        </row>
        <row r="81">
          <cell r="C81">
            <v>12374295.220000001</v>
          </cell>
        </row>
        <row r="82">
          <cell r="C82">
            <v>10582363.359999999</v>
          </cell>
        </row>
        <row r="83">
          <cell r="C83">
            <v>10614032.710000001</v>
          </cell>
        </row>
        <row r="84">
          <cell r="C84">
            <v>1774503.18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2">
          <cell r="C362">
            <v>-258305.08</v>
          </cell>
          <cell r="D362">
            <v>-20309</v>
          </cell>
        </row>
        <row r="471">
          <cell r="C471">
            <v>180816067.19999999</v>
          </cell>
          <cell r="D471">
            <v>179181043.14000002</v>
          </cell>
        </row>
        <row r="486">
          <cell r="C486">
            <v>89115851.49000001</v>
          </cell>
          <cell r="D486">
            <v>290946737.20000005</v>
          </cell>
        </row>
        <row r="530">
          <cell r="C530">
            <v>199201566.97</v>
          </cell>
          <cell r="D530">
            <v>202770048.28000003</v>
          </cell>
        </row>
        <row r="552">
          <cell r="C552">
            <v>391500</v>
          </cell>
          <cell r="D552">
            <v>613908.4</v>
          </cell>
        </row>
        <row r="569">
          <cell r="C569">
            <v>32180407.189999998</v>
          </cell>
          <cell r="D569">
            <v>20130589.57</v>
          </cell>
        </row>
        <row r="604">
          <cell r="C604">
            <v>78107116.640000001</v>
          </cell>
          <cell r="D604">
            <v>71666522.800000012</v>
          </cell>
        </row>
        <row r="618">
          <cell r="C618">
            <v>746207.89</v>
          </cell>
          <cell r="D618">
            <v>820190.61</v>
          </cell>
        </row>
      </sheetData>
      <sheetData sheetId="9">
        <row r="14">
          <cell r="K14">
            <v>50785637.540000007</v>
          </cell>
        </row>
        <row r="29">
          <cell r="K29">
            <v>47465209.639999986</v>
          </cell>
        </row>
      </sheetData>
      <sheetData sheetId="10"/>
      <sheetData sheetId="11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O15" sqref="O15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5.140625" style="3" bestFit="1" customWidth="1"/>
    <col min="13" max="13" width="14.85546875" style="3" bestFit="1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5.140625" bestFit="1" customWidth="1"/>
    <col min="269" max="269" width="14.85546875" bestFit="1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5.140625" bestFit="1" customWidth="1"/>
    <col min="525" max="525" width="14.85546875" bestFit="1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5.140625" bestFit="1" customWidth="1"/>
    <col min="781" max="781" width="14.85546875" bestFit="1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5.140625" bestFit="1" customWidth="1"/>
    <col min="1037" max="1037" width="14.85546875" bestFit="1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5.140625" bestFit="1" customWidth="1"/>
    <col min="1293" max="1293" width="14.85546875" bestFit="1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5.140625" bestFit="1" customWidth="1"/>
    <col min="1549" max="1549" width="14.85546875" bestFit="1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5.140625" bestFit="1" customWidth="1"/>
    <col min="1805" max="1805" width="14.85546875" bestFit="1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5.140625" bestFit="1" customWidth="1"/>
    <col min="2061" max="2061" width="14.85546875" bestFit="1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5.140625" bestFit="1" customWidth="1"/>
    <col min="2317" max="2317" width="14.85546875" bestFit="1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5.140625" bestFit="1" customWidth="1"/>
    <col min="2573" max="2573" width="14.85546875" bestFit="1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5.140625" bestFit="1" customWidth="1"/>
    <col min="2829" max="2829" width="14.85546875" bestFit="1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5.140625" bestFit="1" customWidth="1"/>
    <col min="3085" max="3085" width="14.85546875" bestFit="1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5.140625" bestFit="1" customWidth="1"/>
    <col min="3341" max="3341" width="14.85546875" bestFit="1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5.140625" bestFit="1" customWidth="1"/>
    <col min="3597" max="3597" width="14.85546875" bestFit="1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5.140625" bestFit="1" customWidth="1"/>
    <col min="3853" max="3853" width="14.85546875" bestFit="1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5.140625" bestFit="1" customWidth="1"/>
    <col min="4109" max="4109" width="14.85546875" bestFit="1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5.140625" bestFit="1" customWidth="1"/>
    <col min="4365" max="4365" width="14.85546875" bestFit="1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5.140625" bestFit="1" customWidth="1"/>
    <col min="4621" max="4621" width="14.85546875" bestFit="1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5.140625" bestFit="1" customWidth="1"/>
    <col min="4877" max="4877" width="14.85546875" bestFit="1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5.140625" bestFit="1" customWidth="1"/>
    <col min="5133" max="5133" width="14.85546875" bestFit="1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5.140625" bestFit="1" customWidth="1"/>
    <col min="5389" max="5389" width="14.85546875" bestFit="1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5.140625" bestFit="1" customWidth="1"/>
    <col min="5645" max="5645" width="14.85546875" bestFit="1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5.140625" bestFit="1" customWidth="1"/>
    <col min="5901" max="5901" width="14.85546875" bestFit="1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5.140625" bestFit="1" customWidth="1"/>
    <col min="6157" max="6157" width="14.85546875" bestFit="1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5.140625" bestFit="1" customWidth="1"/>
    <col min="6413" max="6413" width="14.85546875" bestFit="1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5.140625" bestFit="1" customWidth="1"/>
    <col min="6669" max="6669" width="14.85546875" bestFit="1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5.140625" bestFit="1" customWidth="1"/>
    <col min="6925" max="6925" width="14.85546875" bestFit="1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5.140625" bestFit="1" customWidth="1"/>
    <col min="7181" max="7181" width="14.85546875" bestFit="1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5.140625" bestFit="1" customWidth="1"/>
    <col min="7437" max="7437" width="14.85546875" bestFit="1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5.140625" bestFit="1" customWidth="1"/>
    <col min="7693" max="7693" width="14.85546875" bestFit="1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5.140625" bestFit="1" customWidth="1"/>
    <col min="7949" max="7949" width="14.85546875" bestFit="1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5.140625" bestFit="1" customWidth="1"/>
    <col min="8205" max="8205" width="14.85546875" bestFit="1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5.140625" bestFit="1" customWidth="1"/>
    <col min="8461" max="8461" width="14.85546875" bestFit="1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5.140625" bestFit="1" customWidth="1"/>
    <col min="8717" max="8717" width="14.85546875" bestFit="1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5.140625" bestFit="1" customWidth="1"/>
    <col min="8973" max="8973" width="14.85546875" bestFit="1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5.140625" bestFit="1" customWidth="1"/>
    <col min="9229" max="9229" width="14.85546875" bestFit="1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5.140625" bestFit="1" customWidth="1"/>
    <col min="9485" max="9485" width="14.85546875" bestFit="1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5.140625" bestFit="1" customWidth="1"/>
    <col min="9741" max="9741" width="14.85546875" bestFit="1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5.140625" bestFit="1" customWidth="1"/>
    <col min="9997" max="9997" width="14.85546875" bestFit="1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5.140625" bestFit="1" customWidth="1"/>
    <col min="10253" max="10253" width="14.85546875" bestFit="1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5.140625" bestFit="1" customWidth="1"/>
    <col min="10509" max="10509" width="14.85546875" bestFit="1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5.140625" bestFit="1" customWidth="1"/>
    <col min="10765" max="10765" width="14.85546875" bestFit="1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5.140625" bestFit="1" customWidth="1"/>
    <col min="11021" max="11021" width="14.85546875" bestFit="1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5.140625" bestFit="1" customWidth="1"/>
    <col min="11277" max="11277" width="14.85546875" bestFit="1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5.140625" bestFit="1" customWidth="1"/>
    <col min="11533" max="11533" width="14.85546875" bestFit="1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5.140625" bestFit="1" customWidth="1"/>
    <col min="11789" max="11789" width="14.85546875" bestFit="1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5.140625" bestFit="1" customWidth="1"/>
    <col min="12045" max="12045" width="14.85546875" bestFit="1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5.140625" bestFit="1" customWidth="1"/>
    <col min="12301" max="12301" width="14.85546875" bestFit="1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5.140625" bestFit="1" customWidth="1"/>
    <col min="12557" max="12557" width="14.85546875" bestFit="1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5.140625" bestFit="1" customWidth="1"/>
    <col min="12813" max="12813" width="14.85546875" bestFit="1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5.140625" bestFit="1" customWidth="1"/>
    <col min="13069" max="13069" width="14.85546875" bestFit="1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5.140625" bestFit="1" customWidth="1"/>
    <col min="13325" max="13325" width="14.85546875" bestFit="1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5.140625" bestFit="1" customWidth="1"/>
    <col min="13581" max="13581" width="14.85546875" bestFit="1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5.140625" bestFit="1" customWidth="1"/>
    <col min="13837" max="13837" width="14.85546875" bestFit="1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5.140625" bestFit="1" customWidth="1"/>
    <col min="14093" max="14093" width="14.85546875" bestFit="1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5.140625" bestFit="1" customWidth="1"/>
    <col min="14349" max="14349" width="14.85546875" bestFit="1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5.140625" bestFit="1" customWidth="1"/>
    <col min="14605" max="14605" width="14.85546875" bestFit="1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5.140625" bestFit="1" customWidth="1"/>
    <col min="14861" max="14861" width="14.85546875" bestFit="1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5.140625" bestFit="1" customWidth="1"/>
    <col min="15117" max="15117" width="14.85546875" bestFit="1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5.140625" bestFit="1" customWidth="1"/>
    <col min="15373" max="15373" width="14.85546875" bestFit="1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5.140625" bestFit="1" customWidth="1"/>
    <col min="15629" max="15629" width="14.85546875" bestFit="1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5.140625" bestFit="1" customWidth="1"/>
    <col min="15885" max="15885" width="14.85546875" bestFit="1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5.140625" bestFit="1" customWidth="1"/>
    <col min="16141" max="16141" width="14.85546875" bestFit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31 de diciembre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NF'!C471</f>
        <v>180816067.19999999</v>
      </c>
      <c r="C11" s="8">
        <f>+'[1]Notas NF'!D471</f>
        <v>179181043.14000002</v>
      </c>
      <c r="F11" s="2">
        <v>174411030.84999999</v>
      </c>
      <c r="G11" s="2">
        <f>+C11-F11</f>
        <v>4770012.2900000215</v>
      </c>
      <c r="N11" s="2"/>
    </row>
    <row r="12" spans="1:14">
      <c r="A12" s="7" t="s">
        <v>5</v>
      </c>
      <c r="B12" s="8">
        <f>+'[1]Notas NF'!C486</f>
        <v>89115851.49000001</v>
      </c>
      <c r="C12" s="8">
        <f>+'[1]Notas NF'!D486</f>
        <v>290946737.20000005</v>
      </c>
      <c r="F12" s="2">
        <v>104423221</v>
      </c>
      <c r="G12" s="2">
        <f t="shared" ref="G12:G35" si="0">+C12-F12</f>
        <v>186523516.20000005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N13" s="2"/>
    </row>
    <row r="14" spans="1:14">
      <c r="A14" s="6" t="s">
        <v>7</v>
      </c>
      <c r="B14" s="10">
        <f>SUM(B10:B13)</f>
        <v>269931918.69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N14" s="2"/>
    </row>
    <row r="15" spans="1:14">
      <c r="A15" s="11"/>
      <c r="B15" s="12"/>
      <c r="C15" s="12"/>
      <c r="G15" s="2">
        <f t="shared" si="0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N16" s="2"/>
    </row>
    <row r="17" spans="1:14">
      <c r="A17" s="7" t="s">
        <v>9</v>
      </c>
      <c r="B17" s="8">
        <f>+'[1]Notas NF'!C530</f>
        <v>199201566.97</v>
      </c>
      <c r="C17" s="8">
        <f>+'[1]Notas NF'!D530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N17" s="2"/>
    </row>
    <row r="18" spans="1:14">
      <c r="A18" s="7" t="s">
        <v>10</v>
      </c>
      <c r="B18" s="8">
        <f>+'[1]Notas NF'!C552</f>
        <v>391500</v>
      </c>
      <c r="C18" s="8">
        <f>+'[1]Notas NF'!D552</f>
        <v>613908.4</v>
      </c>
      <c r="F18" s="2">
        <v>12931665.890000001</v>
      </c>
      <c r="G18" s="2">
        <f t="shared" si="0"/>
        <v>-12317757.49</v>
      </c>
      <c r="I18" s="2"/>
      <c r="N18" s="2"/>
    </row>
    <row r="19" spans="1:14">
      <c r="A19" s="7" t="s">
        <v>11</v>
      </c>
      <c r="B19" s="8">
        <f>+'[1]Notas NF'!C569</f>
        <v>32180407.189999998</v>
      </c>
      <c r="C19" s="8">
        <f>+'[1]Notas NF'!D569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N19" s="2"/>
    </row>
    <row r="20" spans="1:14" ht="13.5" customHeight="1">
      <c r="A20" s="7" t="s">
        <v>12</v>
      </c>
      <c r="B20" s="8">
        <f>+[1]nota13!K29-'[1]Notas NF'!C362+'[1]Notas NF'!D362</f>
        <v>47703205.719999984</v>
      </c>
      <c r="C20" s="8">
        <f>+[1]nota13!K14-'[1]Notas NF'!D362</f>
        <v>50805946.540000007</v>
      </c>
      <c r="F20" s="2">
        <v>0</v>
      </c>
      <c r="G20" s="2">
        <f t="shared" si="0"/>
        <v>50805946.540000007</v>
      </c>
      <c r="I20" s="2"/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N21" s="2"/>
    </row>
    <row r="22" spans="1:14">
      <c r="A22" s="7" t="s">
        <v>14</v>
      </c>
      <c r="B22" s="8">
        <f>'[1]Notas NF'!C604</f>
        <v>78107116.640000001</v>
      </c>
      <c r="C22" s="8">
        <f>+'[1]Notas NF'!D604</f>
        <v>71666522.800000012</v>
      </c>
      <c r="F22" s="2">
        <v>56717745.43</v>
      </c>
      <c r="G22" s="2">
        <f t="shared" si="0"/>
        <v>14948777.370000012</v>
      </c>
      <c r="I22" s="2"/>
      <c r="N22" s="2"/>
    </row>
    <row r="23" spans="1:14">
      <c r="A23" s="7" t="s">
        <v>15</v>
      </c>
      <c r="B23" s="9">
        <f>+'[1]Notas NF'!C618</f>
        <v>746207.89</v>
      </c>
      <c r="C23" s="9">
        <f>+'[1]Notas NF'!D618</f>
        <v>820190.61</v>
      </c>
      <c r="E23" s="2">
        <f>+B24</f>
        <v>358330004.40999997</v>
      </c>
      <c r="F23" s="2">
        <v>3322836.74</v>
      </c>
      <c r="G23" s="2">
        <f t="shared" si="0"/>
        <v>-2502646.1300000004</v>
      </c>
      <c r="I23" s="2"/>
      <c r="K23" s="2"/>
      <c r="N23" s="2"/>
    </row>
    <row r="24" spans="1:14">
      <c r="A24" s="6" t="s">
        <v>16</v>
      </c>
      <c r="B24" s="14">
        <f>SUM(B17:B23)</f>
        <v>358330004.40999997</v>
      </c>
      <c r="C24" s="14">
        <f>SUM(C17:C23)</f>
        <v>346807206.20000005</v>
      </c>
      <c r="E24" s="2">
        <f>SUM([1]BALANZA!C48:C84)</f>
        <v>1643624566.3300004</v>
      </c>
      <c r="F24" s="2">
        <v>253146483.86000001</v>
      </c>
      <c r="G24" s="2">
        <f t="shared" si="0"/>
        <v>93660722.340000033</v>
      </c>
      <c r="I24" s="2">
        <f>+B24-C24</f>
        <v>11522798.209999919</v>
      </c>
      <c r="N24" s="2"/>
    </row>
    <row r="25" spans="1:14">
      <c r="A25" s="11"/>
      <c r="B25" s="12"/>
      <c r="C25" s="12"/>
      <c r="E25" s="2">
        <f>+E23-E24</f>
        <v>-1285294561.9200006</v>
      </c>
      <c r="G25" s="2">
        <f t="shared" si="0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N28" s="2"/>
    </row>
    <row r="29" spans="1:14">
      <c r="A29" s="11"/>
      <c r="B29" s="13"/>
      <c r="C29" s="13"/>
      <c r="G29" s="2">
        <f t="shared" si="0"/>
        <v>0</v>
      </c>
      <c r="N29" s="2"/>
    </row>
    <row r="30" spans="1:14" ht="15.75" thickBot="1">
      <c r="A30" s="6" t="s">
        <v>19</v>
      </c>
      <c r="B30" s="15">
        <f>+B14-B24</f>
        <v>-88398085.719999969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N30" s="2"/>
    </row>
    <row r="31" spans="1:14" ht="15.75" thickTop="1">
      <c r="A31" s="11"/>
      <c r="B31" s="12"/>
      <c r="C31" s="12"/>
      <c r="G31" s="2">
        <f t="shared" si="0"/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-88398085.719999969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-88398085.719999969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2024-01-22T12:29:15Z</dcterms:created>
  <dcterms:modified xsi:type="dcterms:W3CDTF">2024-01-22T12:29:49Z</dcterms:modified>
</cp:coreProperties>
</file>