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7475" windowHeight="107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G34" i="1"/>
  <c r="G32" i="1"/>
  <c r="G31" i="1"/>
  <c r="G29" i="1"/>
  <c r="G28" i="1"/>
  <c r="G27" i="1"/>
  <c r="G26" i="1"/>
  <c r="G25" i="1"/>
  <c r="E24" i="1"/>
  <c r="C23" i="1"/>
  <c r="G23" i="1" s="1"/>
  <c r="B23" i="1"/>
  <c r="C22" i="1"/>
  <c r="G22" i="1" s="1"/>
  <c r="B22" i="1"/>
  <c r="G21" i="1"/>
  <c r="C20" i="1"/>
  <c r="G20" i="1" s="1"/>
  <c r="B20" i="1"/>
  <c r="C19" i="1"/>
  <c r="G19" i="1" s="1"/>
  <c r="B19" i="1"/>
  <c r="C18" i="1"/>
  <c r="G18" i="1" s="1"/>
  <c r="B18" i="1"/>
  <c r="C17" i="1"/>
  <c r="I17" i="1" s="1"/>
  <c r="B17" i="1"/>
  <c r="G16" i="1"/>
  <c r="G15" i="1"/>
  <c r="G13" i="1"/>
  <c r="C12" i="1"/>
  <c r="G12" i="1" s="1"/>
  <c r="B12" i="1"/>
  <c r="C11" i="1"/>
  <c r="B11" i="1"/>
  <c r="B14" i="1" s="1"/>
  <c r="C8" i="1"/>
  <c r="B8" i="1"/>
  <c r="A6" i="1"/>
  <c r="A4" i="1"/>
  <c r="B24" i="1" l="1"/>
  <c r="C14" i="1"/>
  <c r="G14" i="1" s="1"/>
  <c r="E23" i="1"/>
  <c r="E25" i="1" s="1"/>
  <c r="B30" i="1"/>
  <c r="B33" i="1" s="1"/>
  <c r="B35" i="1" s="1"/>
  <c r="G11" i="1"/>
  <c r="G17" i="1"/>
  <c r="C24" i="1"/>
  <c r="G24" i="1" s="1"/>
  <c r="C30" i="1" l="1"/>
  <c r="I24" i="1"/>
  <c r="C33" i="1" l="1"/>
  <c r="G30" i="1"/>
  <c r="G33" i="1" l="1"/>
  <c r="C35" i="1"/>
  <c r="G35" i="1" s="1"/>
</calcChain>
</file>

<file path=xl/sharedStrings.xml><?xml version="1.0" encoding="utf-8"?>
<sst xmlns="http://schemas.openxmlformats.org/spreadsheetml/2006/main" count="28" uniqueCount="28">
  <si>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</si>
  <si>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</si>
  <si>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</si>
  <si>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</si>
  <si>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</si>
  <si>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</si>
  <si>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</si>
  <si>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</si>
  <si>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20,21,12,23,24,25)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</si>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</sst>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4867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agosto del 2022  y  2021</v>
          </cell>
        </row>
        <row r="4">
          <cell r="B4">
            <v>2022</v>
          </cell>
          <cell r="C4">
            <v>2021</v>
          </cell>
        </row>
        <row r="48">
          <cell r="C48">
            <v>6863.03</v>
          </cell>
        </row>
        <row r="49">
          <cell r="C49">
            <v>193172</v>
          </cell>
        </row>
        <row r="50">
          <cell r="C50">
            <v>12543213.58</v>
          </cell>
        </row>
        <row r="51">
          <cell r="C51">
            <v>7106.65</v>
          </cell>
        </row>
        <row r="52">
          <cell r="C52">
            <v>1419668.51</v>
          </cell>
        </row>
        <row r="53">
          <cell r="C53">
            <v>2740.6</v>
          </cell>
        </row>
        <row r="54">
          <cell r="C54">
            <v>-13585.93</v>
          </cell>
        </row>
        <row r="55">
          <cell r="C55">
            <v>258760.17</v>
          </cell>
        </row>
        <row r="56">
          <cell r="C56">
            <v>282883.02</v>
          </cell>
        </row>
        <row r="57">
          <cell r="C57">
            <v>252299.3</v>
          </cell>
        </row>
        <row r="58">
          <cell r="C58">
            <v>808793054.60000002</v>
          </cell>
        </row>
        <row r="59">
          <cell r="C59">
            <v>161863090.68000001</v>
          </cell>
        </row>
        <row r="60">
          <cell r="C60">
            <v>39212012.829999998</v>
          </cell>
        </row>
        <row r="61">
          <cell r="C61">
            <v>1812378.94</v>
          </cell>
        </row>
        <row r="62">
          <cell r="C62">
            <v>11752850.960000001</v>
          </cell>
        </row>
        <row r="63">
          <cell r="C63">
            <v>109372051.86</v>
          </cell>
        </row>
        <row r="64">
          <cell r="C64">
            <v>17591164.789999999</v>
          </cell>
        </row>
        <row r="65">
          <cell r="C65">
            <v>19700000</v>
          </cell>
        </row>
        <row r="66">
          <cell r="C66">
            <v>27548172</v>
          </cell>
        </row>
        <row r="67">
          <cell r="C67">
            <v>99133897</v>
          </cell>
        </row>
        <row r="68">
          <cell r="C68">
            <v>257399.35</v>
          </cell>
        </row>
        <row r="69">
          <cell r="C69">
            <v>4429373.33</v>
          </cell>
        </row>
        <row r="70">
          <cell r="C70">
            <v>301120</v>
          </cell>
        </row>
        <row r="71">
          <cell r="C71">
            <v>439588.24</v>
          </cell>
        </row>
        <row r="72">
          <cell r="C72">
            <v>1199556.8999999999</v>
          </cell>
        </row>
        <row r="73">
          <cell r="C73">
            <v>7024423.21</v>
          </cell>
        </row>
        <row r="74">
          <cell r="C74">
            <v>7055404.1100000003</v>
          </cell>
        </row>
        <row r="75">
          <cell r="C75">
            <v>1178481.26</v>
          </cell>
        </row>
        <row r="76">
          <cell r="C76">
            <v>65490</v>
          </cell>
        </row>
        <row r="77">
          <cell r="C77">
            <v>961422.36</v>
          </cell>
        </row>
        <row r="78">
          <cell r="C78">
            <v>620208.09</v>
          </cell>
        </row>
        <row r="79">
          <cell r="C79">
            <v>360814.3</v>
          </cell>
        </row>
        <row r="80">
          <cell r="C80">
            <v>32086066.91</v>
          </cell>
        </row>
        <row r="81">
          <cell r="C81">
            <v>158770</v>
          </cell>
        </row>
        <row r="82">
          <cell r="C82">
            <v>8150</v>
          </cell>
        </row>
        <row r="83">
          <cell r="C83">
            <v>663105</v>
          </cell>
        </row>
        <row r="84">
          <cell r="C84">
            <v>136090</v>
          </cell>
        </row>
      </sheetData>
      <sheetData sheetId="2">
        <row r="256">
          <cell r="E256">
            <v>47033171.399999999</v>
          </cell>
        </row>
      </sheetData>
      <sheetData sheetId="3"/>
      <sheetData sheetId="4"/>
      <sheetData sheetId="5"/>
      <sheetData sheetId="6"/>
      <sheetData sheetId="7">
        <row r="422">
          <cell r="C422">
            <v>122937281.75999999</v>
          </cell>
          <cell r="D422">
            <v>193707659.61000001</v>
          </cell>
        </row>
        <row r="437">
          <cell r="C437">
            <v>64839336.789999999</v>
          </cell>
          <cell r="D437">
            <v>223742906.56</v>
          </cell>
        </row>
        <row r="464">
          <cell r="C464">
            <v>121019243.39999999</v>
          </cell>
          <cell r="D464">
            <v>249187634.97000003</v>
          </cell>
        </row>
        <row r="477">
          <cell r="C477">
            <v>613908.4</v>
          </cell>
          <cell r="D477">
            <v>1598878</v>
          </cell>
        </row>
        <row r="507">
          <cell r="C507">
            <v>12222971.439999998</v>
          </cell>
          <cell r="D507">
            <v>15979774.83</v>
          </cell>
        </row>
        <row r="526">
          <cell r="C526">
            <v>46286936.519999996</v>
          </cell>
          <cell r="D526">
            <v>63106336.030000001</v>
          </cell>
        </row>
        <row r="546">
          <cell r="C546">
            <v>560814.9</v>
          </cell>
          <cell r="D546">
            <v>1332758.1100000001</v>
          </cell>
        </row>
      </sheetData>
      <sheetData sheetId="8">
        <row r="29">
          <cell r="J29">
            <v>23704719.890000019</v>
          </cell>
        </row>
      </sheetData>
      <sheetData sheetId="9"/>
      <sheetData sheetId="10">
        <row r="65">
          <cell r="B65" t="str">
            <v>Licda. María Patricia Almonte</v>
          </cell>
        </row>
        <row r="66">
          <cell r="B66" t="str">
            <v>Directora Administrativa-Financiera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2"/>
  <sheetViews>
    <sheetView tabSelected="1" workbookViewId="0">
      <selection activeCell="M12" sqref="M12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1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2.7109375" bestFit="1" customWidth="1"/>
    <col min="13" max="13" width="12.85546875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2.7109375" bestFit="1" customWidth="1"/>
    <col min="269" max="269" width="12.85546875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2.7109375" bestFit="1" customWidth="1"/>
    <col min="525" max="525" width="12.85546875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2.7109375" bestFit="1" customWidth="1"/>
    <col min="781" max="781" width="12.85546875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2.7109375" bestFit="1" customWidth="1"/>
    <col min="1037" max="1037" width="12.85546875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2.7109375" bestFit="1" customWidth="1"/>
    <col min="1293" max="1293" width="12.85546875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2.7109375" bestFit="1" customWidth="1"/>
    <col min="1549" max="1549" width="12.85546875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2.7109375" bestFit="1" customWidth="1"/>
    <col min="1805" max="1805" width="12.85546875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2.7109375" bestFit="1" customWidth="1"/>
    <col min="2061" max="2061" width="12.85546875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2.7109375" bestFit="1" customWidth="1"/>
    <col min="2317" max="2317" width="12.85546875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2.7109375" bestFit="1" customWidth="1"/>
    <col min="2573" max="2573" width="12.85546875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2.7109375" bestFit="1" customWidth="1"/>
    <col min="2829" max="2829" width="12.85546875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2.7109375" bestFit="1" customWidth="1"/>
    <col min="3085" max="3085" width="12.85546875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2.7109375" bestFit="1" customWidth="1"/>
    <col min="3341" max="3341" width="12.85546875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2.7109375" bestFit="1" customWidth="1"/>
    <col min="3597" max="3597" width="12.85546875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2.7109375" bestFit="1" customWidth="1"/>
    <col min="3853" max="3853" width="12.85546875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2.7109375" bestFit="1" customWidth="1"/>
    <col min="4109" max="4109" width="12.85546875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2.7109375" bestFit="1" customWidth="1"/>
    <col min="4365" max="4365" width="12.85546875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2.7109375" bestFit="1" customWidth="1"/>
    <col min="4621" max="4621" width="12.85546875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2.7109375" bestFit="1" customWidth="1"/>
    <col min="4877" max="4877" width="12.85546875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2.7109375" bestFit="1" customWidth="1"/>
    <col min="5133" max="5133" width="12.85546875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2.7109375" bestFit="1" customWidth="1"/>
    <col min="5389" max="5389" width="12.85546875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2.7109375" bestFit="1" customWidth="1"/>
    <col min="5645" max="5645" width="12.85546875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2.7109375" bestFit="1" customWidth="1"/>
    <col min="5901" max="5901" width="12.85546875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2.7109375" bestFit="1" customWidth="1"/>
    <col min="6157" max="6157" width="12.85546875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2.7109375" bestFit="1" customWidth="1"/>
    <col min="6413" max="6413" width="12.85546875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2.7109375" bestFit="1" customWidth="1"/>
    <col min="6669" max="6669" width="12.85546875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2.7109375" bestFit="1" customWidth="1"/>
    <col min="6925" max="6925" width="12.85546875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2.7109375" bestFit="1" customWidth="1"/>
    <col min="7181" max="7181" width="12.85546875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2.7109375" bestFit="1" customWidth="1"/>
    <col min="7437" max="7437" width="12.85546875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2.7109375" bestFit="1" customWidth="1"/>
    <col min="7693" max="7693" width="12.85546875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2.7109375" bestFit="1" customWidth="1"/>
    <col min="7949" max="7949" width="12.85546875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2.7109375" bestFit="1" customWidth="1"/>
    <col min="8205" max="8205" width="12.85546875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2.7109375" bestFit="1" customWidth="1"/>
    <col min="8461" max="8461" width="12.85546875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2.7109375" bestFit="1" customWidth="1"/>
    <col min="8717" max="8717" width="12.85546875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2.7109375" bestFit="1" customWidth="1"/>
    <col min="8973" max="8973" width="12.85546875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2.7109375" bestFit="1" customWidth="1"/>
    <col min="9229" max="9229" width="12.85546875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2.7109375" bestFit="1" customWidth="1"/>
    <col min="9485" max="9485" width="12.85546875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2.7109375" bestFit="1" customWidth="1"/>
    <col min="9741" max="9741" width="12.85546875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2.7109375" bestFit="1" customWidth="1"/>
    <col min="9997" max="9997" width="12.85546875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2.7109375" bestFit="1" customWidth="1"/>
    <col min="10253" max="10253" width="12.85546875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2.7109375" bestFit="1" customWidth="1"/>
    <col min="10509" max="10509" width="12.85546875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2.7109375" bestFit="1" customWidth="1"/>
    <col min="10765" max="10765" width="12.85546875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2.7109375" bestFit="1" customWidth="1"/>
    <col min="11021" max="11021" width="12.85546875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2.7109375" bestFit="1" customWidth="1"/>
    <col min="11277" max="11277" width="12.85546875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2.7109375" bestFit="1" customWidth="1"/>
    <col min="11533" max="11533" width="12.85546875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2.7109375" bestFit="1" customWidth="1"/>
    <col min="11789" max="11789" width="12.85546875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2.7109375" bestFit="1" customWidth="1"/>
    <col min="12045" max="12045" width="12.85546875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2.7109375" bestFit="1" customWidth="1"/>
    <col min="12301" max="12301" width="12.85546875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2.7109375" bestFit="1" customWidth="1"/>
    <col min="12557" max="12557" width="12.85546875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2.7109375" bestFit="1" customWidth="1"/>
    <col min="12813" max="12813" width="12.85546875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2.7109375" bestFit="1" customWidth="1"/>
    <col min="13069" max="13069" width="12.85546875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2.7109375" bestFit="1" customWidth="1"/>
    <col min="13325" max="13325" width="12.85546875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2.7109375" bestFit="1" customWidth="1"/>
    <col min="13581" max="13581" width="12.85546875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2.7109375" bestFit="1" customWidth="1"/>
    <col min="13837" max="13837" width="12.85546875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2.7109375" bestFit="1" customWidth="1"/>
    <col min="14093" max="14093" width="12.85546875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2.7109375" bestFit="1" customWidth="1"/>
    <col min="14349" max="14349" width="12.85546875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2.7109375" bestFit="1" customWidth="1"/>
    <col min="14605" max="14605" width="12.85546875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2.7109375" bestFit="1" customWidth="1"/>
    <col min="14861" max="14861" width="12.85546875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2.7109375" bestFit="1" customWidth="1"/>
    <col min="15117" max="15117" width="12.85546875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2.7109375" bestFit="1" customWidth="1"/>
    <col min="15373" max="15373" width="12.85546875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2.7109375" bestFit="1" customWidth="1"/>
    <col min="15629" max="15629" width="12.85546875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2.7109375" bestFit="1" customWidth="1"/>
    <col min="15885" max="15885" width="12.85546875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2.7109375" bestFit="1" customWidth="1"/>
    <col min="16141" max="16141" width="12.85546875" customWidth="1"/>
  </cols>
  <sheetData>
    <row r="4" spans="1:13">
      <c r="A4" s="25" t="str">
        <f>+[1]BALANZA!B1</f>
        <v>CORPORACION DEL ACUEDUCTO Y ALCANTARILLADO DE MOCA</v>
      </c>
      <c r="B4" s="25"/>
      <c r="C4" s="25"/>
    </row>
    <row r="5" spans="1:13">
      <c r="A5" s="25" t="s">
        <v>0</v>
      </c>
      <c r="B5" s="25"/>
      <c r="C5" s="25"/>
    </row>
    <row r="6" spans="1:13">
      <c r="A6" s="25" t="str">
        <f>+[1]BALANZA!B2</f>
        <v>Del Ejercicio terminado el  31 de agosto del 2022  y  2021</v>
      </c>
      <c r="B6" s="25"/>
      <c r="C6" s="25"/>
    </row>
    <row r="7" spans="1:13">
      <c r="A7" s="25" t="s">
        <v>1</v>
      </c>
      <c r="B7" s="25"/>
      <c r="C7" s="25"/>
    </row>
    <row r="8" spans="1:13">
      <c r="A8" s="2"/>
      <c r="B8" s="3">
        <f>+[1]BALANZA!B4</f>
        <v>2022</v>
      </c>
      <c r="C8" s="3">
        <f>+[1]BALANZA!C4</f>
        <v>2021</v>
      </c>
    </row>
    <row r="9" spans="1:13">
      <c r="A9" s="4" t="s">
        <v>2</v>
      </c>
      <c r="B9" s="2"/>
      <c r="C9" s="2"/>
    </row>
    <row r="10" spans="1:13" hidden="1">
      <c r="A10" s="5" t="s">
        <v>3</v>
      </c>
      <c r="B10" s="6">
        <v>0</v>
      </c>
      <c r="C10" s="6">
        <v>0</v>
      </c>
    </row>
    <row r="11" spans="1:13" ht="18" customHeight="1">
      <c r="A11" s="5" t="s">
        <v>4</v>
      </c>
      <c r="B11" s="6">
        <f>+'[1]Notas NF'!C422</f>
        <v>122937281.75999999</v>
      </c>
      <c r="C11" s="6">
        <f>+'[1]Notas NF'!D422</f>
        <v>193707659.61000001</v>
      </c>
      <c r="F11" s="1">
        <v>174411030.84999999</v>
      </c>
      <c r="G11" s="1">
        <f>+C11-F11</f>
        <v>19296628.76000002</v>
      </c>
      <c r="M11" s="1"/>
    </row>
    <row r="12" spans="1:13">
      <c r="A12" s="5" t="s">
        <v>5</v>
      </c>
      <c r="B12" s="6">
        <f>+'[1]Notas NF'!C437</f>
        <v>64839336.789999999</v>
      </c>
      <c r="C12" s="6">
        <f>+'[1]Notas NF'!D437</f>
        <v>223742906.56</v>
      </c>
      <c r="F12" s="1">
        <v>104423221</v>
      </c>
      <c r="G12" s="1">
        <f t="shared" ref="G12:G35" si="0">+C12-F12</f>
        <v>119319685.56</v>
      </c>
      <c r="M12" s="1"/>
    </row>
    <row r="13" spans="1:13" hidden="1">
      <c r="A13" s="5" t="s">
        <v>6</v>
      </c>
      <c r="B13" s="7">
        <v>0</v>
      </c>
      <c r="C13" s="7">
        <v>0</v>
      </c>
      <c r="F13" s="1">
        <v>0</v>
      </c>
      <c r="G13" s="1">
        <f t="shared" si="0"/>
        <v>0</v>
      </c>
      <c r="M13" s="1"/>
    </row>
    <row r="14" spans="1:13">
      <c r="A14" s="4" t="s">
        <v>7</v>
      </c>
      <c r="B14" s="8">
        <f>SUM(B10:B13)</f>
        <v>187776618.54999998</v>
      </c>
      <c r="C14" s="8">
        <f>SUM(C10:C13)</f>
        <v>417450566.17000002</v>
      </c>
      <c r="F14" s="1">
        <v>278834251.85000002</v>
      </c>
      <c r="G14" s="1">
        <f t="shared" si="0"/>
        <v>138616314.31999999</v>
      </c>
      <c r="M14" s="1"/>
    </row>
    <row r="15" spans="1:13">
      <c r="A15" s="9"/>
      <c r="B15" s="10"/>
      <c r="C15" s="10"/>
      <c r="G15" s="1">
        <f t="shared" si="0"/>
        <v>0</v>
      </c>
      <c r="M15" s="1"/>
    </row>
    <row r="16" spans="1:13">
      <c r="A16" s="3" t="s">
        <v>8</v>
      </c>
      <c r="B16" s="11"/>
      <c r="C16" s="11"/>
      <c r="G16" s="1">
        <f t="shared" si="0"/>
        <v>0</v>
      </c>
      <c r="M16" s="1"/>
    </row>
    <row r="17" spans="1:13">
      <c r="A17" s="5" t="s">
        <v>9</v>
      </c>
      <c r="B17" s="6">
        <f>+'[1]Notas NF'!C464</f>
        <v>121019243.39999999</v>
      </c>
      <c r="C17" s="6">
        <f>+'[1]Notas NF'!D464</f>
        <v>249187634.97000003</v>
      </c>
      <c r="F17" s="1">
        <v>151685872.24000001</v>
      </c>
      <c r="G17" s="1">
        <f t="shared" si="0"/>
        <v>97501762.730000019</v>
      </c>
      <c r="I17" s="1">
        <f>+C17-193594772.55</f>
        <v>55592862.420000017</v>
      </c>
      <c r="M17" s="1"/>
    </row>
    <row r="18" spans="1:13">
      <c r="A18" s="5" t="s">
        <v>10</v>
      </c>
      <c r="B18" s="6">
        <f>+'[1]Notas NF'!C477</f>
        <v>613908.4</v>
      </c>
      <c r="C18" s="6">
        <f>+'[1]Notas NF'!D477</f>
        <v>1598878</v>
      </c>
      <c r="F18" s="1">
        <v>12931665.890000001</v>
      </c>
      <c r="G18" s="1">
        <f t="shared" si="0"/>
        <v>-11332787.890000001</v>
      </c>
      <c r="I18" s="1"/>
      <c r="M18" s="1"/>
    </row>
    <row r="19" spans="1:13">
      <c r="A19" s="5" t="s">
        <v>11</v>
      </c>
      <c r="B19" s="6">
        <f>+'[1]Notas NF'!C507</f>
        <v>12222971.439999998</v>
      </c>
      <c r="C19" s="6">
        <f>+'[1]Notas NF'!D507</f>
        <v>15979774.83</v>
      </c>
      <c r="F19" s="1">
        <v>28488363.559999999</v>
      </c>
      <c r="G19" s="1">
        <f t="shared" si="0"/>
        <v>-12508588.729999999</v>
      </c>
      <c r="I19" s="1"/>
      <c r="J19" s="1"/>
      <c r="K19" s="1"/>
      <c r="L19" s="1"/>
      <c r="M19" s="1"/>
    </row>
    <row r="20" spans="1:13">
      <c r="A20" s="5" t="s">
        <v>12</v>
      </c>
      <c r="B20" s="6">
        <f>+[1]nota13!J29</f>
        <v>23704719.890000019</v>
      </c>
      <c r="C20" s="6">
        <f>+'[1]BALANZA G'!E256</f>
        <v>47033171.399999999</v>
      </c>
      <c r="F20" s="1">
        <v>0</v>
      </c>
      <c r="G20" s="1">
        <f t="shared" si="0"/>
        <v>47033171.399999999</v>
      </c>
      <c r="I20" s="1"/>
      <c r="M20" s="1"/>
    </row>
    <row r="21" spans="1:13" hidden="1">
      <c r="A21" s="5" t="s">
        <v>13</v>
      </c>
      <c r="B21" s="6">
        <v>0</v>
      </c>
      <c r="C21" s="6">
        <v>0</v>
      </c>
      <c r="F21" s="1">
        <v>0</v>
      </c>
      <c r="G21" s="1">
        <f t="shared" si="0"/>
        <v>0</v>
      </c>
      <c r="I21" s="1"/>
      <c r="M21" s="1"/>
    </row>
    <row r="22" spans="1:13">
      <c r="A22" s="5" t="s">
        <v>14</v>
      </c>
      <c r="B22" s="6">
        <f>'[1]Notas NF'!C526</f>
        <v>46286936.519999996</v>
      </c>
      <c r="C22" s="6">
        <f>+'[1]Notas NF'!D526</f>
        <v>63106336.030000001</v>
      </c>
      <c r="F22" s="1">
        <v>56717745.43</v>
      </c>
      <c r="G22" s="1">
        <f t="shared" si="0"/>
        <v>6388590.6000000015</v>
      </c>
      <c r="I22" s="1"/>
      <c r="M22" s="1"/>
    </row>
    <row r="23" spans="1:13">
      <c r="A23" s="5" t="s">
        <v>15</v>
      </c>
      <c r="B23" s="7">
        <f>+'[1]Notas NF'!C546</f>
        <v>560814.9</v>
      </c>
      <c r="C23" s="7">
        <f>+'[1]Notas NF'!D546</f>
        <v>1332758.1100000001</v>
      </c>
      <c r="E23" s="1">
        <f>+B24</f>
        <v>204408594.55000004</v>
      </c>
      <c r="F23" s="1">
        <v>3322836.74</v>
      </c>
      <c r="G23" s="1">
        <f t="shared" si="0"/>
        <v>-1990078.6300000001</v>
      </c>
      <c r="I23" s="1"/>
      <c r="K23" s="1"/>
      <c r="M23" s="1"/>
    </row>
    <row r="24" spans="1:13">
      <c r="A24" s="4" t="s">
        <v>16</v>
      </c>
      <c r="B24" s="12">
        <f>SUM(B17:B23)</f>
        <v>204408594.55000004</v>
      </c>
      <c r="C24" s="12">
        <f>SUM(C17:C23)</f>
        <v>378238553.34000003</v>
      </c>
      <c r="E24" s="1">
        <f>SUM([1]BALANZA!C48:C84)</f>
        <v>1368677257.6499999</v>
      </c>
      <c r="F24" s="1">
        <v>253146483.86000001</v>
      </c>
      <c r="G24" s="1">
        <f t="shared" si="0"/>
        <v>125092069.48000002</v>
      </c>
      <c r="I24" s="1">
        <f>+B24-C24</f>
        <v>-173829958.78999999</v>
      </c>
      <c r="M24" s="1"/>
    </row>
    <row r="25" spans="1:13">
      <c r="A25" s="9"/>
      <c r="B25" s="10"/>
      <c r="C25" s="10"/>
      <c r="E25" s="1">
        <f>+E23-E24</f>
        <v>-1164268663.0999999</v>
      </c>
      <c r="G25" s="1">
        <f t="shared" si="0"/>
        <v>0</v>
      </c>
      <c r="M25" s="1"/>
    </row>
    <row r="26" spans="1:13" hidden="1">
      <c r="A26" s="5" t="s">
        <v>17</v>
      </c>
      <c r="B26" s="6">
        <v>0</v>
      </c>
      <c r="C26" s="6">
        <v>0</v>
      </c>
      <c r="F26" s="1">
        <v>0</v>
      </c>
      <c r="G26" s="1">
        <f t="shared" si="0"/>
        <v>0</v>
      </c>
      <c r="M26" s="1"/>
    </row>
    <row r="27" spans="1:13" hidden="1">
      <c r="A27" s="9"/>
      <c r="B27" s="11"/>
      <c r="C27" s="11"/>
      <c r="G27" s="1">
        <f t="shared" si="0"/>
        <v>0</v>
      </c>
      <c r="M27" s="1"/>
    </row>
    <row r="28" spans="1:13" hidden="1">
      <c r="A28" s="5" t="s">
        <v>18</v>
      </c>
      <c r="B28" s="7">
        <v>0</v>
      </c>
      <c r="C28" s="7">
        <v>0</v>
      </c>
      <c r="F28" s="1">
        <v>0</v>
      </c>
      <c r="G28" s="1">
        <f t="shared" si="0"/>
        <v>0</v>
      </c>
      <c r="M28" s="1"/>
    </row>
    <row r="29" spans="1:13">
      <c r="A29" s="9"/>
      <c r="B29" s="11"/>
      <c r="C29" s="11"/>
      <c r="G29" s="1">
        <f t="shared" si="0"/>
        <v>0</v>
      </c>
      <c r="M29" s="1"/>
    </row>
    <row r="30" spans="1:13" ht="15.75" thickBot="1">
      <c r="A30" s="4" t="s">
        <v>19</v>
      </c>
      <c r="B30" s="13">
        <f>+B14-B24</f>
        <v>-16631976.00000006</v>
      </c>
      <c r="C30" s="13">
        <f>+C14-C24</f>
        <v>39212012.829999983</v>
      </c>
      <c r="F30" s="1">
        <v>25687767.99000001</v>
      </c>
      <c r="G30" s="1">
        <f t="shared" si="0"/>
        <v>13524244.839999974</v>
      </c>
      <c r="M30" s="1"/>
    </row>
    <row r="31" spans="1:13" ht="15.75" thickTop="1">
      <c r="A31" s="9"/>
      <c r="B31" s="10"/>
      <c r="C31" s="10"/>
      <c r="G31" s="1">
        <f t="shared" si="0"/>
        <v>0</v>
      </c>
    </row>
    <row r="32" spans="1:13" hidden="1">
      <c r="A32" s="14" t="s">
        <v>20</v>
      </c>
      <c r="B32" s="11"/>
      <c r="C32" s="11"/>
      <c r="G32" s="1">
        <f t="shared" si="0"/>
        <v>0</v>
      </c>
    </row>
    <row r="33" spans="1:10" hidden="1">
      <c r="A33" s="5" t="s">
        <v>21</v>
      </c>
      <c r="B33" s="6">
        <f>+B30</f>
        <v>-16631976.00000006</v>
      </c>
      <c r="C33" s="6">
        <f>+C30</f>
        <v>39212012.829999983</v>
      </c>
      <c r="F33" s="1">
        <v>25687767.99000001</v>
      </c>
      <c r="G33" s="1">
        <f t="shared" si="0"/>
        <v>13524244.839999974</v>
      </c>
    </row>
    <row r="34" spans="1:10" ht="15.75" hidden="1" customHeight="1">
      <c r="A34" s="5" t="s">
        <v>22</v>
      </c>
      <c r="B34" s="7">
        <v>0</v>
      </c>
      <c r="C34" s="7">
        <v>0</v>
      </c>
      <c r="F34" s="1">
        <v>0</v>
      </c>
      <c r="G34" s="1">
        <f t="shared" si="0"/>
        <v>0</v>
      </c>
    </row>
    <row r="35" spans="1:10" ht="15.75" hidden="1" thickBot="1">
      <c r="A35" s="15"/>
      <c r="B35" s="13">
        <f>+B33</f>
        <v>-16631976.00000006</v>
      </c>
      <c r="C35" s="13">
        <f>+C33</f>
        <v>39212012.829999983</v>
      </c>
      <c r="F35" s="1">
        <v>25687767.99000001</v>
      </c>
      <c r="G35" s="1">
        <f t="shared" si="0"/>
        <v>13524244.839999974</v>
      </c>
    </row>
    <row r="36" spans="1:10" hidden="1">
      <c r="A36" s="9"/>
      <c r="B36" s="16"/>
      <c r="C36" s="16"/>
    </row>
    <row r="37" spans="1:10">
      <c r="A37" s="17" t="s">
        <v>23</v>
      </c>
      <c r="B37" s="2"/>
      <c r="C37" s="2"/>
    </row>
    <row r="38" spans="1:10">
      <c r="A38" s="18"/>
    </row>
    <row r="39" spans="1:10">
      <c r="A39" s="18"/>
    </row>
    <row r="41" spans="1:10">
      <c r="A41" s="19" t="s">
        <v>24</v>
      </c>
      <c r="B41" s="23" t="str">
        <f>+'[1]ES F '!B65</f>
        <v>Licda. María Patricia Almonte</v>
      </c>
      <c r="C41" s="23"/>
    </row>
    <row r="42" spans="1:10">
      <c r="A42" s="20" t="s">
        <v>25</v>
      </c>
      <c r="B42" s="24" t="str">
        <f>+'[1]ES F '!B66</f>
        <v>Directora Administrativa-Financiera</v>
      </c>
      <c r="C42" s="24"/>
    </row>
    <row r="43" spans="1:10">
      <c r="A43" s="21"/>
      <c r="B43" s="21"/>
      <c r="C43" s="21"/>
    </row>
    <row r="44" spans="1:10">
      <c r="A44" s="21"/>
      <c r="B44" s="21"/>
      <c r="C44" s="21"/>
    </row>
    <row r="45" spans="1:10">
      <c r="A45" s="23"/>
      <c r="B45" s="23"/>
      <c r="C45" s="23"/>
      <c r="J45" s="21"/>
    </row>
    <row r="46" spans="1:10">
      <c r="A46" s="24"/>
      <c r="B46" s="24"/>
      <c r="C46" s="24"/>
    </row>
    <row r="47" spans="1:10">
      <c r="A47" s="21"/>
      <c r="B47" s="21"/>
      <c r="C47" s="21"/>
    </row>
    <row r="48" spans="1:10">
      <c r="A48" s="21"/>
      <c r="B48" s="21"/>
      <c r="C48" s="21"/>
    </row>
    <row r="49" spans="1:3">
      <c r="A49" s="23" t="s">
        <v>26</v>
      </c>
      <c r="B49" s="23"/>
      <c r="C49" s="23"/>
    </row>
    <row r="50" spans="1:3">
      <c r="A50" s="24" t="s">
        <v>27</v>
      </c>
      <c r="B50" s="24"/>
      <c r="C50" s="24"/>
    </row>
    <row r="51" spans="1:3">
      <c r="A51" s="22"/>
      <c r="B51" s="22"/>
      <c r="C51" s="22"/>
    </row>
    <row r="52" spans="1:3">
      <c r="A52" s="22"/>
      <c r="B52" s="22"/>
      <c r="C52" s="22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2022-09-08T18:20:23Z</dcterms:created>
  <dcterms:modified xsi:type="dcterms:W3CDTF">2022-09-08T18:31:24Z</dcterms:modified>
</cp:coreProperties>
</file>