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3\EJECUCIONES 2023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O10" i="1" l="1"/>
  <c r="O9" i="1"/>
  <c r="O7" i="1"/>
  <c r="N7" i="1"/>
  <c r="O8" i="1"/>
  <c r="BT44" i="2"/>
  <c r="O62" i="1"/>
  <c r="M56" i="1" l="1"/>
  <c r="D81" i="1"/>
  <c r="E81" i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23" i="1" l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l="1"/>
  <c r="C70" i="1"/>
  <c r="C83" i="1" s="1"/>
</calcChain>
</file>

<file path=xl/sharedStrings.xml><?xml version="1.0" encoding="utf-8"?>
<sst xmlns="http://schemas.openxmlformats.org/spreadsheetml/2006/main" count="1186" uniqueCount="283">
  <si>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</si>
  <si>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</si>
  <si>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</si>
  <si>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</si>
  <si>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</si>
  <si>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</si>
  <si>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</si>
  <si>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</si>
  <si>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</si>
  <si>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</si>
  <si>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</si>
  <si>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</si>
  <si>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</si>
  <si>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</si>
  <si>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</si>
  <si>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</si>
  <si>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</si>
  <si>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</si>
  <si>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</si>
  <si>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</si>
  <si>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</si>
  <si>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</si>
  <si>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</si>
  <si>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</si>
  <si>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</si>
  <si>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</si>
  <si>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</si>
  <si>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</si>
  <si>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</si>
  <si>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</si>
  <si>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</si>
  <si>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</si>
  <si>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</si>
  <si>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</si>
  <si>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</si>
  <si>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</si>
  <si>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</si>
  <si>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</si>
  <si>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</si>
  <si>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</si>
  <si>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</si>
  <si>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</si>
  <si>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</si>
  <si>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</si>
  <si>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</si>
  <si>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</si>
  <si>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</si>
  <si>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</si>
  <si>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</si>
  <si>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</si>
  <si>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</si>
  <si>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</si>
  <si>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</si>
  <si>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</si>
  <si>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</si>
  <si>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</si>
  <si>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</si>
  <si>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</si>
  <si>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</si>
  <si>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</si>
  <si>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</si>
  <si>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</si>
  <si>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</si>
  <si>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</si>
  <si>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</si>
  <si>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</si>
  <si>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</si>
  <si>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</si>
  <si>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</si>
  <si>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</si>
  <si>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</si>
  <si>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</si>
  <si>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</si>
  <si>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</si>
  <si>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</si>
  <si>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</si>
  <si>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</si>
  <si>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</si>
  <si>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</si>
  <si>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</si>
  <si>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</si>
  <si>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</si>
  <si>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</si>
  <si>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</si>
  <si>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</si>
  <si>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</si>
  <si>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</si>
  <si>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</si>
  <si>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</si>
  <si>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</si>
  <si>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</si>
  <si>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2.1.1.1.01</t>
  </si>
  <si>
    <t>Sueldos fijos</t>
  </si>
  <si>
    <t>2.1.2.2.04</t>
  </si>
  <si>
    <t>Prima de transporte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</si>
  <si>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</si>
  <si>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</si>
  <si>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</si>
  <si>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</si>
  <si>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</si>
  <si>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</si>
  <si>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</si>
  <si>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</si>
  <si>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</si>
  <si>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</si>
  <si>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</si>
  <si>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</si>
  <si>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2.2.3.1.01</t>
  </si>
  <si>
    <t>Viaticos dentro del pais</t>
  </si>
  <si>
    <t>2.2.7.1.04</t>
  </si>
  <si>
    <t>Mantenimiento y reparacion de obras civiles en ins</t>
  </si>
  <si>
    <t>2.2.7.2.06</t>
  </si>
  <si>
    <t>Mantenimiento y reparacion de equipos de transport</t>
  </si>
  <si>
    <t>2.2.8.2.01</t>
  </si>
  <si>
    <t>Comisiones y gastos bancarios</t>
  </si>
  <si>
    <t>2.2.8.5.01</t>
  </si>
  <si>
    <t>Fumigacion</t>
  </si>
  <si>
    <t>2.2.8.5.03</t>
  </si>
  <si>
    <t>Limpieza e higiene</t>
  </si>
  <si>
    <t>2.2.8.7.06</t>
  </si>
  <si>
    <t>Otros servicios tecnicos profesionales</t>
  </si>
  <si>
    <t>2.2.8.8.01</t>
  </si>
  <si>
    <t>Impuestos</t>
  </si>
  <si>
    <t>2.3.1.1.01</t>
  </si>
  <si>
    <t>Alimentos y bebidas para personas</t>
  </si>
  <si>
    <t>2.3.7.1.01</t>
  </si>
  <si>
    <t>Gasolina</t>
  </si>
  <si>
    <t>2.3.7.1.02</t>
  </si>
  <si>
    <t>Gasoil</t>
  </si>
  <si>
    <t>2.3.7.1.06</t>
  </si>
  <si>
    <t>Lubricantes</t>
  </si>
  <si>
    <t>2.3.9.2.01</t>
  </si>
  <si>
    <t>Utiles de escritorio oficina informatica y de ense</t>
  </si>
  <si>
    <t>2.3.9.9.01</t>
  </si>
  <si>
    <t>Productos y Utiles Varios  n.i.p</t>
  </si>
  <si>
    <t>Lic. Patricia Almonte</t>
  </si>
  <si>
    <t>Dir. Administrativa-Financiera</t>
  </si>
  <si>
    <t>Director General</t>
  </si>
  <si>
    <t>2.2.2.1.01</t>
  </si>
  <si>
    <t>Publicidad y propaganda</t>
  </si>
  <si>
    <t>2.3.9.6.01</t>
  </si>
  <si>
    <t>Productos electricos y afines</t>
  </si>
  <si>
    <t>2.7.2.1.01</t>
  </si>
  <si>
    <t>Obras hidraulicas y sanitarias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</si>
  <si>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</si>
  <si>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</si>
  <si>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</si>
  <si>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</si>
  <si>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</si>
  <si>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</si>
  <si>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</si>
  <si>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2.1.3.1.01</t>
  </si>
  <si>
    <t>Dietas en el pais</t>
  </si>
  <si>
    <t>2.2.2.2.01</t>
  </si>
  <si>
    <t>Impresion y encuadernacion</t>
  </si>
  <si>
    <t>2.2.9.2.01</t>
  </si>
  <si>
    <t>SERVICIOS DE ALIMENTACION</t>
  </si>
  <si>
    <t>2.3.9.1.01</t>
  </si>
  <si>
    <t>Material para limpieza</t>
  </si>
  <si>
    <t>2.3.9.5.01</t>
  </si>
  <si>
    <t>Utiles de cocina y comedor</t>
  </si>
  <si>
    <t>2.2.8.6.01</t>
  </si>
  <si>
    <t>Eventos generales</t>
  </si>
  <si>
    <t>2.2.5.1.01</t>
  </si>
  <si>
    <t>Alquilleres y rentas de edificios y locales</t>
  </si>
  <si>
    <t>2.3.3.2.01</t>
  </si>
  <si>
    <t>Productos de papel y carton</t>
  </si>
  <si>
    <t>2.1.2.2.05</t>
  </si>
  <si>
    <t>Compensacion servicios de seguridad</t>
  </si>
  <si>
    <t>2.3.9.8.01</t>
  </si>
  <si>
    <t>Otros repuestos y accesorios menores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</si>
  <si>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</si>
  <si>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</si>
  <si>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</si>
  <si>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</si>
  <si>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</si>
  <si>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2.3.6.3.04</t>
  </si>
  <si>
    <t>2.3.9.8.02</t>
  </si>
  <si>
    <t>Herramientas menores</t>
  </si>
  <si>
    <t>ACCESORIOS</t>
  </si>
  <si>
    <t>2.2.9.1.01</t>
  </si>
  <si>
    <t>OTRAS CONTRATACIONES DE SERVICIOS</t>
  </si>
  <si>
    <t>2.3.7.2.06</t>
  </si>
  <si>
    <t>Pinturas lacas barnices diluyentes y absorbentes p</t>
  </si>
  <si>
    <t>2.3.7.2.99</t>
  </si>
  <si>
    <t>OTROS PRODUCTOS QUIMICOS Y CONEXOS</t>
  </si>
  <si>
    <t>2.2.5.3.04</t>
  </si>
  <si>
    <t>Alquiler de equipo de oficina y muebles</t>
  </si>
  <si>
    <t>2.3.6.2.02</t>
  </si>
  <si>
    <t>Productos de loza</t>
  </si>
  <si>
    <t>2.3.9.9.05</t>
  </si>
  <si>
    <t>2.2.8.7.05</t>
  </si>
  <si>
    <t>Servicios de informatica y sistemas computarizados</t>
  </si>
  <si>
    <t>2.2.9.2.03</t>
  </si>
  <si>
    <t>SERVICIOS DE CATERING</t>
  </si>
  <si>
    <t>2.3.2.3.01</t>
  </si>
  <si>
    <t>Prendas de vestir</t>
  </si>
  <si>
    <t>2.3.5.3.01</t>
  </si>
  <si>
    <t>Llantas y neumaticos</t>
  </si>
  <si>
    <t>2.3.6.3.06</t>
  </si>
  <si>
    <t>PRODUCTOS METÁLICOS</t>
  </si>
  <si>
    <t>2.3.7.1.05</t>
  </si>
  <si>
    <t>Aceites y grasas</t>
  </si>
  <si>
    <t>2.3.9.9.04</t>
  </si>
  <si>
    <t>PRODUCTOS Y UTILES DE DEFENSA Y SEGURIDAD</t>
  </si>
  <si>
    <t>PRODUCTOS UTILES DIVERSOS</t>
  </si>
  <si>
    <t>2.6.1.1.01</t>
  </si>
  <si>
    <t>Muebles de oficina y estanteria</t>
  </si>
  <si>
    <t>2.6.5.4.02</t>
  </si>
  <si>
    <t xml:space="preserve">EEQUIPOS DE CLIMATIZACIÓN </t>
  </si>
  <si>
    <t>2.6.5.6.01</t>
  </si>
  <si>
    <t>EQUIPO DE GENERACION ELECTRICA Y A FINES</t>
  </si>
  <si>
    <t>2.2.7.1.02</t>
  </si>
  <si>
    <t>Servicios especiales de mantenimiento y reparacion</t>
  </si>
  <si>
    <t>2.2.7.2.01</t>
  </si>
  <si>
    <t>Mantenimiento y reparacion de muebles y equipos de</t>
  </si>
  <si>
    <t>2.3.6.1.01</t>
  </si>
  <si>
    <t>Productos de cemento</t>
  </si>
  <si>
    <t>2.4.1.2.01</t>
  </si>
  <si>
    <t>Ayudas y donaciones programadas a hogares y person</t>
  </si>
  <si>
    <t>2.6.1.4.01</t>
  </si>
  <si>
    <t>Electrodomesticos</t>
  </si>
  <si>
    <t>2.6.5.2.01</t>
  </si>
  <si>
    <t>Maquinaria y equipo industrial</t>
  </si>
  <si>
    <t>2.6.5.7.01</t>
  </si>
  <si>
    <t>Herramientas y maquinas-herramientas</t>
  </si>
  <si>
    <t>2.6.9.2.01</t>
  </si>
  <si>
    <t>Edificios no residenciales</t>
  </si>
  <si>
    <t>MINISTERIO DE SALUD PUBLICA
CORPORACION DE ACUEDUCTOS Y ALCANTARILLADO DE MOCA,  AÑO 2023
Ejecución de Gastos y Aplicaciones Financieras
En RD$</t>
  </si>
  <si>
    <t>2.1.2.2.02</t>
  </si>
  <si>
    <t>Compensacion por horas extraordinarias</t>
  </si>
  <si>
    <t>2.2.5.4.01</t>
  </si>
  <si>
    <t>Alquileres de equipos de transporte traccion y ele</t>
  </si>
  <si>
    <t>2.2.8.4.01</t>
  </si>
  <si>
    <t>Servicios funerarios y gastos conexos</t>
  </si>
  <si>
    <t>2.3.7.1.04</t>
  </si>
  <si>
    <t>Gas GLP</t>
  </si>
  <si>
    <t>2.2.6.2.01</t>
  </si>
  <si>
    <t>Seguro de bienes muebles</t>
  </si>
  <si>
    <t>2.3.7.2.07</t>
  </si>
  <si>
    <t>Productos quimicos para saneamiento de las aguas</t>
  </si>
  <si>
    <t>2.6.1.3.01</t>
  </si>
  <si>
    <t>Equipo computacional</t>
  </si>
  <si>
    <t>2.6.4.1.01</t>
  </si>
  <si>
    <t>Automoviles y camiones</t>
  </si>
  <si>
    <t>2.6.5.5.01</t>
  </si>
  <si>
    <t>Equipo de comunicacion telecomunicaciones y senala</t>
  </si>
  <si>
    <t>2.3.7.2.02</t>
  </si>
  <si>
    <t>Productos fotoquimicos</t>
  </si>
  <si>
    <t>Analista Presupuesto</t>
  </si>
  <si>
    <t>2.3.3.1.01</t>
  </si>
  <si>
    <t>Papel de escritorio</t>
  </si>
  <si>
    <t>2.3.6.4.07</t>
  </si>
  <si>
    <t>Otros minerales</t>
  </si>
  <si>
    <t>2.4.1.1.03</t>
  </si>
  <si>
    <t>Indemnizacion laboral</t>
  </si>
  <si>
    <t>2.3.9.3.01</t>
  </si>
  <si>
    <t>UTILES MENORES MEDICO QUIRURGICOS O DE LABORATORIO</t>
  </si>
  <si>
    <t>2.2.4.1.01</t>
  </si>
  <si>
    <t>Pasajes</t>
  </si>
  <si>
    <t>2.2.7.1.07</t>
  </si>
  <si>
    <t>Servicios de pintura y derivados con fines de higi</t>
  </si>
  <si>
    <t>2.3.6.4.04</t>
  </si>
  <si>
    <t>Piedra arcilla y arena</t>
  </si>
  <si>
    <t>2.1.2.2.08</t>
  </si>
  <si>
    <t>Compensaciones especiales</t>
  </si>
  <si>
    <t>2.3.3.3.01</t>
  </si>
  <si>
    <t>PRODUCTOS DE ARTES GRAFICAS</t>
  </si>
  <si>
    <t>2.2.5.7.01</t>
  </si>
  <si>
    <t>Alquileres de equipos de construccion y movimiento</t>
  </si>
  <si>
    <t>2.2.7.2.05</t>
  </si>
  <si>
    <t>Mantenimiento y reparacion de equipo de comunicaci</t>
  </si>
  <si>
    <t>2.3.2.2.01</t>
  </si>
  <si>
    <t>Acabados textiles</t>
  </si>
  <si>
    <t>2.6.8.3.01</t>
  </si>
  <si>
    <t>Programas de informatica</t>
  </si>
  <si>
    <t>Lic. Lucianny Pérez</t>
  </si>
  <si>
    <t>2.1.1.4.01</t>
  </si>
  <si>
    <t>Sueldo Anual No. 13</t>
  </si>
  <si>
    <t>2.2.8.6.02</t>
  </si>
  <si>
    <t>Festividades</t>
  </si>
  <si>
    <t>2.6.3.1.01</t>
  </si>
  <si>
    <t>Equipo medico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</si>
</sst>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BA1" workbookViewId="0">
      <pane ySplit="5" topLeftCell="A6" activePane="bottomLeft" state="frozen"/>
      <selection activeCell="N1" sqref="N1"/>
      <selection pane="bottomLeft" activeCell="BU39" sqref="BU39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12285244</v>
      </c>
      <c r="E6" s="4" t="str">
        <f t="shared" ref="E6:E68" si="0">MID(B6,1,5)</f>
        <v>2.1.1</v>
      </c>
      <c r="F6" s="5">
        <f t="shared" ref="F6:F68" si="1">+D6</f>
        <v>12285244</v>
      </c>
      <c r="G6" s="3"/>
      <c r="H6" s="7" t="s">
        <v>91</v>
      </c>
      <c r="I6" s="7" t="s">
        <v>92</v>
      </c>
      <c r="J6" s="7">
        <v>12429844</v>
      </c>
      <c r="K6" s="4" t="str">
        <f>MID(H6,1,5)</f>
        <v>2.1.1</v>
      </c>
      <c r="L6" s="5">
        <f>+J6</f>
        <v>12429844</v>
      </c>
      <c r="M6" s="3"/>
      <c r="N6" s="7" t="s">
        <v>91</v>
      </c>
      <c r="O6" s="7" t="s">
        <v>92</v>
      </c>
      <c r="P6" s="7">
        <v>12461594</v>
      </c>
      <c r="Q6" s="4" t="str">
        <f>MID(N6,1,5)</f>
        <v>2.1.1</v>
      </c>
      <c r="R6" s="5">
        <f>+P6</f>
        <v>12461594</v>
      </c>
      <c r="S6" s="3"/>
      <c r="T6" s="7" t="s">
        <v>91</v>
      </c>
      <c r="U6" s="7" t="s">
        <v>92</v>
      </c>
      <c r="V6" s="7">
        <v>12446994</v>
      </c>
      <c r="W6" s="4" t="str">
        <f>MID(T6,1,5)</f>
        <v>2.1.1</v>
      </c>
      <c r="X6" s="5">
        <f>+V6</f>
        <v>12446994</v>
      </c>
      <c r="Y6" s="3"/>
      <c r="Z6" s="7" t="s">
        <v>91</v>
      </c>
      <c r="AA6" s="7" t="s">
        <v>92</v>
      </c>
      <c r="AB6" s="7">
        <v>12452544</v>
      </c>
      <c r="AC6" s="4" t="str">
        <f>MID(Z6,1,5)</f>
        <v>2.1.1</v>
      </c>
      <c r="AD6" s="5">
        <f>+AB6</f>
        <v>12452544</v>
      </c>
      <c r="AE6" s="3"/>
      <c r="AF6" s="3" t="s">
        <v>91</v>
      </c>
      <c r="AG6" s="3" t="s">
        <v>92</v>
      </c>
      <c r="AH6" s="3">
        <v>12561344</v>
      </c>
      <c r="AI6" s="4" t="str">
        <f>MID(AF6,1,5)</f>
        <v>2.1.1</v>
      </c>
      <c r="AJ6" s="5">
        <f>+AH6</f>
        <v>12561344</v>
      </c>
      <c r="AK6" s="3"/>
      <c r="AL6" s="2" t="s">
        <v>91</v>
      </c>
      <c r="AM6" s="2" t="s">
        <v>92</v>
      </c>
      <c r="AN6" s="67">
        <v>12476344</v>
      </c>
      <c r="AO6" s="4" t="str">
        <f t="shared" ref="AO6:AO14" si="2">MID(AL6,1,5)</f>
        <v>2.1.1</v>
      </c>
      <c r="AP6" s="5">
        <f>+AN6</f>
        <v>12476344</v>
      </c>
      <c r="AQ6" s="3"/>
      <c r="AR6" s="3" t="s">
        <v>91</v>
      </c>
      <c r="AS6" s="3" t="s">
        <v>92</v>
      </c>
      <c r="AT6" s="64">
        <v>12376844</v>
      </c>
      <c r="AU6" s="4" t="str">
        <f>MID(AR6,1,5)</f>
        <v>2.1.1</v>
      </c>
      <c r="AV6" s="5">
        <f>+AT6</f>
        <v>12376844</v>
      </c>
      <c r="AW6" s="3"/>
      <c r="AX6" s="3" t="s">
        <v>91</v>
      </c>
      <c r="AY6" s="3" t="s">
        <v>92</v>
      </c>
      <c r="AZ6" s="3">
        <v>12533509</v>
      </c>
      <c r="BA6" s="4" t="str">
        <f>MID(AX6,1,5)</f>
        <v>2.1.1</v>
      </c>
      <c r="BB6" s="5">
        <f>+AZ6</f>
        <v>12533509</v>
      </c>
      <c r="BC6" s="3"/>
      <c r="BD6" s="3" t="s">
        <v>91</v>
      </c>
      <c r="BE6" s="3" t="s">
        <v>92</v>
      </c>
      <c r="BF6" s="3">
        <v>12529494</v>
      </c>
      <c r="BG6" s="4" t="str">
        <f>MID(BD6,1,5)</f>
        <v>2.1.1</v>
      </c>
      <c r="BH6" s="5">
        <f>+BF6</f>
        <v>12529494</v>
      </c>
      <c r="BI6" s="3"/>
      <c r="BJ6" s="3" t="s">
        <v>91</v>
      </c>
      <c r="BK6" s="3" t="s">
        <v>92</v>
      </c>
      <c r="BL6" s="3">
        <v>12420594</v>
      </c>
      <c r="BM6" s="4" t="str">
        <f>MID(BJ6,1,5)</f>
        <v>2.1.1</v>
      </c>
      <c r="BN6" s="5">
        <f>+BL6</f>
        <v>12420594</v>
      </c>
      <c r="BO6" s="3"/>
      <c r="BP6" s="3" t="s">
        <v>91</v>
      </c>
      <c r="BQ6" s="3" t="s">
        <v>92</v>
      </c>
      <c r="BR6" s="3">
        <v>12453694</v>
      </c>
      <c r="BS6" s="4" t="str">
        <f>MID(BP6,1,5)</f>
        <v>2.1.1</v>
      </c>
      <c r="BT6" s="5">
        <f>+BR6</f>
        <v>12453694</v>
      </c>
    </row>
    <row r="7" spans="1:72" x14ac:dyDescent="0.25">
      <c r="A7" s="3"/>
      <c r="B7" s="7" t="s">
        <v>93</v>
      </c>
      <c r="C7" s="7" t="s">
        <v>94</v>
      </c>
      <c r="D7" s="7">
        <v>530450</v>
      </c>
      <c r="E7" s="4" t="str">
        <f t="shared" si="0"/>
        <v>2.1.2</v>
      </c>
      <c r="F7" s="5">
        <f t="shared" si="1"/>
        <v>530450</v>
      </c>
      <c r="G7" s="3"/>
      <c r="H7" s="7" t="s">
        <v>93</v>
      </c>
      <c r="I7" s="7" t="s">
        <v>94</v>
      </c>
      <c r="J7" s="7">
        <v>530450</v>
      </c>
      <c r="K7" s="4" t="str">
        <f t="shared" ref="K7:K70" si="3">MID(H7,1,5)</f>
        <v>2.1.2</v>
      </c>
      <c r="L7" s="5">
        <f t="shared" ref="L7:L70" si="4">+J7</f>
        <v>530450</v>
      </c>
      <c r="M7" s="3"/>
      <c r="N7" s="7" t="s">
        <v>229</v>
      </c>
      <c r="O7" s="7" t="s">
        <v>230</v>
      </c>
      <c r="P7" s="7">
        <v>2900.65</v>
      </c>
      <c r="Q7" s="4" t="str">
        <f t="shared" ref="Q7:Q70" si="5">MID(N7,1,5)</f>
        <v>2.1.2</v>
      </c>
      <c r="R7" s="5">
        <f t="shared" ref="R7:R70" si="6">+P7</f>
        <v>2900.65</v>
      </c>
      <c r="S7" s="3"/>
      <c r="T7" s="7" t="s">
        <v>229</v>
      </c>
      <c r="U7" s="7" t="s">
        <v>230</v>
      </c>
      <c r="V7" s="7">
        <v>63183.87</v>
      </c>
      <c r="W7" s="4" t="str">
        <f t="shared" ref="W7:W70" si="7">MID(T7,1,5)</f>
        <v>2.1.2</v>
      </c>
      <c r="X7" s="5">
        <f t="shared" ref="X7:X70" si="8">+V7</f>
        <v>63183.87</v>
      </c>
      <c r="Y7" s="3"/>
      <c r="Z7" s="7" t="s">
        <v>229</v>
      </c>
      <c r="AA7" s="7" t="s">
        <v>230</v>
      </c>
      <c r="AB7" s="7">
        <v>18987.13</v>
      </c>
      <c r="AC7" s="4" t="str">
        <f t="shared" ref="AC7:AC70" si="9">MID(Z7,1,5)</f>
        <v>2.1.2</v>
      </c>
      <c r="AD7" s="5">
        <f t="shared" ref="AD7:AD62" si="10">+AB7</f>
        <v>18987.13</v>
      </c>
      <c r="AE7" s="3"/>
      <c r="AF7" s="3" t="s">
        <v>229</v>
      </c>
      <c r="AG7" s="3" t="s">
        <v>230</v>
      </c>
      <c r="AH7" s="3">
        <v>23697.27</v>
      </c>
      <c r="AI7" s="4" t="str">
        <f t="shared" ref="AI7:AI70" si="11">MID(AF7,1,5)</f>
        <v>2.1.2</v>
      </c>
      <c r="AJ7" s="5">
        <f t="shared" ref="AJ7:AJ62" si="12">+AH7</f>
        <v>23697.27</v>
      </c>
      <c r="AK7" s="3"/>
      <c r="AL7" s="2" t="s">
        <v>229</v>
      </c>
      <c r="AM7" s="2" t="s">
        <v>230</v>
      </c>
      <c r="AN7" s="67">
        <v>20818.240000000002</v>
      </c>
      <c r="AO7" s="4" t="str">
        <f t="shared" si="2"/>
        <v>2.1.2</v>
      </c>
      <c r="AP7" s="5">
        <f t="shared" ref="AP7:AP62" si="13">+AN7</f>
        <v>20818.240000000002</v>
      </c>
      <c r="AQ7" s="3"/>
      <c r="AR7" s="3" t="s">
        <v>229</v>
      </c>
      <c r="AS7" s="3" t="s">
        <v>230</v>
      </c>
      <c r="AT7" s="64">
        <v>12764.95</v>
      </c>
      <c r="AU7" s="4" t="str">
        <f t="shared" ref="AU7:AU33" si="14">MID(AR7,1,5)</f>
        <v>2.1.2</v>
      </c>
      <c r="AV7" s="5">
        <f t="shared" ref="AV7:AV62" si="15">+AT7</f>
        <v>12764.95</v>
      </c>
      <c r="AW7" s="3"/>
      <c r="AX7" s="3" t="s">
        <v>229</v>
      </c>
      <c r="AY7" s="3" t="s">
        <v>230</v>
      </c>
      <c r="AZ7" s="3">
        <v>10670.18</v>
      </c>
      <c r="BA7" s="4" t="str">
        <f t="shared" ref="BA7:BA33" si="16">MID(AX7,1,5)</f>
        <v>2.1.2</v>
      </c>
      <c r="BB7" s="5">
        <f t="shared" ref="BB7:BB62" si="17">+AZ7</f>
        <v>10670.18</v>
      </c>
      <c r="BC7" s="3"/>
      <c r="BD7" s="3" t="s">
        <v>229</v>
      </c>
      <c r="BE7" s="3" t="s">
        <v>230</v>
      </c>
      <c r="BF7" s="3">
        <v>37527.85</v>
      </c>
      <c r="BG7" s="4" t="str">
        <f t="shared" ref="BG7:BG33" si="18">MID(BD7,1,5)</f>
        <v>2.1.2</v>
      </c>
      <c r="BH7" s="5">
        <f t="shared" ref="BH7:BH62" si="19">+BF7</f>
        <v>37527.85</v>
      </c>
      <c r="BI7" s="3"/>
      <c r="BJ7" s="3" t="s">
        <v>229</v>
      </c>
      <c r="BK7" s="3" t="s">
        <v>230</v>
      </c>
      <c r="BL7" s="3">
        <v>6572.97</v>
      </c>
      <c r="BM7" s="4" t="str">
        <f t="shared" ref="BM7:BM33" si="20">MID(BJ7,1,5)</f>
        <v>2.1.2</v>
      </c>
      <c r="BN7" s="5">
        <f t="shared" ref="BN7:BN62" si="21">+BL7</f>
        <v>6572.97</v>
      </c>
      <c r="BO7" s="3"/>
      <c r="BP7" s="3" t="s">
        <v>277</v>
      </c>
      <c r="BQ7" s="3" t="s">
        <v>278</v>
      </c>
      <c r="BR7" s="3">
        <v>12374295.220000001</v>
      </c>
      <c r="BS7" s="4" t="str">
        <f t="shared" ref="BS7:BS33" si="22">MID(BP7,1,5)</f>
        <v>2.1.1</v>
      </c>
      <c r="BT7" s="5">
        <f t="shared" ref="BT7:BT62" si="23">+BR7</f>
        <v>12374295.220000001</v>
      </c>
    </row>
    <row r="8" spans="1:72" x14ac:dyDescent="0.25">
      <c r="A8" s="3"/>
      <c r="B8" s="7" t="s">
        <v>167</v>
      </c>
      <c r="C8" s="7" t="s">
        <v>168</v>
      </c>
      <c r="D8" s="7">
        <v>80280</v>
      </c>
      <c r="E8" s="4" t="str">
        <f t="shared" si="0"/>
        <v>2.1.2</v>
      </c>
      <c r="F8" s="5">
        <f t="shared" si="1"/>
        <v>80280</v>
      </c>
      <c r="G8" s="3"/>
      <c r="H8" s="7" t="s">
        <v>167</v>
      </c>
      <c r="I8" s="7" t="s">
        <v>168</v>
      </c>
      <c r="J8" s="7">
        <v>80280</v>
      </c>
      <c r="K8" s="4" t="str">
        <f t="shared" si="3"/>
        <v>2.1.2</v>
      </c>
      <c r="L8" s="5">
        <f t="shared" si="4"/>
        <v>80280</v>
      </c>
      <c r="M8" s="3"/>
      <c r="N8" s="7" t="s">
        <v>93</v>
      </c>
      <c r="O8" s="7" t="s">
        <v>94</v>
      </c>
      <c r="P8" s="7">
        <v>547785</v>
      </c>
      <c r="Q8" s="4" t="str">
        <f t="shared" si="5"/>
        <v>2.1.2</v>
      </c>
      <c r="R8" s="5">
        <f t="shared" si="6"/>
        <v>547785</v>
      </c>
      <c r="S8" s="3"/>
      <c r="T8" s="7" t="s">
        <v>93</v>
      </c>
      <c r="U8" s="7" t="s">
        <v>94</v>
      </c>
      <c r="V8" s="7">
        <v>537879.28</v>
      </c>
      <c r="W8" s="4" t="str">
        <f t="shared" si="7"/>
        <v>2.1.2</v>
      </c>
      <c r="X8" s="5">
        <f t="shared" si="8"/>
        <v>537879.28</v>
      </c>
      <c r="Y8" s="3"/>
      <c r="Z8" s="7" t="s">
        <v>93</v>
      </c>
      <c r="AA8" s="7" t="s">
        <v>94</v>
      </c>
      <c r="AB8" s="7">
        <v>562285</v>
      </c>
      <c r="AC8" s="4" t="str">
        <f t="shared" si="9"/>
        <v>2.1.2</v>
      </c>
      <c r="AD8" s="5">
        <f t="shared" si="10"/>
        <v>562285</v>
      </c>
      <c r="AE8" s="3"/>
      <c r="AF8" s="3" t="s">
        <v>93</v>
      </c>
      <c r="AG8" s="3" t="s">
        <v>94</v>
      </c>
      <c r="AH8" s="3">
        <v>562285</v>
      </c>
      <c r="AI8" s="4" t="str">
        <f t="shared" si="11"/>
        <v>2.1.2</v>
      </c>
      <c r="AJ8" s="5">
        <f t="shared" si="12"/>
        <v>562285</v>
      </c>
      <c r="AK8" s="3"/>
      <c r="AL8" s="2" t="s">
        <v>93</v>
      </c>
      <c r="AM8" s="2" t="s">
        <v>94</v>
      </c>
      <c r="AN8" s="67">
        <v>562285</v>
      </c>
      <c r="AO8" s="4" t="str">
        <f t="shared" si="2"/>
        <v>2.1.2</v>
      </c>
      <c r="AP8" s="5">
        <f t="shared" si="13"/>
        <v>562285</v>
      </c>
      <c r="AQ8" s="3"/>
      <c r="AR8" s="3" t="s">
        <v>93</v>
      </c>
      <c r="AS8" s="3" t="s">
        <v>94</v>
      </c>
      <c r="AT8" s="64">
        <v>523915</v>
      </c>
      <c r="AU8" s="4" t="str">
        <f t="shared" si="14"/>
        <v>2.1.2</v>
      </c>
      <c r="AV8" s="5">
        <f t="shared" si="15"/>
        <v>523915</v>
      </c>
      <c r="AW8" s="3"/>
      <c r="AX8" s="3" t="s">
        <v>93</v>
      </c>
      <c r="AY8" s="3" t="s">
        <v>94</v>
      </c>
      <c r="AZ8" s="3">
        <v>523915</v>
      </c>
      <c r="BA8" s="4" t="str">
        <f t="shared" si="16"/>
        <v>2.1.2</v>
      </c>
      <c r="BB8" s="5">
        <f t="shared" si="17"/>
        <v>523915</v>
      </c>
      <c r="BC8" s="3"/>
      <c r="BD8" s="3" t="s">
        <v>93</v>
      </c>
      <c r="BE8" s="3" t="s">
        <v>94</v>
      </c>
      <c r="BF8" s="3">
        <v>558585</v>
      </c>
      <c r="BG8" s="4" t="str">
        <f t="shared" si="18"/>
        <v>2.1.2</v>
      </c>
      <c r="BH8" s="5">
        <f t="shared" si="19"/>
        <v>558585</v>
      </c>
      <c r="BI8" s="3"/>
      <c r="BJ8" s="3" t="s">
        <v>93</v>
      </c>
      <c r="BK8" s="3" t="s">
        <v>94</v>
      </c>
      <c r="BL8" s="3">
        <v>558585</v>
      </c>
      <c r="BM8" s="4" t="str">
        <f t="shared" si="20"/>
        <v>2.1.2</v>
      </c>
      <c r="BN8" s="5">
        <f t="shared" si="21"/>
        <v>558585</v>
      </c>
      <c r="BO8" s="3"/>
      <c r="BP8" s="3" t="s">
        <v>229</v>
      </c>
      <c r="BQ8" s="3" t="s">
        <v>230</v>
      </c>
      <c r="BR8" s="3">
        <v>10736.04</v>
      </c>
      <c r="BS8" s="4" t="str">
        <f t="shared" si="22"/>
        <v>2.1.2</v>
      </c>
      <c r="BT8" s="5">
        <f t="shared" si="23"/>
        <v>10736.04</v>
      </c>
    </row>
    <row r="9" spans="1:72" x14ac:dyDescent="0.25">
      <c r="A9" s="3"/>
      <c r="B9" s="7" t="s">
        <v>151</v>
      </c>
      <c r="C9" s="7" t="s">
        <v>152</v>
      </c>
      <c r="D9" s="7">
        <v>215000</v>
      </c>
      <c r="E9" s="4" t="str">
        <f t="shared" si="0"/>
        <v>2.1.3</v>
      </c>
      <c r="F9" s="5">
        <f t="shared" si="1"/>
        <v>215000</v>
      </c>
      <c r="G9" s="3"/>
      <c r="H9" s="7" t="s">
        <v>95</v>
      </c>
      <c r="I9" s="7" t="s">
        <v>96</v>
      </c>
      <c r="J9" s="7">
        <v>880449.55</v>
      </c>
      <c r="K9" s="4" t="str">
        <f t="shared" si="3"/>
        <v>2.1.5</v>
      </c>
      <c r="L9" s="5">
        <f t="shared" si="4"/>
        <v>880449.55</v>
      </c>
      <c r="M9" s="3"/>
      <c r="N9" s="7" t="s">
        <v>167</v>
      </c>
      <c r="O9" s="7" t="s">
        <v>168</v>
      </c>
      <c r="P9" s="7">
        <v>80280</v>
      </c>
      <c r="Q9" s="4" t="str">
        <f t="shared" si="5"/>
        <v>2.1.2</v>
      </c>
      <c r="R9" s="5">
        <f t="shared" si="6"/>
        <v>80280</v>
      </c>
      <c r="S9" s="3"/>
      <c r="T9" s="7" t="s">
        <v>167</v>
      </c>
      <c r="U9" s="7" t="s">
        <v>168</v>
      </c>
      <c r="V9" s="7">
        <v>80280</v>
      </c>
      <c r="W9" s="4" t="str">
        <f t="shared" si="7"/>
        <v>2.1.2</v>
      </c>
      <c r="X9" s="5">
        <f t="shared" si="8"/>
        <v>80280</v>
      </c>
      <c r="Y9" s="3"/>
      <c r="Z9" s="7" t="s">
        <v>167</v>
      </c>
      <c r="AA9" s="7" t="s">
        <v>168</v>
      </c>
      <c r="AB9" s="7">
        <v>80280</v>
      </c>
      <c r="AC9" s="4" t="str">
        <f t="shared" si="9"/>
        <v>2.1.2</v>
      </c>
      <c r="AD9" s="5">
        <f t="shared" si="10"/>
        <v>80280</v>
      </c>
      <c r="AE9" s="3"/>
      <c r="AF9" s="3" t="s">
        <v>167</v>
      </c>
      <c r="AG9" s="3" t="s">
        <v>168</v>
      </c>
      <c r="AH9" s="3">
        <v>108035</v>
      </c>
      <c r="AI9" s="4" t="str">
        <f t="shared" si="11"/>
        <v>2.1.2</v>
      </c>
      <c r="AJ9" s="5">
        <f t="shared" si="12"/>
        <v>108035</v>
      </c>
      <c r="AK9" s="3"/>
      <c r="AL9" s="2" t="s">
        <v>167</v>
      </c>
      <c r="AM9" s="2" t="s">
        <v>168</v>
      </c>
      <c r="AN9" s="67">
        <v>108035</v>
      </c>
      <c r="AO9" s="4" t="str">
        <f t="shared" si="2"/>
        <v>2.1.2</v>
      </c>
      <c r="AP9" s="5">
        <f t="shared" si="13"/>
        <v>108035</v>
      </c>
      <c r="AQ9" s="3"/>
      <c r="AR9" s="3" t="s">
        <v>167</v>
      </c>
      <c r="AS9" s="3" t="s">
        <v>168</v>
      </c>
      <c r="AT9" s="64">
        <v>108035</v>
      </c>
      <c r="AU9" s="4" t="str">
        <f t="shared" si="14"/>
        <v>2.1.2</v>
      </c>
      <c r="AV9" s="5">
        <f t="shared" si="15"/>
        <v>108035</v>
      </c>
      <c r="AW9" s="3"/>
      <c r="AX9" s="3" t="s">
        <v>167</v>
      </c>
      <c r="AY9" s="3" t="s">
        <v>168</v>
      </c>
      <c r="AZ9" s="3">
        <v>108035</v>
      </c>
      <c r="BA9" s="4" t="str">
        <f t="shared" si="16"/>
        <v>2.1.2</v>
      </c>
      <c r="BB9" s="5">
        <f t="shared" si="17"/>
        <v>108035</v>
      </c>
      <c r="BC9" s="3"/>
      <c r="BD9" s="3" t="s">
        <v>167</v>
      </c>
      <c r="BE9" s="3" t="s">
        <v>168</v>
      </c>
      <c r="BF9" s="3">
        <v>108648.75</v>
      </c>
      <c r="BG9" s="4" t="str">
        <f t="shared" si="18"/>
        <v>2.1.2</v>
      </c>
      <c r="BH9" s="5">
        <f t="shared" si="19"/>
        <v>108648.75</v>
      </c>
      <c r="BI9" s="3"/>
      <c r="BJ9" s="3" t="s">
        <v>167</v>
      </c>
      <c r="BK9" s="3" t="s">
        <v>168</v>
      </c>
      <c r="BL9" s="3">
        <v>108035</v>
      </c>
      <c r="BM9" s="4" t="str">
        <f t="shared" si="20"/>
        <v>2.1.2</v>
      </c>
      <c r="BN9" s="5">
        <f t="shared" si="21"/>
        <v>108035</v>
      </c>
      <c r="BO9" s="3"/>
      <c r="BP9" s="3" t="s">
        <v>93</v>
      </c>
      <c r="BQ9" s="3" t="s">
        <v>94</v>
      </c>
      <c r="BR9" s="3">
        <v>558585</v>
      </c>
      <c r="BS9" s="4" t="str">
        <f t="shared" si="22"/>
        <v>2.1.2</v>
      </c>
      <c r="BT9" s="5">
        <f t="shared" si="23"/>
        <v>558585</v>
      </c>
    </row>
    <row r="10" spans="1:72" x14ac:dyDescent="0.25">
      <c r="A10" s="3"/>
      <c r="B10" s="7" t="s">
        <v>95</v>
      </c>
      <c r="C10" s="7" t="s">
        <v>96</v>
      </c>
      <c r="D10" s="7">
        <v>875293.03</v>
      </c>
      <c r="E10" s="4" t="str">
        <f t="shared" si="0"/>
        <v>2.1.5</v>
      </c>
      <c r="F10" s="5">
        <f t="shared" si="1"/>
        <v>875293.03</v>
      </c>
      <c r="G10" s="3"/>
      <c r="H10" s="7" t="s">
        <v>97</v>
      </c>
      <c r="I10" s="7" t="s">
        <v>98</v>
      </c>
      <c r="J10" s="7">
        <v>884313.56</v>
      </c>
      <c r="K10" s="4" t="str">
        <f t="shared" si="3"/>
        <v>2.1.5</v>
      </c>
      <c r="L10" s="5">
        <f t="shared" si="4"/>
        <v>884313.56</v>
      </c>
      <c r="M10" s="3"/>
      <c r="N10" s="7" t="s">
        <v>151</v>
      </c>
      <c r="O10" s="7" t="s">
        <v>152</v>
      </c>
      <c r="P10" s="7">
        <v>215000</v>
      </c>
      <c r="Q10" s="4" t="str">
        <f t="shared" si="5"/>
        <v>2.1.3</v>
      </c>
      <c r="R10" s="5">
        <f t="shared" si="6"/>
        <v>215000</v>
      </c>
      <c r="S10" s="3"/>
      <c r="T10" s="7" t="s">
        <v>151</v>
      </c>
      <c r="U10" s="7" t="s">
        <v>152</v>
      </c>
      <c r="V10" s="7">
        <v>215000</v>
      </c>
      <c r="W10" s="4" t="str">
        <f t="shared" si="7"/>
        <v>2.1.3</v>
      </c>
      <c r="X10" s="5">
        <f t="shared" si="8"/>
        <v>215000</v>
      </c>
      <c r="Y10" s="3"/>
      <c r="Z10" s="7" t="s">
        <v>151</v>
      </c>
      <c r="AA10" s="7" t="s">
        <v>152</v>
      </c>
      <c r="AB10" s="7">
        <v>430000</v>
      </c>
      <c r="AC10" s="4" t="str">
        <f t="shared" si="9"/>
        <v>2.1.3</v>
      </c>
      <c r="AD10" s="5">
        <f t="shared" si="10"/>
        <v>430000</v>
      </c>
      <c r="AE10" s="3"/>
      <c r="AF10" s="3" t="s">
        <v>151</v>
      </c>
      <c r="AG10" s="3" t="s">
        <v>152</v>
      </c>
      <c r="AH10" s="3">
        <v>215000</v>
      </c>
      <c r="AI10" s="4" t="str">
        <f t="shared" si="11"/>
        <v>2.1.3</v>
      </c>
      <c r="AJ10" s="5">
        <f t="shared" si="12"/>
        <v>215000</v>
      </c>
      <c r="AK10" s="3"/>
      <c r="AL10" s="2" t="s">
        <v>151</v>
      </c>
      <c r="AM10" s="2" t="s">
        <v>152</v>
      </c>
      <c r="AN10" s="67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95</v>
      </c>
      <c r="AS10" s="3" t="s">
        <v>96</v>
      </c>
      <c r="AT10" s="64">
        <v>876598.06</v>
      </c>
      <c r="AU10" s="4" t="str">
        <f t="shared" si="14"/>
        <v>2.1.5</v>
      </c>
      <c r="AV10" s="5">
        <f t="shared" si="15"/>
        <v>876598.06</v>
      </c>
      <c r="AW10" s="3"/>
      <c r="AX10" s="3" t="s">
        <v>264</v>
      </c>
      <c r="AY10" s="3" t="s">
        <v>265</v>
      </c>
      <c r="AZ10" s="3">
        <v>784.47</v>
      </c>
      <c r="BA10" s="4" t="str">
        <f t="shared" si="16"/>
        <v>2.1.2</v>
      </c>
      <c r="BB10" s="5">
        <f t="shared" si="17"/>
        <v>784.47</v>
      </c>
      <c r="BC10" s="3"/>
      <c r="BD10" s="3" t="s">
        <v>264</v>
      </c>
      <c r="BE10" s="3" t="s">
        <v>265</v>
      </c>
      <c r="BF10" s="3">
        <v>9.93</v>
      </c>
      <c r="BG10" s="4" t="str">
        <f t="shared" si="18"/>
        <v>2.1.2</v>
      </c>
      <c r="BH10" s="5">
        <f t="shared" si="19"/>
        <v>9.93</v>
      </c>
      <c r="BI10" s="3"/>
      <c r="BJ10" s="3" t="s">
        <v>95</v>
      </c>
      <c r="BK10" s="3" t="s">
        <v>96</v>
      </c>
      <c r="BL10" s="3">
        <v>879832.17</v>
      </c>
      <c r="BM10" s="4" t="str">
        <f t="shared" si="20"/>
        <v>2.1.5</v>
      </c>
      <c r="BN10" s="5">
        <f t="shared" si="21"/>
        <v>879832.17</v>
      </c>
      <c r="BO10" s="3"/>
      <c r="BP10" s="3" t="s">
        <v>167</v>
      </c>
      <c r="BQ10" s="3" t="s">
        <v>168</v>
      </c>
      <c r="BR10" s="3">
        <v>216070</v>
      </c>
      <c r="BS10" s="4" t="str">
        <f t="shared" si="22"/>
        <v>2.1.2</v>
      </c>
      <c r="BT10" s="5">
        <f t="shared" si="23"/>
        <v>216070</v>
      </c>
    </row>
    <row r="11" spans="1:72" x14ac:dyDescent="0.25">
      <c r="A11" s="3"/>
      <c r="B11" s="7" t="s">
        <v>97</v>
      </c>
      <c r="C11" s="7" t="s">
        <v>98</v>
      </c>
      <c r="D11" s="7">
        <v>879044.46</v>
      </c>
      <c r="E11" s="4" t="str">
        <f t="shared" si="0"/>
        <v>2.1.5</v>
      </c>
      <c r="F11" s="5">
        <f t="shared" si="1"/>
        <v>879044.46</v>
      </c>
      <c r="G11" s="3"/>
      <c r="H11" s="7" t="s">
        <v>99</v>
      </c>
      <c r="I11" s="7" t="s">
        <v>100</v>
      </c>
      <c r="J11" s="7">
        <v>147635.93</v>
      </c>
      <c r="K11" s="4" t="str">
        <f t="shared" si="3"/>
        <v>2.1.5</v>
      </c>
      <c r="L11" s="5">
        <f t="shared" si="4"/>
        <v>147635.93</v>
      </c>
      <c r="M11" s="3"/>
      <c r="N11" s="7" t="s">
        <v>95</v>
      </c>
      <c r="O11" s="7" t="s">
        <v>96</v>
      </c>
      <c r="P11" s="7">
        <v>880877.22</v>
      </c>
      <c r="Q11" s="4" t="str">
        <f t="shared" si="5"/>
        <v>2.1.5</v>
      </c>
      <c r="R11" s="5">
        <f t="shared" si="6"/>
        <v>880877.22</v>
      </c>
      <c r="S11" s="3"/>
      <c r="T11" s="7" t="s">
        <v>95</v>
      </c>
      <c r="U11" s="7" t="s">
        <v>96</v>
      </c>
      <c r="V11" s="7">
        <v>879842.08</v>
      </c>
      <c r="W11" s="4" t="str">
        <f t="shared" si="7"/>
        <v>2.1.5</v>
      </c>
      <c r="X11" s="5">
        <f t="shared" si="8"/>
        <v>879842.08</v>
      </c>
      <c r="Y11" s="3"/>
      <c r="Z11" s="7" t="s">
        <v>95</v>
      </c>
      <c r="AA11" s="7" t="s">
        <v>96</v>
      </c>
      <c r="AB11" s="7">
        <v>883035.19</v>
      </c>
      <c r="AC11" s="4" t="str">
        <f t="shared" si="9"/>
        <v>2.1.5</v>
      </c>
      <c r="AD11" s="5">
        <f t="shared" si="10"/>
        <v>883035.19</v>
      </c>
      <c r="AE11" s="3"/>
      <c r="AF11" s="3" t="s">
        <v>95</v>
      </c>
      <c r="AG11" s="3" t="s">
        <v>96</v>
      </c>
      <c r="AH11" s="3">
        <v>889729.47</v>
      </c>
      <c r="AI11" s="4" t="str">
        <f t="shared" si="11"/>
        <v>2.1.5</v>
      </c>
      <c r="AJ11" s="5">
        <f t="shared" si="12"/>
        <v>889729.47</v>
      </c>
      <c r="AK11" s="3"/>
      <c r="AL11" s="2" t="s">
        <v>95</v>
      </c>
      <c r="AM11" s="2" t="s">
        <v>96</v>
      </c>
      <c r="AN11" s="67">
        <v>883652.61</v>
      </c>
      <c r="AO11" s="4" t="str">
        <f t="shared" si="2"/>
        <v>2.1.5</v>
      </c>
      <c r="AP11" s="5">
        <f t="shared" si="13"/>
        <v>883652.61</v>
      </c>
      <c r="AQ11" s="3"/>
      <c r="AR11" s="3" t="s">
        <v>97</v>
      </c>
      <c r="AS11" s="3" t="s">
        <v>98</v>
      </c>
      <c r="AT11" s="64">
        <v>878755.96</v>
      </c>
      <c r="AU11" s="4" t="str">
        <f t="shared" si="14"/>
        <v>2.1.5</v>
      </c>
      <c r="AV11" s="5">
        <f t="shared" si="15"/>
        <v>878755.96</v>
      </c>
      <c r="AW11" s="3"/>
      <c r="AX11" s="3" t="s">
        <v>151</v>
      </c>
      <c r="AY11" s="3" t="s">
        <v>152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 t="s">
        <v>151</v>
      </c>
      <c r="BE11" s="3" t="s">
        <v>152</v>
      </c>
      <c r="BF11" s="3">
        <v>430000</v>
      </c>
      <c r="BG11" s="4" t="str">
        <f t="shared" si="18"/>
        <v>2.1.3</v>
      </c>
      <c r="BH11" s="5">
        <f t="shared" si="19"/>
        <v>430000</v>
      </c>
      <c r="BI11" s="3"/>
      <c r="BJ11" s="3" t="s">
        <v>97</v>
      </c>
      <c r="BK11" s="3" t="s">
        <v>98</v>
      </c>
      <c r="BL11" s="3">
        <v>881992.28</v>
      </c>
      <c r="BM11" s="4" t="str">
        <f t="shared" si="20"/>
        <v>2.1.5</v>
      </c>
      <c r="BN11" s="5">
        <f t="shared" si="21"/>
        <v>881992.28</v>
      </c>
      <c r="BO11" s="3"/>
      <c r="BP11" s="3" t="s">
        <v>151</v>
      </c>
      <c r="BQ11" s="3" t="s">
        <v>152</v>
      </c>
      <c r="BR11" s="3">
        <v>430000</v>
      </c>
      <c r="BS11" s="4" t="str">
        <f t="shared" si="22"/>
        <v>2.1.3</v>
      </c>
      <c r="BT11" s="5">
        <f t="shared" si="23"/>
        <v>430000</v>
      </c>
    </row>
    <row r="12" spans="1:72" x14ac:dyDescent="0.25">
      <c r="A12" s="3"/>
      <c r="B12" s="7" t="s">
        <v>99</v>
      </c>
      <c r="C12" s="7" t="s">
        <v>100</v>
      </c>
      <c r="D12" s="7">
        <v>146464.14000000001</v>
      </c>
      <c r="E12" s="4" t="str">
        <f t="shared" si="0"/>
        <v>2.1.5</v>
      </c>
      <c r="F12" s="5">
        <f t="shared" si="1"/>
        <v>146464.14000000001</v>
      </c>
      <c r="G12" s="3"/>
      <c r="H12" s="7" t="s">
        <v>101</v>
      </c>
      <c r="I12" s="7" t="s">
        <v>102</v>
      </c>
      <c r="J12" s="7">
        <v>116853.18</v>
      </c>
      <c r="K12" s="4" t="str">
        <f t="shared" si="3"/>
        <v>2.2.1</v>
      </c>
      <c r="L12" s="5">
        <f t="shared" si="4"/>
        <v>116853.18</v>
      </c>
      <c r="M12" s="3"/>
      <c r="N12" s="7" t="s">
        <v>97</v>
      </c>
      <c r="O12" s="7" t="s">
        <v>98</v>
      </c>
      <c r="P12" s="7">
        <v>884773.21</v>
      </c>
      <c r="Q12" s="4" t="str">
        <f t="shared" si="5"/>
        <v>2.1.5</v>
      </c>
      <c r="R12" s="5">
        <f t="shared" si="6"/>
        <v>884773.21</v>
      </c>
      <c r="S12" s="3"/>
      <c r="T12" s="7" t="s">
        <v>97</v>
      </c>
      <c r="U12" s="7" t="s">
        <v>98</v>
      </c>
      <c r="V12" s="7">
        <v>883736.61</v>
      </c>
      <c r="W12" s="4" t="str">
        <f t="shared" si="7"/>
        <v>2.1.5</v>
      </c>
      <c r="X12" s="5">
        <f t="shared" si="8"/>
        <v>883736.61</v>
      </c>
      <c r="Y12" s="3"/>
      <c r="Z12" s="7" t="s">
        <v>97</v>
      </c>
      <c r="AA12" s="7" t="s">
        <v>98</v>
      </c>
      <c r="AB12" s="7">
        <v>884130.66</v>
      </c>
      <c r="AC12" s="4" t="str">
        <f t="shared" si="9"/>
        <v>2.1.5</v>
      </c>
      <c r="AD12" s="5">
        <f t="shared" si="10"/>
        <v>884130.66</v>
      </c>
      <c r="AE12" s="3"/>
      <c r="AF12" s="3" t="s">
        <v>97</v>
      </c>
      <c r="AG12" s="3" t="s">
        <v>98</v>
      </c>
      <c r="AH12" s="3">
        <v>891905.01</v>
      </c>
      <c r="AI12" s="4" t="str">
        <f t="shared" si="11"/>
        <v>2.1.5</v>
      </c>
      <c r="AJ12" s="5">
        <f t="shared" si="12"/>
        <v>891905.01</v>
      </c>
      <c r="AK12" s="3"/>
      <c r="AL12" s="2" t="s">
        <v>97</v>
      </c>
      <c r="AM12" s="2" t="s">
        <v>98</v>
      </c>
      <c r="AN12" s="67">
        <v>885820.46</v>
      </c>
      <c r="AO12" s="4" t="str">
        <f t="shared" si="2"/>
        <v>2.1.5</v>
      </c>
      <c r="AP12" s="5">
        <f t="shared" si="13"/>
        <v>885820.46</v>
      </c>
      <c r="AQ12" s="3"/>
      <c r="AR12" s="3" t="s">
        <v>99</v>
      </c>
      <c r="AS12" s="3" t="s">
        <v>100</v>
      </c>
      <c r="AT12" s="64">
        <v>147019.82999999999</v>
      </c>
      <c r="AU12" s="4" t="str">
        <f t="shared" si="14"/>
        <v>2.1.5</v>
      </c>
      <c r="AV12" s="5">
        <f t="shared" si="15"/>
        <v>147019.82999999999</v>
      </c>
      <c r="AW12" s="3"/>
      <c r="AX12" s="3" t="s">
        <v>95</v>
      </c>
      <c r="AY12" s="3" t="s">
        <v>96</v>
      </c>
      <c r="AZ12" s="3">
        <v>887705.61</v>
      </c>
      <c r="BA12" s="4" t="str">
        <f t="shared" si="16"/>
        <v>2.1.5</v>
      </c>
      <c r="BB12" s="5">
        <f t="shared" si="17"/>
        <v>887705.61</v>
      </c>
      <c r="BC12" s="3"/>
      <c r="BD12" s="3" t="s">
        <v>95</v>
      </c>
      <c r="BE12" s="3" t="s">
        <v>96</v>
      </c>
      <c r="BF12" s="3">
        <v>887420.94</v>
      </c>
      <c r="BG12" s="4" t="str">
        <f t="shared" si="18"/>
        <v>2.1.5</v>
      </c>
      <c r="BH12" s="5">
        <f t="shared" si="19"/>
        <v>887420.94</v>
      </c>
      <c r="BI12" s="3"/>
      <c r="BJ12" s="3" t="s">
        <v>99</v>
      </c>
      <c r="BK12" s="3" t="s">
        <v>100</v>
      </c>
      <c r="BL12" s="3">
        <v>147560.49</v>
      </c>
      <c r="BM12" s="4" t="str">
        <f t="shared" si="20"/>
        <v>2.1.5</v>
      </c>
      <c r="BN12" s="5">
        <f t="shared" si="21"/>
        <v>147560.49</v>
      </c>
      <c r="BO12" s="3"/>
      <c r="BP12" s="3" t="s">
        <v>95</v>
      </c>
      <c r="BQ12" s="3" t="s">
        <v>96</v>
      </c>
      <c r="BR12" s="3">
        <v>877927.43</v>
      </c>
      <c r="BS12" s="4" t="str">
        <f t="shared" si="22"/>
        <v>2.1.5</v>
      </c>
      <c r="BT12" s="5">
        <f t="shared" si="23"/>
        <v>877927.43</v>
      </c>
    </row>
    <row r="13" spans="1:72" x14ac:dyDescent="0.25">
      <c r="A13" s="3"/>
      <c r="B13" s="7" t="s">
        <v>101</v>
      </c>
      <c r="C13" s="7" t="s">
        <v>102</v>
      </c>
      <c r="D13" s="7">
        <v>118193.9</v>
      </c>
      <c r="E13" s="4" t="str">
        <f t="shared" si="0"/>
        <v>2.2.1</v>
      </c>
      <c r="F13" s="5">
        <f t="shared" si="1"/>
        <v>118193.9</v>
      </c>
      <c r="G13" s="3"/>
      <c r="H13" s="7" t="s">
        <v>103</v>
      </c>
      <c r="I13" s="7" t="s">
        <v>104</v>
      </c>
      <c r="J13" s="7">
        <v>89486.5</v>
      </c>
      <c r="K13" s="4" t="str">
        <f t="shared" si="3"/>
        <v>2.2.1</v>
      </c>
      <c r="L13" s="5">
        <f t="shared" si="4"/>
        <v>89486.5</v>
      </c>
      <c r="M13" s="3"/>
      <c r="N13" s="7" t="s">
        <v>99</v>
      </c>
      <c r="O13" s="7" t="s">
        <v>100</v>
      </c>
      <c r="P13" s="7">
        <v>147800.93</v>
      </c>
      <c r="Q13" s="4" t="str">
        <f t="shared" si="5"/>
        <v>2.1.5</v>
      </c>
      <c r="R13" s="5">
        <f t="shared" si="6"/>
        <v>147800.93</v>
      </c>
      <c r="S13" s="3"/>
      <c r="T13" s="7" t="s">
        <v>99</v>
      </c>
      <c r="U13" s="7" t="s">
        <v>100</v>
      </c>
      <c r="V13" s="7">
        <v>147625.73000000001</v>
      </c>
      <c r="W13" s="4" t="str">
        <f t="shared" si="7"/>
        <v>2.1.5</v>
      </c>
      <c r="X13" s="5">
        <f t="shared" si="8"/>
        <v>147625.73000000001</v>
      </c>
      <c r="Y13" s="3"/>
      <c r="Z13" s="7" t="s">
        <v>99</v>
      </c>
      <c r="AA13" s="7" t="s">
        <v>100</v>
      </c>
      <c r="AB13" s="7">
        <v>147946.23000000001</v>
      </c>
      <c r="AC13" s="4" t="str">
        <f t="shared" si="9"/>
        <v>2.1.5</v>
      </c>
      <c r="AD13" s="5">
        <f t="shared" si="10"/>
        <v>147946.23000000001</v>
      </c>
      <c r="AE13" s="3"/>
      <c r="AF13" s="3" t="s">
        <v>99</v>
      </c>
      <c r="AG13" s="3" t="s">
        <v>100</v>
      </c>
      <c r="AH13" s="3">
        <v>149239.79999999999</v>
      </c>
      <c r="AI13" s="4" t="str">
        <f t="shared" si="11"/>
        <v>2.1.5</v>
      </c>
      <c r="AJ13" s="5">
        <f t="shared" si="12"/>
        <v>149239.79999999999</v>
      </c>
      <c r="AK13" s="3"/>
      <c r="AL13" s="2" t="s">
        <v>99</v>
      </c>
      <c r="AM13" s="2" t="s">
        <v>100</v>
      </c>
      <c r="AN13" s="67">
        <v>148213.82999999999</v>
      </c>
      <c r="AO13" s="4" t="str">
        <f t="shared" si="2"/>
        <v>2.1.5</v>
      </c>
      <c r="AP13" s="5">
        <f t="shared" si="13"/>
        <v>148213.82999999999</v>
      </c>
      <c r="AQ13" s="3"/>
      <c r="AR13" s="3" t="s">
        <v>101</v>
      </c>
      <c r="AS13" s="3" t="s">
        <v>102</v>
      </c>
      <c r="AT13" s="64">
        <v>122797.24</v>
      </c>
      <c r="AU13" s="4" t="str">
        <f t="shared" si="14"/>
        <v>2.2.1</v>
      </c>
      <c r="AV13" s="5">
        <f t="shared" si="15"/>
        <v>122797.24</v>
      </c>
      <c r="AW13" s="3"/>
      <c r="AX13" s="3" t="s">
        <v>97</v>
      </c>
      <c r="AY13" s="3" t="s">
        <v>98</v>
      </c>
      <c r="AZ13" s="3">
        <v>889879.18</v>
      </c>
      <c r="BA13" s="4" t="str">
        <f t="shared" si="16"/>
        <v>2.1.5</v>
      </c>
      <c r="BB13" s="5">
        <f t="shared" si="17"/>
        <v>889879.18</v>
      </c>
      <c r="BC13" s="3"/>
      <c r="BD13" s="3" t="s">
        <v>97</v>
      </c>
      <c r="BE13" s="3" t="s">
        <v>98</v>
      </c>
      <c r="BF13" s="3">
        <v>889594.11</v>
      </c>
      <c r="BG13" s="4" t="str">
        <f t="shared" si="18"/>
        <v>2.1.5</v>
      </c>
      <c r="BH13" s="5">
        <f t="shared" si="19"/>
        <v>889594.11</v>
      </c>
      <c r="BI13" s="3"/>
      <c r="BJ13" s="3" t="s">
        <v>101</v>
      </c>
      <c r="BK13" s="3" t="s">
        <v>102</v>
      </c>
      <c r="BL13" s="3">
        <v>122340.76</v>
      </c>
      <c r="BM13" s="4" t="str">
        <f t="shared" si="20"/>
        <v>2.2.1</v>
      </c>
      <c r="BN13" s="5">
        <f t="shared" si="21"/>
        <v>122340.76</v>
      </c>
      <c r="BO13" s="3"/>
      <c r="BP13" s="3" t="s">
        <v>97</v>
      </c>
      <c r="BQ13" s="3" t="s">
        <v>98</v>
      </c>
      <c r="BR13" s="3">
        <v>880087.21</v>
      </c>
      <c r="BS13" s="4" t="str">
        <f t="shared" si="22"/>
        <v>2.1.5</v>
      </c>
      <c r="BT13" s="5">
        <f t="shared" si="23"/>
        <v>880087.21</v>
      </c>
    </row>
    <row r="14" spans="1:72" x14ac:dyDescent="0.25">
      <c r="A14" s="3"/>
      <c r="B14" s="7" t="s">
        <v>103</v>
      </c>
      <c r="C14" s="7" t="s">
        <v>104</v>
      </c>
      <c r="D14" s="7">
        <v>85055.45</v>
      </c>
      <c r="E14" s="4" t="str">
        <f t="shared" si="0"/>
        <v>2.2.1</v>
      </c>
      <c r="F14" s="5">
        <f t="shared" si="1"/>
        <v>85055.45</v>
      </c>
      <c r="G14" s="3"/>
      <c r="H14" s="7" t="s">
        <v>105</v>
      </c>
      <c r="I14" s="7" t="s">
        <v>106</v>
      </c>
      <c r="J14" s="7">
        <v>30673.919999999998</v>
      </c>
      <c r="K14" s="4" t="str">
        <f t="shared" si="3"/>
        <v>2.2.1</v>
      </c>
      <c r="L14" s="5">
        <f t="shared" si="4"/>
        <v>30673.919999999998</v>
      </c>
      <c r="M14" s="3"/>
      <c r="N14" s="7" t="s">
        <v>101</v>
      </c>
      <c r="O14" s="7" t="s">
        <v>102</v>
      </c>
      <c r="P14" s="7">
        <v>126533.28</v>
      </c>
      <c r="Q14" s="4" t="str">
        <f t="shared" si="5"/>
        <v>2.2.1</v>
      </c>
      <c r="R14" s="5">
        <f t="shared" si="6"/>
        <v>126533.28</v>
      </c>
      <c r="S14" s="3"/>
      <c r="T14" s="7" t="s">
        <v>101</v>
      </c>
      <c r="U14" s="7" t="s">
        <v>102</v>
      </c>
      <c r="V14" s="7">
        <v>125147.71</v>
      </c>
      <c r="W14" s="4" t="str">
        <f t="shared" si="7"/>
        <v>2.2.1</v>
      </c>
      <c r="X14" s="5">
        <f t="shared" si="8"/>
        <v>125147.71</v>
      </c>
      <c r="Y14" s="3"/>
      <c r="Z14" s="7" t="s">
        <v>101</v>
      </c>
      <c r="AA14" s="7" t="s">
        <v>102</v>
      </c>
      <c r="AB14" s="7">
        <v>118930.19</v>
      </c>
      <c r="AC14" s="4" t="str">
        <f t="shared" si="9"/>
        <v>2.2.1</v>
      </c>
      <c r="AD14" s="5">
        <f t="shared" si="10"/>
        <v>118930.19</v>
      </c>
      <c r="AE14" s="3"/>
      <c r="AF14" s="3" t="s">
        <v>101</v>
      </c>
      <c r="AG14" s="3" t="s">
        <v>102</v>
      </c>
      <c r="AH14" s="3">
        <v>179768.58</v>
      </c>
      <c r="AI14" s="4" t="str">
        <f t="shared" si="11"/>
        <v>2.2.1</v>
      </c>
      <c r="AJ14" s="5">
        <f t="shared" si="12"/>
        <v>179768.58</v>
      </c>
      <c r="AK14" s="3"/>
      <c r="AL14" s="2" t="s">
        <v>101</v>
      </c>
      <c r="AM14" s="2" t="s">
        <v>102</v>
      </c>
      <c r="AN14" s="67">
        <v>116584.88</v>
      </c>
      <c r="AO14" s="4" t="str">
        <f t="shared" si="2"/>
        <v>2.2.1</v>
      </c>
      <c r="AP14" s="5">
        <f t="shared" si="13"/>
        <v>116584.88</v>
      </c>
      <c r="AQ14" s="3"/>
      <c r="AR14" s="3" t="s">
        <v>103</v>
      </c>
      <c r="AS14" s="3" t="s">
        <v>104</v>
      </c>
      <c r="AT14" s="64">
        <v>95613.51</v>
      </c>
      <c r="AU14" s="4" t="str">
        <f t="shared" si="14"/>
        <v>2.2.1</v>
      </c>
      <c r="AV14" s="5">
        <f t="shared" si="15"/>
        <v>95613.51</v>
      </c>
      <c r="AW14" s="3"/>
      <c r="AX14" s="3" t="s">
        <v>99</v>
      </c>
      <c r="AY14" s="3" t="s">
        <v>100</v>
      </c>
      <c r="AZ14" s="3">
        <v>148899.81</v>
      </c>
      <c r="BA14" s="4" t="str">
        <f t="shared" si="16"/>
        <v>2.1.5</v>
      </c>
      <c r="BB14" s="5">
        <f t="shared" si="17"/>
        <v>148899.81</v>
      </c>
      <c r="BC14" s="3"/>
      <c r="BD14" s="3" t="s">
        <v>99</v>
      </c>
      <c r="BE14" s="3" t="s">
        <v>100</v>
      </c>
      <c r="BF14" s="3">
        <v>148851.63</v>
      </c>
      <c r="BG14" s="4" t="str">
        <f t="shared" si="18"/>
        <v>2.1.5</v>
      </c>
      <c r="BH14" s="5">
        <f t="shared" si="19"/>
        <v>148851.63</v>
      </c>
      <c r="BI14" s="3"/>
      <c r="BJ14" s="3" t="s">
        <v>103</v>
      </c>
      <c r="BK14" s="3" t="s">
        <v>104</v>
      </c>
      <c r="BL14" s="3">
        <v>43460.2</v>
      </c>
      <c r="BM14" s="4" t="str">
        <f t="shared" si="20"/>
        <v>2.2.1</v>
      </c>
      <c r="BN14" s="5">
        <f t="shared" si="21"/>
        <v>43460.2</v>
      </c>
      <c r="BO14" s="3"/>
      <c r="BP14" s="3" t="s">
        <v>99</v>
      </c>
      <c r="BQ14" s="3" t="s">
        <v>100</v>
      </c>
      <c r="BR14" s="3">
        <v>147244.82999999999</v>
      </c>
      <c r="BS14" s="4" t="str">
        <f t="shared" si="22"/>
        <v>2.1.5</v>
      </c>
      <c r="BT14" s="5">
        <f t="shared" si="23"/>
        <v>147244.82999999999</v>
      </c>
    </row>
    <row r="15" spans="1:72" x14ac:dyDescent="0.25">
      <c r="A15" s="3"/>
      <c r="B15" s="7" t="s">
        <v>105</v>
      </c>
      <c r="C15" s="7" t="s">
        <v>106</v>
      </c>
      <c r="D15" s="7">
        <v>30805.25</v>
      </c>
      <c r="E15" s="4" t="str">
        <f t="shared" si="0"/>
        <v>2.2.1</v>
      </c>
      <c r="F15" s="5">
        <f t="shared" si="1"/>
        <v>30805.25</v>
      </c>
      <c r="G15" s="3"/>
      <c r="H15" s="7" t="s">
        <v>146</v>
      </c>
      <c r="I15" s="7" t="s">
        <v>147</v>
      </c>
      <c r="J15" s="7">
        <v>4628652.63</v>
      </c>
      <c r="K15" s="4" t="str">
        <f t="shared" si="3"/>
        <v>2.2.1</v>
      </c>
      <c r="L15" s="5">
        <f t="shared" si="4"/>
        <v>4628652.63</v>
      </c>
      <c r="M15" s="3"/>
      <c r="N15" s="7" t="s">
        <v>103</v>
      </c>
      <c r="O15" s="7" t="s">
        <v>104</v>
      </c>
      <c r="P15" s="7">
        <v>89755.4</v>
      </c>
      <c r="Q15" s="4" t="str">
        <f t="shared" si="5"/>
        <v>2.2.1</v>
      </c>
      <c r="R15" s="5">
        <f t="shared" si="6"/>
        <v>89755.4</v>
      </c>
      <c r="S15" s="3"/>
      <c r="T15" s="7" t="s">
        <v>103</v>
      </c>
      <c r="U15" s="7" t="s">
        <v>104</v>
      </c>
      <c r="V15" s="7">
        <v>94273.53</v>
      </c>
      <c r="W15" s="4" t="str">
        <f t="shared" si="7"/>
        <v>2.2.1</v>
      </c>
      <c r="X15" s="5">
        <f t="shared" si="8"/>
        <v>94273.53</v>
      </c>
      <c r="Y15" s="3"/>
      <c r="Z15" s="7" t="s">
        <v>103</v>
      </c>
      <c r="AA15" s="7" t="s">
        <v>104</v>
      </c>
      <c r="AB15" s="7">
        <v>89978.18</v>
      </c>
      <c r="AC15" s="4" t="str">
        <f t="shared" si="9"/>
        <v>2.2.1</v>
      </c>
      <c r="AD15" s="5">
        <f t="shared" si="10"/>
        <v>89978.18</v>
      </c>
      <c r="AE15" s="3"/>
      <c r="AF15" s="3" t="s">
        <v>103</v>
      </c>
      <c r="AG15" s="3" t="s">
        <v>104</v>
      </c>
      <c r="AH15" s="3">
        <v>92831.62</v>
      </c>
      <c r="AI15" s="4" t="str">
        <f t="shared" si="11"/>
        <v>2.2.1</v>
      </c>
      <c r="AJ15" s="5">
        <f t="shared" si="12"/>
        <v>92831.62</v>
      </c>
      <c r="AK15" s="3"/>
      <c r="AL15" s="2" t="s">
        <v>103</v>
      </c>
      <c r="AM15" s="2" t="s">
        <v>104</v>
      </c>
      <c r="AN15" s="67">
        <v>92554.72</v>
      </c>
      <c r="AO15" s="4" t="str">
        <f>MID(AL15,1,5)</f>
        <v>2.2.1</v>
      </c>
      <c r="AP15" s="5">
        <f t="shared" si="13"/>
        <v>92554.72</v>
      </c>
      <c r="AQ15" s="3"/>
      <c r="AR15" s="3" t="s">
        <v>105</v>
      </c>
      <c r="AS15" s="3" t="s">
        <v>106</v>
      </c>
      <c r="AT15" s="64">
        <v>27405.13</v>
      </c>
      <c r="AU15" s="4" t="str">
        <f t="shared" si="14"/>
        <v>2.2.1</v>
      </c>
      <c r="AV15" s="5">
        <f t="shared" si="15"/>
        <v>27405.13</v>
      </c>
      <c r="AW15" s="3"/>
      <c r="AX15" s="3" t="s">
        <v>101</v>
      </c>
      <c r="AY15" s="3" t="s">
        <v>102</v>
      </c>
      <c r="AZ15" s="3">
        <v>125800.91</v>
      </c>
      <c r="BA15" s="4" t="str">
        <f t="shared" si="16"/>
        <v>2.2.1</v>
      </c>
      <c r="BB15" s="5">
        <f t="shared" si="17"/>
        <v>125800.91</v>
      </c>
      <c r="BC15" s="3"/>
      <c r="BD15" s="3" t="s">
        <v>101</v>
      </c>
      <c r="BE15" s="3" t="s">
        <v>102</v>
      </c>
      <c r="BF15" s="3">
        <v>121736.82</v>
      </c>
      <c r="BG15" s="4" t="str">
        <f t="shared" si="18"/>
        <v>2.2.1</v>
      </c>
      <c r="BH15" s="5">
        <f t="shared" si="19"/>
        <v>121736.82</v>
      </c>
      <c r="BI15" s="3"/>
      <c r="BJ15" s="3" t="s">
        <v>105</v>
      </c>
      <c r="BK15" s="3" t="s">
        <v>106</v>
      </c>
      <c r="BL15" s="3">
        <v>30593.79</v>
      </c>
      <c r="BM15" s="4" t="str">
        <f t="shared" si="20"/>
        <v>2.2.1</v>
      </c>
      <c r="BN15" s="5">
        <f t="shared" si="21"/>
        <v>30593.79</v>
      </c>
      <c r="BO15" s="3"/>
      <c r="BP15" s="3" t="s">
        <v>101</v>
      </c>
      <c r="BQ15" s="3" t="s">
        <v>102</v>
      </c>
      <c r="BR15" s="3">
        <v>35319.81</v>
      </c>
      <c r="BS15" s="4" t="str">
        <f t="shared" si="22"/>
        <v>2.2.1</v>
      </c>
      <c r="BT15" s="5">
        <f t="shared" si="23"/>
        <v>35319.81</v>
      </c>
    </row>
    <row r="16" spans="1:72" x14ac:dyDescent="0.25">
      <c r="A16" s="3"/>
      <c r="B16" s="7" t="s">
        <v>146</v>
      </c>
      <c r="C16" s="7" t="s">
        <v>147</v>
      </c>
      <c r="D16" s="7">
        <v>4321995.91</v>
      </c>
      <c r="E16" s="4" t="str">
        <f t="shared" si="0"/>
        <v>2.2.1</v>
      </c>
      <c r="F16" s="5">
        <f t="shared" si="1"/>
        <v>4321995.91</v>
      </c>
      <c r="G16" s="3"/>
      <c r="H16" s="7" t="s">
        <v>107</v>
      </c>
      <c r="I16" s="7" t="s">
        <v>108</v>
      </c>
      <c r="J16" s="7">
        <v>163250</v>
      </c>
      <c r="K16" s="4" t="str">
        <f t="shared" si="3"/>
        <v>2.2.3</v>
      </c>
      <c r="L16" s="5">
        <f t="shared" si="4"/>
        <v>163250</v>
      </c>
      <c r="M16" s="3"/>
      <c r="N16" s="7" t="s">
        <v>105</v>
      </c>
      <c r="O16" s="7" t="s">
        <v>106</v>
      </c>
      <c r="P16" s="7">
        <v>31560.34</v>
      </c>
      <c r="Q16" s="4" t="str">
        <f t="shared" si="5"/>
        <v>2.2.1</v>
      </c>
      <c r="R16" s="5">
        <f t="shared" si="6"/>
        <v>31560.34</v>
      </c>
      <c r="S16" s="3"/>
      <c r="T16" s="7" t="s">
        <v>105</v>
      </c>
      <c r="U16" s="7" t="s">
        <v>106</v>
      </c>
      <c r="V16" s="7">
        <v>31615.65</v>
      </c>
      <c r="W16" s="4" t="str">
        <f t="shared" si="7"/>
        <v>2.2.1</v>
      </c>
      <c r="X16" s="5">
        <f t="shared" si="8"/>
        <v>31615.65</v>
      </c>
      <c r="Y16" s="3"/>
      <c r="Z16" s="7" t="s">
        <v>105</v>
      </c>
      <c r="AA16" s="7" t="s">
        <v>106</v>
      </c>
      <c r="AB16" s="7">
        <v>30139.51</v>
      </c>
      <c r="AC16" s="4" t="str">
        <f t="shared" si="9"/>
        <v>2.2.1</v>
      </c>
      <c r="AD16" s="5">
        <f t="shared" si="10"/>
        <v>30139.51</v>
      </c>
      <c r="AE16" s="3"/>
      <c r="AF16" s="3" t="s">
        <v>105</v>
      </c>
      <c r="AG16" s="3" t="s">
        <v>106</v>
      </c>
      <c r="AH16" s="3">
        <v>31020.97</v>
      </c>
      <c r="AI16" s="4" t="str">
        <f t="shared" si="11"/>
        <v>2.2.1</v>
      </c>
      <c r="AJ16" s="5">
        <f t="shared" si="12"/>
        <v>31020.97</v>
      </c>
      <c r="AK16" s="3"/>
      <c r="AL16" s="2" t="s">
        <v>105</v>
      </c>
      <c r="AM16" s="2" t="s">
        <v>106</v>
      </c>
      <c r="AN16" s="67">
        <v>30351.26</v>
      </c>
      <c r="AO16" s="4" t="str">
        <f t="shared" ref="AO16:AO40" si="24">MID(AL16,1,5)</f>
        <v>2.2.1</v>
      </c>
      <c r="AP16" s="5">
        <f t="shared" si="13"/>
        <v>30351.26</v>
      </c>
      <c r="AQ16" s="3"/>
      <c r="AR16" s="3" t="s">
        <v>146</v>
      </c>
      <c r="AS16" s="3" t="s">
        <v>147</v>
      </c>
      <c r="AT16" s="64">
        <v>4002866.63</v>
      </c>
      <c r="AU16" s="4" t="str">
        <f t="shared" si="14"/>
        <v>2.2.1</v>
      </c>
      <c r="AV16" s="5">
        <f t="shared" si="15"/>
        <v>4002866.63</v>
      </c>
      <c r="AW16" s="3"/>
      <c r="AX16" s="3" t="s">
        <v>103</v>
      </c>
      <c r="AY16" s="3" t="s">
        <v>104</v>
      </c>
      <c r="AZ16" s="3">
        <v>95818.62</v>
      </c>
      <c r="BA16" s="4" t="str">
        <f t="shared" si="16"/>
        <v>2.2.1</v>
      </c>
      <c r="BB16" s="5">
        <f t="shared" si="17"/>
        <v>95818.62</v>
      </c>
      <c r="BC16" s="3"/>
      <c r="BD16" s="3" t="s">
        <v>103</v>
      </c>
      <c r="BE16" s="3" t="s">
        <v>104</v>
      </c>
      <c r="BF16" s="3">
        <v>53784.28</v>
      </c>
      <c r="BG16" s="4" t="str">
        <f t="shared" si="18"/>
        <v>2.2.1</v>
      </c>
      <c r="BH16" s="5">
        <f t="shared" si="19"/>
        <v>53784.28</v>
      </c>
      <c r="BI16" s="3"/>
      <c r="BJ16" s="3" t="s">
        <v>146</v>
      </c>
      <c r="BK16" s="3" t="s">
        <v>147</v>
      </c>
      <c r="BL16" s="3">
        <v>5304041.25</v>
      </c>
      <c r="BM16" s="4" t="str">
        <f t="shared" si="20"/>
        <v>2.2.1</v>
      </c>
      <c r="BN16" s="5">
        <f t="shared" si="21"/>
        <v>5304041.25</v>
      </c>
      <c r="BO16" s="3"/>
      <c r="BP16" s="3" t="s">
        <v>103</v>
      </c>
      <c r="BQ16" s="3" t="s">
        <v>104</v>
      </c>
      <c r="BR16" s="3">
        <v>91744.54</v>
      </c>
      <c r="BS16" s="4" t="str">
        <f t="shared" si="22"/>
        <v>2.2.1</v>
      </c>
      <c r="BT16" s="5">
        <f t="shared" si="23"/>
        <v>91744.54</v>
      </c>
    </row>
    <row r="17" spans="1:72" x14ac:dyDescent="0.25">
      <c r="A17" s="3"/>
      <c r="B17" s="7" t="s">
        <v>138</v>
      </c>
      <c r="C17" s="7" t="s">
        <v>139</v>
      </c>
      <c r="D17" s="7">
        <v>417764.16</v>
      </c>
      <c r="E17" s="4" t="str">
        <f t="shared" si="0"/>
        <v>2.2.2</v>
      </c>
      <c r="F17" s="5">
        <f t="shared" si="1"/>
        <v>417764.16</v>
      </c>
      <c r="G17" s="3"/>
      <c r="H17" s="7" t="s">
        <v>212</v>
      </c>
      <c r="I17" s="7" t="s">
        <v>213</v>
      </c>
      <c r="J17" s="7">
        <v>8950</v>
      </c>
      <c r="K17" s="4" t="str">
        <f t="shared" si="3"/>
        <v>2.2.7</v>
      </c>
      <c r="L17" s="5">
        <f t="shared" si="4"/>
        <v>8950</v>
      </c>
      <c r="M17" s="3"/>
      <c r="N17" s="7" t="s">
        <v>146</v>
      </c>
      <c r="O17" s="7" t="s">
        <v>147</v>
      </c>
      <c r="P17" s="7">
        <v>3984979.04</v>
      </c>
      <c r="Q17" s="4" t="str">
        <f t="shared" si="5"/>
        <v>2.2.1</v>
      </c>
      <c r="R17" s="5">
        <f t="shared" si="6"/>
        <v>3984979.04</v>
      </c>
      <c r="S17" s="3"/>
      <c r="T17" s="7" t="s">
        <v>146</v>
      </c>
      <c r="U17" s="7" t="s">
        <v>147</v>
      </c>
      <c r="V17" s="7">
        <v>4449133.3899999997</v>
      </c>
      <c r="W17" s="4" t="str">
        <f t="shared" si="7"/>
        <v>2.2.1</v>
      </c>
      <c r="X17" s="5">
        <f t="shared" si="8"/>
        <v>4449133.3899999997</v>
      </c>
      <c r="Y17" s="3"/>
      <c r="Z17" s="7" t="s">
        <v>146</v>
      </c>
      <c r="AA17" s="7" t="s">
        <v>147</v>
      </c>
      <c r="AB17" s="7">
        <v>4083377.92</v>
      </c>
      <c r="AC17" s="4" t="str">
        <f t="shared" si="9"/>
        <v>2.2.1</v>
      </c>
      <c r="AD17" s="5">
        <f t="shared" si="10"/>
        <v>4083377.92</v>
      </c>
      <c r="AE17" s="3"/>
      <c r="AF17" s="3" t="s">
        <v>146</v>
      </c>
      <c r="AG17" s="3" t="s">
        <v>147</v>
      </c>
      <c r="AH17" s="3">
        <v>4715573.22</v>
      </c>
      <c r="AI17" s="4" t="str">
        <f t="shared" si="11"/>
        <v>2.2.1</v>
      </c>
      <c r="AJ17" s="5">
        <f t="shared" si="12"/>
        <v>4715573.22</v>
      </c>
      <c r="AK17" s="3"/>
      <c r="AL17" s="2" t="s">
        <v>146</v>
      </c>
      <c r="AM17" s="2" t="s">
        <v>147</v>
      </c>
      <c r="AN17" s="67">
        <v>5089074.5199999996</v>
      </c>
      <c r="AO17" s="4" t="str">
        <f t="shared" si="24"/>
        <v>2.2.1</v>
      </c>
      <c r="AP17" s="5">
        <f t="shared" si="13"/>
        <v>5089074.5199999996</v>
      </c>
      <c r="AQ17" s="3"/>
      <c r="AR17" s="3" t="s">
        <v>153</v>
      </c>
      <c r="AS17" s="3" t="s">
        <v>154</v>
      </c>
      <c r="AT17" s="64">
        <v>153600</v>
      </c>
      <c r="AU17" s="4" t="str">
        <f t="shared" si="14"/>
        <v>2.2.2</v>
      </c>
      <c r="AV17" s="5">
        <f t="shared" si="15"/>
        <v>153600</v>
      </c>
      <c r="AW17" s="3"/>
      <c r="AX17" s="3" t="s">
        <v>105</v>
      </c>
      <c r="AY17" s="3" t="s">
        <v>106</v>
      </c>
      <c r="AZ17" s="3">
        <v>31183.43</v>
      </c>
      <c r="BA17" s="4" t="str">
        <f t="shared" si="16"/>
        <v>2.2.1</v>
      </c>
      <c r="BB17" s="5">
        <f t="shared" si="17"/>
        <v>31183.43</v>
      </c>
      <c r="BC17" s="3"/>
      <c r="BD17" s="3" t="s">
        <v>105</v>
      </c>
      <c r="BE17" s="3" t="s">
        <v>106</v>
      </c>
      <c r="BF17" s="3">
        <v>31278.46</v>
      </c>
      <c r="BG17" s="4" t="str">
        <f t="shared" si="18"/>
        <v>2.2.1</v>
      </c>
      <c r="BH17" s="5">
        <f t="shared" si="19"/>
        <v>31278.46</v>
      </c>
      <c r="BI17" s="3"/>
      <c r="BJ17" s="3" t="s">
        <v>138</v>
      </c>
      <c r="BK17" s="3" t="s">
        <v>139</v>
      </c>
      <c r="BL17" s="3">
        <v>10000</v>
      </c>
      <c r="BM17" s="4" t="str">
        <f t="shared" si="20"/>
        <v>2.2.2</v>
      </c>
      <c r="BN17" s="5">
        <f t="shared" si="21"/>
        <v>10000</v>
      </c>
      <c r="BO17" s="3"/>
      <c r="BP17" s="3" t="s">
        <v>103</v>
      </c>
      <c r="BQ17" s="3" t="s">
        <v>104</v>
      </c>
      <c r="BR17" s="3">
        <v>43715.9</v>
      </c>
      <c r="BS17" s="4" t="str">
        <f t="shared" si="22"/>
        <v>2.2.1</v>
      </c>
      <c r="BT17" s="5">
        <f t="shared" si="23"/>
        <v>43715.9</v>
      </c>
    </row>
    <row r="18" spans="1:72" x14ac:dyDescent="0.25">
      <c r="A18" s="3"/>
      <c r="B18" s="7" t="s">
        <v>153</v>
      </c>
      <c r="C18" s="7" t="s">
        <v>154</v>
      </c>
      <c r="D18" s="7">
        <v>4649.2</v>
      </c>
      <c r="E18" s="4" t="str">
        <f t="shared" si="0"/>
        <v>2.2.2</v>
      </c>
      <c r="F18" s="5">
        <f t="shared" si="1"/>
        <v>4649.2</v>
      </c>
      <c r="G18" s="3"/>
      <c r="H18" s="7" t="s">
        <v>109</v>
      </c>
      <c r="I18" s="7" t="s">
        <v>110</v>
      </c>
      <c r="J18" s="7">
        <v>1923991.3</v>
      </c>
      <c r="K18" s="4" t="str">
        <f t="shared" si="3"/>
        <v>2.2.7</v>
      </c>
      <c r="L18" s="5">
        <f t="shared" si="4"/>
        <v>1923991.3</v>
      </c>
      <c r="M18" s="3"/>
      <c r="N18" s="7" t="s">
        <v>107</v>
      </c>
      <c r="O18" s="7" t="s">
        <v>108</v>
      </c>
      <c r="P18" s="7">
        <v>75600</v>
      </c>
      <c r="Q18" s="4" t="str">
        <f t="shared" si="5"/>
        <v>2.2.3</v>
      </c>
      <c r="R18" s="5">
        <f t="shared" si="6"/>
        <v>75600</v>
      </c>
      <c r="S18" s="3"/>
      <c r="T18" s="7" t="s">
        <v>138</v>
      </c>
      <c r="U18" s="7" t="s">
        <v>139</v>
      </c>
      <c r="V18" s="7">
        <v>5900</v>
      </c>
      <c r="W18" s="4" t="str">
        <f t="shared" si="7"/>
        <v>2.2.2</v>
      </c>
      <c r="X18" s="5">
        <f t="shared" si="8"/>
        <v>5900</v>
      </c>
      <c r="Y18" s="3"/>
      <c r="Z18" s="7" t="s">
        <v>107</v>
      </c>
      <c r="AA18" s="7" t="s">
        <v>108</v>
      </c>
      <c r="AB18" s="7">
        <v>68100</v>
      </c>
      <c r="AC18" s="4" t="str">
        <f t="shared" si="9"/>
        <v>2.2.3</v>
      </c>
      <c r="AD18" s="5">
        <f t="shared" si="10"/>
        <v>68100</v>
      </c>
      <c r="AE18" s="3"/>
      <c r="AF18" s="3" t="s">
        <v>138</v>
      </c>
      <c r="AG18" s="3" t="s">
        <v>139</v>
      </c>
      <c r="AH18" s="3">
        <v>2457.62</v>
      </c>
      <c r="AI18" s="4" t="str">
        <f t="shared" si="11"/>
        <v>2.2.2</v>
      </c>
      <c r="AJ18" s="5">
        <f t="shared" si="12"/>
        <v>2457.62</v>
      </c>
      <c r="AK18" s="3"/>
      <c r="AL18" s="2" t="s">
        <v>107</v>
      </c>
      <c r="AM18" s="2" t="s">
        <v>108</v>
      </c>
      <c r="AN18" s="67">
        <v>184827.5</v>
      </c>
      <c r="AO18" s="4" t="str">
        <f t="shared" si="24"/>
        <v>2.2.3</v>
      </c>
      <c r="AP18" s="5">
        <f t="shared" si="13"/>
        <v>184827.5</v>
      </c>
      <c r="AQ18" s="3"/>
      <c r="AR18" s="3" t="s">
        <v>107</v>
      </c>
      <c r="AS18" s="3" t="s">
        <v>108</v>
      </c>
      <c r="AT18" s="64">
        <v>43422.5</v>
      </c>
      <c r="AU18" s="4" t="str">
        <f t="shared" si="14"/>
        <v>2.2.3</v>
      </c>
      <c r="AV18" s="5">
        <f t="shared" si="15"/>
        <v>43422.5</v>
      </c>
      <c r="AW18" s="3"/>
      <c r="AX18" s="3" t="s">
        <v>146</v>
      </c>
      <c r="AY18" s="3" t="s">
        <v>147</v>
      </c>
      <c r="AZ18" s="3">
        <v>6870110.1100000003</v>
      </c>
      <c r="BA18" s="4" t="str">
        <f t="shared" si="16"/>
        <v>2.2.1</v>
      </c>
      <c r="BB18" s="5">
        <f t="shared" si="17"/>
        <v>6870110.1100000003</v>
      </c>
      <c r="BC18" s="3"/>
      <c r="BD18" s="3" t="s">
        <v>146</v>
      </c>
      <c r="BE18" s="3" t="s">
        <v>147</v>
      </c>
      <c r="BF18" s="3">
        <v>5336485.34</v>
      </c>
      <c r="BG18" s="4" t="str">
        <f t="shared" si="18"/>
        <v>2.2.1</v>
      </c>
      <c r="BH18" s="5">
        <f t="shared" si="19"/>
        <v>5336485.34</v>
      </c>
      <c r="BI18" s="3"/>
      <c r="BJ18" s="3" t="s">
        <v>107</v>
      </c>
      <c r="BK18" s="3" t="s">
        <v>108</v>
      </c>
      <c r="BL18" s="3">
        <v>98100</v>
      </c>
      <c r="BM18" s="4" t="str">
        <f t="shared" si="20"/>
        <v>2.2.3</v>
      </c>
      <c r="BN18" s="5">
        <f t="shared" si="21"/>
        <v>98100</v>
      </c>
      <c r="BO18" s="3"/>
      <c r="BP18" s="3" t="s">
        <v>105</v>
      </c>
      <c r="BQ18" s="3" t="s">
        <v>106</v>
      </c>
      <c r="BR18" s="3">
        <v>31821.86</v>
      </c>
      <c r="BS18" s="4" t="str">
        <f t="shared" si="22"/>
        <v>2.2.1</v>
      </c>
      <c r="BT18" s="5">
        <f t="shared" si="23"/>
        <v>31821.86</v>
      </c>
    </row>
    <row r="19" spans="1:72" x14ac:dyDescent="0.25">
      <c r="A19" s="3"/>
      <c r="B19" s="7" t="s">
        <v>107</v>
      </c>
      <c r="C19" s="7" t="s">
        <v>108</v>
      </c>
      <c r="D19" s="7">
        <v>72500</v>
      </c>
      <c r="E19" s="4" t="str">
        <f t="shared" si="0"/>
        <v>2.2.3</v>
      </c>
      <c r="F19" s="5">
        <f t="shared" si="1"/>
        <v>72500</v>
      </c>
      <c r="G19" s="3"/>
      <c r="H19" s="7" t="s">
        <v>214</v>
      </c>
      <c r="I19" s="7" t="s">
        <v>215</v>
      </c>
      <c r="J19" s="7">
        <v>1190</v>
      </c>
      <c r="K19" s="4" t="str">
        <f t="shared" si="3"/>
        <v>2.2.7</v>
      </c>
      <c r="L19" s="5">
        <f t="shared" si="4"/>
        <v>1190</v>
      </c>
      <c r="M19" s="3"/>
      <c r="N19" s="7" t="s">
        <v>231</v>
      </c>
      <c r="O19" s="7" t="s">
        <v>232</v>
      </c>
      <c r="P19" s="7">
        <v>137000</v>
      </c>
      <c r="Q19" s="4" t="str">
        <f t="shared" si="5"/>
        <v>2.2.5</v>
      </c>
      <c r="R19" s="5">
        <f t="shared" si="6"/>
        <v>137000</v>
      </c>
      <c r="S19" s="3"/>
      <c r="T19" s="7" t="s">
        <v>107</v>
      </c>
      <c r="U19" s="7" t="s">
        <v>108</v>
      </c>
      <c r="V19" s="7">
        <v>193300</v>
      </c>
      <c r="W19" s="4" t="str">
        <f t="shared" si="7"/>
        <v>2.2.3</v>
      </c>
      <c r="X19" s="5">
        <f t="shared" si="8"/>
        <v>193300</v>
      </c>
      <c r="Y19" s="3"/>
      <c r="Z19" s="7" t="s">
        <v>186</v>
      </c>
      <c r="AA19" s="7" t="s">
        <v>187</v>
      </c>
      <c r="AB19" s="7">
        <v>111000</v>
      </c>
      <c r="AC19" s="4" t="str">
        <f t="shared" si="9"/>
        <v>2.2.5</v>
      </c>
      <c r="AD19" s="5">
        <f t="shared" si="10"/>
        <v>111000</v>
      </c>
      <c r="AE19" s="3"/>
      <c r="AF19" s="3" t="s">
        <v>107</v>
      </c>
      <c r="AG19" s="3" t="s">
        <v>108</v>
      </c>
      <c r="AH19" s="3">
        <v>149677.5</v>
      </c>
      <c r="AI19" s="4" t="str">
        <f t="shared" si="11"/>
        <v>2.2.3</v>
      </c>
      <c r="AJ19" s="5">
        <f t="shared" si="12"/>
        <v>149677.5</v>
      </c>
      <c r="AK19" s="3"/>
      <c r="AL19" s="2" t="s">
        <v>163</v>
      </c>
      <c r="AM19" s="2" t="s">
        <v>164</v>
      </c>
      <c r="AN19" s="67">
        <v>123200</v>
      </c>
      <c r="AO19" s="4" t="str">
        <f t="shared" si="24"/>
        <v>2.2.5</v>
      </c>
      <c r="AP19" s="5">
        <f t="shared" si="13"/>
        <v>123200</v>
      </c>
      <c r="AQ19" s="3"/>
      <c r="AR19" s="3" t="s">
        <v>258</v>
      </c>
      <c r="AS19" s="3" t="s">
        <v>259</v>
      </c>
      <c r="AT19" s="64">
        <v>1300</v>
      </c>
      <c r="AU19" s="4" t="str">
        <f t="shared" si="14"/>
        <v>2.2.4</v>
      </c>
      <c r="AV19" s="5">
        <f t="shared" si="15"/>
        <v>1300</v>
      </c>
      <c r="AW19" s="3"/>
      <c r="AX19" s="3" t="s">
        <v>107</v>
      </c>
      <c r="AY19" s="3" t="s">
        <v>108</v>
      </c>
      <c r="AZ19" s="3">
        <v>55800</v>
      </c>
      <c r="BA19" s="4" t="str">
        <f t="shared" si="16"/>
        <v>2.2.3</v>
      </c>
      <c r="BB19" s="5">
        <f t="shared" si="17"/>
        <v>55800</v>
      </c>
      <c r="BC19" s="3"/>
      <c r="BD19" s="3" t="s">
        <v>138</v>
      </c>
      <c r="BE19" s="3" t="s">
        <v>139</v>
      </c>
      <c r="BF19" s="3">
        <v>138600</v>
      </c>
      <c r="BG19" s="4" t="str">
        <f t="shared" si="18"/>
        <v>2.2.2</v>
      </c>
      <c r="BH19" s="5">
        <f t="shared" si="19"/>
        <v>138600</v>
      </c>
      <c r="BI19" s="3"/>
      <c r="BJ19" s="3" t="s">
        <v>163</v>
      </c>
      <c r="BK19" s="3" t="s">
        <v>164</v>
      </c>
      <c r="BL19" s="3">
        <v>66000</v>
      </c>
      <c r="BM19" s="4" t="str">
        <f t="shared" si="20"/>
        <v>2.2.5</v>
      </c>
      <c r="BN19" s="5">
        <f t="shared" si="21"/>
        <v>66000</v>
      </c>
      <c r="BO19" s="3"/>
      <c r="BP19" s="3" t="s">
        <v>146</v>
      </c>
      <c r="BQ19" s="3" t="s">
        <v>147</v>
      </c>
      <c r="BR19" s="3">
        <v>5304184.68</v>
      </c>
      <c r="BS19" s="4" t="str">
        <f t="shared" si="22"/>
        <v>2.2.1</v>
      </c>
      <c r="BT19" s="5">
        <f t="shared" si="23"/>
        <v>5304184.68</v>
      </c>
    </row>
    <row r="20" spans="1:72" x14ac:dyDescent="0.25">
      <c r="A20" s="3"/>
      <c r="B20" s="7" t="s">
        <v>163</v>
      </c>
      <c r="C20" s="7" t="s">
        <v>164</v>
      </c>
      <c r="D20" s="7">
        <v>204258.02000000002</v>
      </c>
      <c r="E20" s="4" t="str">
        <f t="shared" si="0"/>
        <v>2.2.5</v>
      </c>
      <c r="F20" s="5">
        <f t="shared" si="1"/>
        <v>204258.02000000002</v>
      </c>
      <c r="G20" s="3"/>
      <c r="H20" s="7" t="s">
        <v>111</v>
      </c>
      <c r="I20" s="7" t="s">
        <v>112</v>
      </c>
      <c r="J20" s="7">
        <v>48233.05</v>
      </c>
      <c r="K20" s="4" t="str">
        <f t="shared" si="3"/>
        <v>2.2.7</v>
      </c>
      <c r="L20" s="5">
        <f t="shared" si="4"/>
        <v>48233.05</v>
      </c>
      <c r="M20" s="3"/>
      <c r="N20" s="7" t="s">
        <v>109</v>
      </c>
      <c r="O20" s="7" t="s">
        <v>110</v>
      </c>
      <c r="P20" s="7">
        <v>363717.71</v>
      </c>
      <c r="Q20" s="4" t="str">
        <f t="shared" si="5"/>
        <v>2.2.7</v>
      </c>
      <c r="R20" s="5">
        <f t="shared" si="6"/>
        <v>363717.71</v>
      </c>
      <c r="S20" s="3"/>
      <c r="T20" s="7" t="s">
        <v>237</v>
      </c>
      <c r="U20" s="7" t="s">
        <v>238</v>
      </c>
      <c r="V20" s="7">
        <v>35288.94</v>
      </c>
      <c r="W20" s="4" t="str">
        <f t="shared" si="7"/>
        <v>2.2.6</v>
      </c>
      <c r="X20" s="5">
        <f t="shared" si="8"/>
        <v>35288.94</v>
      </c>
      <c r="Y20" s="3"/>
      <c r="Z20" s="7" t="s">
        <v>231</v>
      </c>
      <c r="AA20" s="7" t="s">
        <v>232</v>
      </c>
      <c r="AB20" s="7">
        <v>60000</v>
      </c>
      <c r="AC20" s="4" t="str">
        <f t="shared" si="9"/>
        <v>2.2.5</v>
      </c>
      <c r="AD20" s="5">
        <f t="shared" si="10"/>
        <v>60000</v>
      </c>
      <c r="AE20" s="3"/>
      <c r="AF20" s="3" t="s">
        <v>163</v>
      </c>
      <c r="AG20" s="3" t="s">
        <v>164</v>
      </c>
      <c r="AH20" s="3">
        <v>509849.76</v>
      </c>
      <c r="AI20" s="4" t="str">
        <f t="shared" si="11"/>
        <v>2.2.5</v>
      </c>
      <c r="AJ20" s="5">
        <f t="shared" si="12"/>
        <v>509849.76</v>
      </c>
      <c r="AK20" s="3"/>
      <c r="AL20" s="2" t="s">
        <v>186</v>
      </c>
      <c r="AM20" s="2" t="s">
        <v>187</v>
      </c>
      <c r="AN20" s="67">
        <v>33851.35</v>
      </c>
      <c r="AO20" s="4" t="str">
        <f t="shared" si="24"/>
        <v>2.2.5</v>
      </c>
      <c r="AP20" s="5">
        <f t="shared" si="13"/>
        <v>33851.35</v>
      </c>
      <c r="AQ20" s="3"/>
      <c r="AR20" s="3" t="s">
        <v>163</v>
      </c>
      <c r="AS20" s="3" t="s">
        <v>164</v>
      </c>
      <c r="AT20" s="64">
        <v>121600</v>
      </c>
      <c r="AU20" s="4" t="str">
        <f t="shared" si="14"/>
        <v>2.2.5</v>
      </c>
      <c r="AV20" s="5">
        <f t="shared" si="15"/>
        <v>121600</v>
      </c>
      <c r="AW20" s="3"/>
      <c r="AX20" s="3" t="s">
        <v>186</v>
      </c>
      <c r="AY20" s="3" t="s">
        <v>187</v>
      </c>
      <c r="AZ20" s="3">
        <v>13000</v>
      </c>
      <c r="BA20" s="4" t="str">
        <f t="shared" si="16"/>
        <v>2.2.5</v>
      </c>
      <c r="BB20" s="5">
        <f t="shared" si="17"/>
        <v>13000</v>
      </c>
      <c r="BC20" s="3"/>
      <c r="BD20" s="3" t="s">
        <v>107</v>
      </c>
      <c r="BE20" s="3" t="s">
        <v>108</v>
      </c>
      <c r="BF20" s="3">
        <v>171892</v>
      </c>
      <c r="BG20" s="4" t="str">
        <f t="shared" si="18"/>
        <v>2.2.3</v>
      </c>
      <c r="BH20" s="5">
        <f t="shared" si="19"/>
        <v>171892</v>
      </c>
      <c r="BI20" s="3"/>
      <c r="BJ20" s="3" t="s">
        <v>186</v>
      </c>
      <c r="BK20" s="3" t="s">
        <v>187</v>
      </c>
      <c r="BL20" s="3">
        <v>27541.8</v>
      </c>
      <c r="BM20" s="4" t="str">
        <f t="shared" si="20"/>
        <v>2.2.5</v>
      </c>
      <c r="BN20" s="5">
        <f t="shared" si="21"/>
        <v>27541.8</v>
      </c>
      <c r="BO20" s="3"/>
      <c r="BP20" s="3" t="s">
        <v>153</v>
      </c>
      <c r="BQ20" s="3" t="s">
        <v>154</v>
      </c>
      <c r="BR20" s="3">
        <v>376</v>
      </c>
      <c r="BS20" s="4" t="str">
        <f t="shared" si="22"/>
        <v>2.2.2</v>
      </c>
      <c r="BT20" s="5">
        <f t="shared" si="23"/>
        <v>376</v>
      </c>
    </row>
    <row r="21" spans="1:72" x14ac:dyDescent="0.25">
      <c r="A21" s="3"/>
      <c r="B21" s="7" t="s">
        <v>186</v>
      </c>
      <c r="C21" s="7" t="s">
        <v>187</v>
      </c>
      <c r="D21" s="7">
        <v>22772.75</v>
      </c>
      <c r="E21" s="4" t="str">
        <f t="shared" si="0"/>
        <v>2.2.5</v>
      </c>
      <c r="F21" s="5">
        <f t="shared" si="1"/>
        <v>22772.75</v>
      </c>
      <c r="G21" s="3"/>
      <c r="H21" s="7" t="s">
        <v>113</v>
      </c>
      <c r="I21" s="7" t="s">
        <v>114</v>
      </c>
      <c r="J21" s="7">
        <v>53453.06</v>
      </c>
      <c r="K21" s="4" t="str">
        <f t="shared" si="3"/>
        <v>2.2.8</v>
      </c>
      <c r="L21" s="5">
        <f t="shared" si="4"/>
        <v>53453.06</v>
      </c>
      <c r="M21" s="3"/>
      <c r="N21" s="7" t="s">
        <v>111</v>
      </c>
      <c r="O21" s="7" t="s">
        <v>112</v>
      </c>
      <c r="P21" s="7">
        <v>48137.96</v>
      </c>
      <c r="Q21" s="4" t="str">
        <f t="shared" si="5"/>
        <v>2.2.7</v>
      </c>
      <c r="R21" s="5">
        <f t="shared" si="6"/>
        <v>48137.96</v>
      </c>
      <c r="S21" s="3"/>
      <c r="T21" s="7" t="s">
        <v>109</v>
      </c>
      <c r="U21" s="7" t="s">
        <v>110</v>
      </c>
      <c r="V21" s="7">
        <v>40540</v>
      </c>
      <c r="W21" s="4" t="str">
        <f t="shared" si="7"/>
        <v>2.2.7</v>
      </c>
      <c r="X21" s="5">
        <f t="shared" si="8"/>
        <v>40540</v>
      </c>
      <c r="Y21" s="3"/>
      <c r="Z21" s="7" t="s">
        <v>237</v>
      </c>
      <c r="AA21" s="7" t="s">
        <v>238</v>
      </c>
      <c r="AB21" s="7">
        <v>0</v>
      </c>
      <c r="AC21" s="4" t="str">
        <f t="shared" si="9"/>
        <v>2.2.6</v>
      </c>
      <c r="AD21" s="5">
        <f t="shared" si="10"/>
        <v>0</v>
      </c>
      <c r="AE21" s="3"/>
      <c r="AF21" s="3" t="s">
        <v>237</v>
      </c>
      <c r="AG21" s="3" t="s">
        <v>238</v>
      </c>
      <c r="AH21" s="3">
        <v>9692.7199999999975</v>
      </c>
      <c r="AI21" s="4" t="str">
        <f t="shared" si="11"/>
        <v>2.2.6</v>
      </c>
      <c r="AJ21" s="5">
        <f t="shared" si="12"/>
        <v>9692.7199999999975</v>
      </c>
      <c r="AK21" s="3"/>
      <c r="AL21" s="2" t="s">
        <v>109</v>
      </c>
      <c r="AM21" s="2" t="s">
        <v>110</v>
      </c>
      <c r="AN21" s="67">
        <v>887264.16</v>
      </c>
      <c r="AO21" s="4" t="str">
        <f t="shared" si="24"/>
        <v>2.2.7</v>
      </c>
      <c r="AP21" s="5">
        <f t="shared" si="13"/>
        <v>887264.16</v>
      </c>
      <c r="AQ21" s="3"/>
      <c r="AR21" s="3" t="s">
        <v>186</v>
      </c>
      <c r="AS21" s="3" t="s">
        <v>187</v>
      </c>
      <c r="AT21" s="64">
        <v>31070</v>
      </c>
      <c r="AU21" s="4" t="str">
        <f t="shared" si="14"/>
        <v>2.2.5</v>
      </c>
      <c r="AV21" s="5">
        <f t="shared" si="15"/>
        <v>31070</v>
      </c>
      <c r="AW21" s="3"/>
      <c r="AX21" s="3" t="s">
        <v>109</v>
      </c>
      <c r="AY21" s="3" t="s">
        <v>110</v>
      </c>
      <c r="AZ21" s="3">
        <v>1914</v>
      </c>
      <c r="BA21" s="4" t="str">
        <f t="shared" si="16"/>
        <v>2.2.7</v>
      </c>
      <c r="BB21" s="5">
        <f t="shared" si="17"/>
        <v>1914</v>
      </c>
      <c r="BC21" s="3"/>
      <c r="BD21" s="3" t="s">
        <v>163</v>
      </c>
      <c r="BE21" s="3" t="s">
        <v>164</v>
      </c>
      <c r="BF21" s="3">
        <v>1014064.08</v>
      </c>
      <c r="BG21" s="4" t="str">
        <f t="shared" si="18"/>
        <v>2.2.5</v>
      </c>
      <c r="BH21" s="5">
        <f t="shared" si="19"/>
        <v>1014064.08</v>
      </c>
      <c r="BI21" s="3"/>
      <c r="BJ21" s="3" t="s">
        <v>231</v>
      </c>
      <c r="BK21" s="3" t="s">
        <v>232</v>
      </c>
      <c r="BL21" s="3">
        <v>120000</v>
      </c>
      <c r="BM21" s="4" t="str">
        <f t="shared" si="20"/>
        <v>2.2.5</v>
      </c>
      <c r="BN21" s="5">
        <f t="shared" si="21"/>
        <v>120000</v>
      </c>
      <c r="BO21" s="3"/>
      <c r="BP21" s="3" t="s">
        <v>163</v>
      </c>
      <c r="BQ21" s="3" t="s">
        <v>164</v>
      </c>
      <c r="BR21" s="3">
        <v>176400</v>
      </c>
      <c r="BS21" s="4" t="str">
        <f t="shared" si="22"/>
        <v>2.2.5</v>
      </c>
      <c r="BT21" s="5">
        <f t="shared" si="23"/>
        <v>176400</v>
      </c>
    </row>
    <row r="22" spans="1:72" x14ac:dyDescent="0.25">
      <c r="A22" s="3"/>
      <c r="B22" s="7" t="s">
        <v>171</v>
      </c>
      <c r="C22" s="7" t="s">
        <v>172</v>
      </c>
      <c r="D22" s="7">
        <v>45048.24</v>
      </c>
      <c r="E22" s="4" t="str">
        <f t="shared" si="0"/>
        <v>2.2.6</v>
      </c>
      <c r="F22" s="5">
        <f t="shared" si="1"/>
        <v>45048.24</v>
      </c>
      <c r="G22" s="3"/>
      <c r="H22" s="7" t="s">
        <v>121</v>
      </c>
      <c r="I22" s="7" t="s">
        <v>122</v>
      </c>
      <c r="J22" s="7">
        <v>315705.05</v>
      </c>
      <c r="K22" s="4" t="str">
        <f t="shared" ref="K22:K62" si="25">MID(H22,1,5)</f>
        <v>2.2.8</v>
      </c>
      <c r="L22" s="5">
        <f t="shared" ref="L22:L62" si="26">+J22</f>
        <v>315705.05</v>
      </c>
      <c r="M22" s="3"/>
      <c r="N22" s="7" t="s">
        <v>113</v>
      </c>
      <c r="O22" s="7" t="s">
        <v>114</v>
      </c>
      <c r="P22" s="7">
        <v>63710.89</v>
      </c>
      <c r="Q22" s="4" t="str">
        <f t="shared" si="5"/>
        <v>2.2.8</v>
      </c>
      <c r="R22" s="5">
        <f t="shared" si="6"/>
        <v>63710.89</v>
      </c>
      <c r="S22" s="3"/>
      <c r="T22" s="7" t="s">
        <v>214</v>
      </c>
      <c r="U22" s="7" t="s">
        <v>215</v>
      </c>
      <c r="V22" s="7">
        <v>2180</v>
      </c>
      <c r="W22" s="4" t="str">
        <f t="shared" si="7"/>
        <v>2.2.7</v>
      </c>
      <c r="X22" s="5">
        <f t="shared" si="8"/>
        <v>2180</v>
      </c>
      <c r="Y22" s="3"/>
      <c r="Z22" s="7" t="s">
        <v>109</v>
      </c>
      <c r="AA22" s="7" t="s">
        <v>110</v>
      </c>
      <c r="AB22" s="7">
        <v>212463</v>
      </c>
      <c r="AC22" s="4" t="str">
        <f t="shared" si="9"/>
        <v>2.2.7</v>
      </c>
      <c r="AD22" s="5">
        <f t="shared" si="10"/>
        <v>212463</v>
      </c>
      <c r="AE22" s="3"/>
      <c r="AF22" s="3" t="s">
        <v>171</v>
      </c>
      <c r="AG22" s="3" t="s">
        <v>172</v>
      </c>
      <c r="AH22" s="3">
        <v>45048.24</v>
      </c>
      <c r="AI22" s="4" t="str">
        <f t="shared" si="11"/>
        <v>2.2.6</v>
      </c>
      <c r="AJ22" s="5">
        <f t="shared" si="12"/>
        <v>45048.24</v>
      </c>
      <c r="AK22" s="3"/>
      <c r="AL22" s="2" t="s">
        <v>111</v>
      </c>
      <c r="AM22" s="2" t="s">
        <v>112</v>
      </c>
      <c r="AN22" s="67">
        <v>351426.87</v>
      </c>
      <c r="AO22" s="4" t="str">
        <f t="shared" si="24"/>
        <v>2.2.7</v>
      </c>
      <c r="AP22" s="5">
        <f t="shared" si="13"/>
        <v>351426.87</v>
      </c>
      <c r="AQ22" s="3"/>
      <c r="AR22" s="3" t="s">
        <v>212</v>
      </c>
      <c r="AS22" s="3" t="s">
        <v>213</v>
      </c>
      <c r="AT22" s="64">
        <v>5700</v>
      </c>
      <c r="AU22" s="4" t="str">
        <f t="shared" si="14"/>
        <v>2.2.7</v>
      </c>
      <c r="AV22" s="5">
        <f t="shared" si="15"/>
        <v>5700</v>
      </c>
      <c r="AW22" s="3"/>
      <c r="AX22" s="3" t="s">
        <v>111</v>
      </c>
      <c r="AY22" s="3" t="s">
        <v>112</v>
      </c>
      <c r="AZ22" s="3">
        <v>102653.81</v>
      </c>
      <c r="BA22" s="4" t="str">
        <f t="shared" si="16"/>
        <v>2.2.7</v>
      </c>
      <c r="BB22" s="5">
        <f t="shared" si="17"/>
        <v>102653.81</v>
      </c>
      <c r="BC22" s="3"/>
      <c r="BD22" s="3" t="s">
        <v>186</v>
      </c>
      <c r="BE22" s="3" t="s">
        <v>187</v>
      </c>
      <c r="BF22" s="3">
        <v>27781.65</v>
      </c>
      <c r="BG22" s="4" t="str">
        <f t="shared" si="18"/>
        <v>2.2.5</v>
      </c>
      <c r="BH22" s="5">
        <f t="shared" si="19"/>
        <v>27781.65</v>
      </c>
      <c r="BI22" s="3"/>
      <c r="BJ22" s="3" t="s">
        <v>268</v>
      </c>
      <c r="BK22" s="3" t="s">
        <v>269</v>
      </c>
      <c r="BL22" s="3">
        <v>490880</v>
      </c>
      <c r="BM22" s="4" t="str">
        <f t="shared" si="20"/>
        <v>2.2.5</v>
      </c>
      <c r="BN22" s="5">
        <f t="shared" si="21"/>
        <v>490880</v>
      </c>
      <c r="BO22" s="3"/>
      <c r="BP22" s="3" t="s">
        <v>186</v>
      </c>
      <c r="BQ22" s="3" t="s">
        <v>187</v>
      </c>
      <c r="BR22" s="3">
        <v>28726.75</v>
      </c>
      <c r="BS22" s="4" t="str">
        <f t="shared" si="22"/>
        <v>2.2.5</v>
      </c>
      <c r="BT22" s="5">
        <f t="shared" si="23"/>
        <v>28726.75</v>
      </c>
    </row>
    <row r="23" spans="1:72" x14ac:dyDescent="0.25">
      <c r="A23" s="3"/>
      <c r="B23" s="7" t="s">
        <v>109</v>
      </c>
      <c r="C23" s="7" t="s">
        <v>110</v>
      </c>
      <c r="D23" s="7">
        <v>405699.85</v>
      </c>
      <c r="E23" s="4" t="str">
        <f t="shared" si="0"/>
        <v>2.2.7</v>
      </c>
      <c r="F23" s="5">
        <f t="shared" si="1"/>
        <v>405699.85</v>
      </c>
      <c r="G23" s="3"/>
      <c r="H23" s="7" t="s">
        <v>155</v>
      </c>
      <c r="I23" s="7" t="s">
        <v>156</v>
      </c>
      <c r="J23" s="7">
        <v>10620</v>
      </c>
      <c r="K23" s="4" t="str">
        <f t="shared" si="25"/>
        <v>2.2.9</v>
      </c>
      <c r="L23" s="5">
        <f t="shared" si="26"/>
        <v>10620</v>
      </c>
      <c r="M23" s="3"/>
      <c r="N23" s="7" t="s">
        <v>233</v>
      </c>
      <c r="O23" s="7" t="s">
        <v>234</v>
      </c>
      <c r="P23" s="7">
        <v>37000</v>
      </c>
      <c r="Q23" s="4" t="str">
        <f t="shared" si="5"/>
        <v>2.2.8</v>
      </c>
      <c r="R23" s="5">
        <f t="shared" si="6"/>
        <v>37000</v>
      </c>
      <c r="S23" s="3"/>
      <c r="T23" s="7" t="s">
        <v>111</v>
      </c>
      <c r="U23" s="7" t="s">
        <v>112</v>
      </c>
      <c r="V23" s="7">
        <v>185221.18</v>
      </c>
      <c r="W23" s="4" t="str">
        <f t="shared" si="7"/>
        <v>2.2.7</v>
      </c>
      <c r="X23" s="5">
        <f t="shared" si="8"/>
        <v>185221.18</v>
      </c>
      <c r="Y23" s="3"/>
      <c r="Z23" s="7" t="s">
        <v>111</v>
      </c>
      <c r="AA23" s="7" t="s">
        <v>112</v>
      </c>
      <c r="AB23" s="7">
        <v>46250.02</v>
      </c>
      <c r="AC23" s="4" t="str">
        <f t="shared" si="9"/>
        <v>2.2.7</v>
      </c>
      <c r="AD23" s="5">
        <f t="shared" si="10"/>
        <v>46250.02</v>
      </c>
      <c r="AE23" s="3"/>
      <c r="AF23" s="3" t="s">
        <v>109</v>
      </c>
      <c r="AG23" s="3" t="s">
        <v>110</v>
      </c>
      <c r="AH23" s="3">
        <v>10750</v>
      </c>
      <c r="AI23" s="4" t="str">
        <f t="shared" si="11"/>
        <v>2.2.7</v>
      </c>
      <c r="AJ23" s="5">
        <f t="shared" si="12"/>
        <v>10750</v>
      </c>
      <c r="AK23" s="3"/>
      <c r="AL23" s="2" t="s">
        <v>113</v>
      </c>
      <c r="AM23" s="2" t="s">
        <v>114</v>
      </c>
      <c r="AN23" s="67">
        <v>53812.13</v>
      </c>
      <c r="AO23" s="4" t="str">
        <f t="shared" si="24"/>
        <v>2.2.8</v>
      </c>
      <c r="AP23" s="5">
        <f t="shared" si="13"/>
        <v>53812.13</v>
      </c>
      <c r="AQ23" s="3"/>
      <c r="AR23" s="3" t="s">
        <v>109</v>
      </c>
      <c r="AS23" s="3" t="s">
        <v>110</v>
      </c>
      <c r="AT23" s="64">
        <v>361429.63</v>
      </c>
      <c r="AU23" s="4" t="str">
        <f t="shared" si="14"/>
        <v>2.2.7</v>
      </c>
      <c r="AV23" s="5">
        <f t="shared" si="15"/>
        <v>361429.63</v>
      </c>
      <c r="AW23" s="3"/>
      <c r="AX23" s="3" t="s">
        <v>113</v>
      </c>
      <c r="AY23" s="3" t="s">
        <v>114</v>
      </c>
      <c r="AZ23" s="3">
        <v>59554.47</v>
      </c>
      <c r="BA23" s="4" t="str">
        <f t="shared" si="16"/>
        <v>2.2.8</v>
      </c>
      <c r="BB23" s="5">
        <f t="shared" si="17"/>
        <v>59554.47</v>
      </c>
      <c r="BC23" s="3"/>
      <c r="BD23" s="3" t="s">
        <v>237</v>
      </c>
      <c r="BE23" s="3" t="s">
        <v>238</v>
      </c>
      <c r="BF23" s="3">
        <v>447855.3</v>
      </c>
      <c r="BG23" s="4" t="str">
        <f t="shared" si="18"/>
        <v>2.2.6</v>
      </c>
      <c r="BH23" s="5">
        <f t="shared" si="19"/>
        <v>447855.3</v>
      </c>
      <c r="BI23" s="3"/>
      <c r="BJ23" s="3" t="s">
        <v>109</v>
      </c>
      <c r="BK23" s="3" t="s">
        <v>110</v>
      </c>
      <c r="BL23" s="3">
        <v>14224</v>
      </c>
      <c r="BM23" s="4" t="str">
        <f t="shared" si="20"/>
        <v>2.2.7</v>
      </c>
      <c r="BN23" s="5">
        <f t="shared" si="21"/>
        <v>14224</v>
      </c>
      <c r="BO23" s="3"/>
      <c r="BP23" s="3" t="s">
        <v>109</v>
      </c>
      <c r="BQ23" s="3" t="s">
        <v>110</v>
      </c>
      <c r="BR23" s="3">
        <v>881042.27</v>
      </c>
      <c r="BS23" s="4" t="str">
        <f t="shared" si="22"/>
        <v>2.2.7</v>
      </c>
      <c r="BT23" s="5">
        <f t="shared" si="23"/>
        <v>881042.27</v>
      </c>
    </row>
    <row r="24" spans="1:72" x14ac:dyDescent="0.25">
      <c r="A24" s="3"/>
      <c r="B24" s="7" t="s">
        <v>111</v>
      </c>
      <c r="C24" s="7" t="s">
        <v>112</v>
      </c>
      <c r="D24" s="7">
        <v>27545</v>
      </c>
      <c r="E24" s="4" t="str">
        <f t="shared" si="0"/>
        <v>2.2.7</v>
      </c>
      <c r="F24" s="5">
        <f t="shared" si="1"/>
        <v>27545</v>
      </c>
      <c r="G24" s="3"/>
      <c r="H24" s="7" t="s">
        <v>123</v>
      </c>
      <c r="I24" s="7" t="s">
        <v>124</v>
      </c>
      <c r="J24" s="7">
        <v>77613.87</v>
      </c>
      <c r="K24" s="4" t="str">
        <f t="shared" si="25"/>
        <v>2.3.1</v>
      </c>
      <c r="L24" s="5">
        <f t="shared" si="26"/>
        <v>77613.87</v>
      </c>
      <c r="M24" s="3"/>
      <c r="N24" s="7" t="s">
        <v>115</v>
      </c>
      <c r="O24" s="7" t="s">
        <v>116</v>
      </c>
      <c r="P24" s="7">
        <v>3913.3</v>
      </c>
      <c r="Q24" s="4" t="str">
        <f t="shared" si="5"/>
        <v>2.2.8</v>
      </c>
      <c r="R24" s="5">
        <f t="shared" si="6"/>
        <v>3913.3</v>
      </c>
      <c r="S24" s="3"/>
      <c r="T24" s="7" t="s">
        <v>113</v>
      </c>
      <c r="U24" s="7" t="s">
        <v>114</v>
      </c>
      <c r="V24" s="7">
        <v>53591.01</v>
      </c>
      <c r="W24" s="4" t="str">
        <f t="shared" si="7"/>
        <v>2.2.8</v>
      </c>
      <c r="X24" s="5">
        <f t="shared" si="8"/>
        <v>53591.01</v>
      </c>
      <c r="Y24" s="3"/>
      <c r="Z24" s="7" t="s">
        <v>113</v>
      </c>
      <c r="AA24" s="7" t="s">
        <v>114</v>
      </c>
      <c r="AB24" s="7">
        <v>56674.05</v>
      </c>
      <c r="AC24" s="4" t="str">
        <f t="shared" si="9"/>
        <v>2.2.8</v>
      </c>
      <c r="AD24" s="5">
        <f t="shared" si="10"/>
        <v>56674.05</v>
      </c>
      <c r="AE24" s="3"/>
      <c r="AF24" s="3" t="s">
        <v>111</v>
      </c>
      <c r="AG24" s="3" t="s">
        <v>112</v>
      </c>
      <c r="AH24" s="3">
        <v>4165.25</v>
      </c>
      <c r="AI24" s="4" t="str">
        <f t="shared" si="11"/>
        <v>2.2.7</v>
      </c>
      <c r="AJ24" s="5">
        <f t="shared" si="12"/>
        <v>4165.25</v>
      </c>
      <c r="AK24" s="3"/>
      <c r="AL24" s="2" t="s">
        <v>115</v>
      </c>
      <c r="AM24" s="2" t="s">
        <v>116</v>
      </c>
      <c r="AN24" s="67">
        <v>1210</v>
      </c>
      <c r="AO24" s="4" t="str">
        <f t="shared" si="24"/>
        <v>2.2.8</v>
      </c>
      <c r="AP24" s="5">
        <f t="shared" si="13"/>
        <v>1210</v>
      </c>
      <c r="AQ24" s="3"/>
      <c r="AR24" s="3" t="s">
        <v>260</v>
      </c>
      <c r="AS24" s="3" t="s">
        <v>261</v>
      </c>
      <c r="AT24" s="64">
        <v>174006.92</v>
      </c>
      <c r="AU24" s="4" t="str">
        <f t="shared" si="14"/>
        <v>2.2.7</v>
      </c>
      <c r="AV24" s="5">
        <f t="shared" si="15"/>
        <v>174006.92</v>
      </c>
      <c r="AW24" s="3"/>
      <c r="AX24" s="3" t="s">
        <v>115</v>
      </c>
      <c r="AY24" s="3" t="s">
        <v>116</v>
      </c>
      <c r="AZ24" s="3">
        <v>2055</v>
      </c>
      <c r="BA24" s="4" t="str">
        <f t="shared" si="16"/>
        <v>2.2.8</v>
      </c>
      <c r="BB24" s="5">
        <f t="shared" si="17"/>
        <v>2055</v>
      </c>
      <c r="BC24" s="3"/>
      <c r="BD24" s="3" t="s">
        <v>109</v>
      </c>
      <c r="BE24" s="3" t="s">
        <v>110</v>
      </c>
      <c r="BF24" s="3">
        <v>2782.0999999996275</v>
      </c>
      <c r="BG24" s="4" t="str">
        <f t="shared" si="18"/>
        <v>2.2.7</v>
      </c>
      <c r="BH24" s="5">
        <f t="shared" si="19"/>
        <v>2782.0999999996275</v>
      </c>
      <c r="BI24" s="3"/>
      <c r="BJ24" s="3" t="s">
        <v>260</v>
      </c>
      <c r="BK24" s="3" t="s">
        <v>261</v>
      </c>
      <c r="BL24" s="3">
        <v>335625.33</v>
      </c>
      <c r="BM24" s="4" t="str">
        <f t="shared" si="20"/>
        <v>2.2.7</v>
      </c>
      <c r="BN24" s="5">
        <f t="shared" si="21"/>
        <v>335625.33</v>
      </c>
      <c r="BO24" s="3"/>
      <c r="BP24" s="3" t="s">
        <v>111</v>
      </c>
      <c r="BQ24" s="3" t="s">
        <v>112</v>
      </c>
      <c r="BR24" s="3">
        <v>217738.11</v>
      </c>
      <c r="BS24" s="4" t="str">
        <f t="shared" si="22"/>
        <v>2.2.7</v>
      </c>
      <c r="BT24" s="5">
        <f t="shared" si="23"/>
        <v>217738.11</v>
      </c>
    </row>
    <row r="25" spans="1:72" x14ac:dyDescent="0.25">
      <c r="A25" s="3"/>
      <c r="B25" s="7" t="s">
        <v>113</v>
      </c>
      <c r="C25" s="7" t="s">
        <v>114</v>
      </c>
      <c r="D25" s="7">
        <v>59579.87</v>
      </c>
      <c r="E25" s="4" t="str">
        <f t="shared" si="0"/>
        <v>2.2.8</v>
      </c>
      <c r="F25" s="5">
        <f t="shared" si="1"/>
        <v>59579.87</v>
      </c>
      <c r="G25" s="3"/>
      <c r="H25" s="7" t="s">
        <v>216</v>
      </c>
      <c r="I25" s="7" t="s">
        <v>217</v>
      </c>
      <c r="J25" s="7">
        <v>1400</v>
      </c>
      <c r="K25" s="4" t="str">
        <f t="shared" si="25"/>
        <v>2.3.6</v>
      </c>
      <c r="L25" s="5">
        <f t="shared" si="26"/>
        <v>1400</v>
      </c>
      <c r="M25" s="3"/>
      <c r="N25" s="7" t="s">
        <v>161</v>
      </c>
      <c r="O25" s="7" t="s">
        <v>162</v>
      </c>
      <c r="P25" s="7">
        <v>51105</v>
      </c>
      <c r="Q25" s="4" t="str">
        <f t="shared" si="5"/>
        <v>2.2.8</v>
      </c>
      <c r="R25" s="5">
        <f t="shared" si="6"/>
        <v>51105</v>
      </c>
      <c r="S25" s="3"/>
      <c r="T25" s="7" t="s">
        <v>233</v>
      </c>
      <c r="U25" s="7" t="s">
        <v>234</v>
      </c>
      <c r="V25" s="7">
        <v>5900</v>
      </c>
      <c r="W25" s="4" t="str">
        <f t="shared" si="7"/>
        <v>2.2.8</v>
      </c>
      <c r="X25" s="5">
        <f t="shared" si="8"/>
        <v>5900</v>
      </c>
      <c r="Y25" s="3"/>
      <c r="Z25" s="7" t="s">
        <v>115</v>
      </c>
      <c r="AA25" s="7" t="s">
        <v>116</v>
      </c>
      <c r="AB25" s="7">
        <v>1115</v>
      </c>
      <c r="AC25" s="4" t="str">
        <f t="shared" si="9"/>
        <v>2.2.8</v>
      </c>
      <c r="AD25" s="5">
        <f t="shared" si="10"/>
        <v>1115</v>
      </c>
      <c r="AE25" s="3"/>
      <c r="AF25" s="3" t="s">
        <v>113</v>
      </c>
      <c r="AG25" s="3" t="s">
        <v>114</v>
      </c>
      <c r="AH25" s="3">
        <v>63114.81</v>
      </c>
      <c r="AI25" s="4" t="str">
        <f t="shared" si="11"/>
        <v>2.2.8</v>
      </c>
      <c r="AJ25" s="5">
        <f t="shared" si="12"/>
        <v>63114.81</v>
      </c>
      <c r="AK25" s="3"/>
      <c r="AL25" s="2" t="s">
        <v>117</v>
      </c>
      <c r="AM25" s="2" t="s">
        <v>118</v>
      </c>
      <c r="AN25" s="67">
        <v>7152.3</v>
      </c>
      <c r="AO25" s="4" t="str">
        <f t="shared" si="24"/>
        <v>2.2.8</v>
      </c>
      <c r="AP25" s="5">
        <f t="shared" si="13"/>
        <v>7152.3</v>
      </c>
      <c r="AQ25" s="3"/>
      <c r="AR25" s="3" t="s">
        <v>111</v>
      </c>
      <c r="AS25" s="3" t="s">
        <v>112</v>
      </c>
      <c r="AT25" s="64">
        <v>140311.44</v>
      </c>
      <c r="AU25" s="4" t="str">
        <f t="shared" si="14"/>
        <v>2.2.7</v>
      </c>
      <c r="AV25" s="5">
        <f t="shared" si="15"/>
        <v>140311.44</v>
      </c>
      <c r="AW25" s="3"/>
      <c r="AX25" s="3" t="s">
        <v>117</v>
      </c>
      <c r="AY25" s="3" t="s">
        <v>118</v>
      </c>
      <c r="AZ25" s="3">
        <v>1830.7</v>
      </c>
      <c r="BA25" s="4" t="str">
        <f t="shared" si="16"/>
        <v>2.2.8</v>
      </c>
      <c r="BB25" s="5">
        <f t="shared" si="17"/>
        <v>1830.7</v>
      </c>
      <c r="BC25" s="3"/>
      <c r="BD25" s="3" t="s">
        <v>113</v>
      </c>
      <c r="BE25" s="3" t="s">
        <v>114</v>
      </c>
      <c r="BF25" s="3">
        <v>59487.15</v>
      </c>
      <c r="BG25" s="4" t="str">
        <f t="shared" si="18"/>
        <v>2.2.8</v>
      </c>
      <c r="BH25" s="5">
        <f t="shared" si="19"/>
        <v>59487.15</v>
      </c>
      <c r="BI25" s="3"/>
      <c r="BJ25" s="3" t="s">
        <v>270</v>
      </c>
      <c r="BK25" s="3" t="s">
        <v>271</v>
      </c>
      <c r="BL25" s="3">
        <v>215</v>
      </c>
      <c r="BM25" s="4" t="str">
        <f t="shared" si="20"/>
        <v>2.2.7</v>
      </c>
      <c r="BN25" s="5">
        <f t="shared" si="21"/>
        <v>215</v>
      </c>
      <c r="BO25" s="3"/>
      <c r="BP25" s="3" t="s">
        <v>113</v>
      </c>
      <c r="BQ25" s="3" t="s">
        <v>114</v>
      </c>
      <c r="BR25" s="3">
        <v>78088.02</v>
      </c>
      <c r="BS25" s="4" t="str">
        <f t="shared" si="22"/>
        <v>2.2.8</v>
      </c>
      <c r="BT25" s="5">
        <f t="shared" si="23"/>
        <v>78088.02</v>
      </c>
    </row>
    <row r="26" spans="1:72" x14ac:dyDescent="0.25">
      <c r="A26" s="3"/>
      <c r="B26" s="7" t="s">
        <v>115</v>
      </c>
      <c r="C26" s="7" t="s">
        <v>116</v>
      </c>
      <c r="D26" s="7">
        <v>1760</v>
      </c>
      <c r="E26" s="4" t="str">
        <f t="shared" si="0"/>
        <v>2.2.8</v>
      </c>
      <c r="F26" s="5">
        <f t="shared" si="1"/>
        <v>1760</v>
      </c>
      <c r="G26" s="3"/>
      <c r="H26" s="7" t="s">
        <v>199</v>
      </c>
      <c r="I26" s="7" t="s">
        <v>200</v>
      </c>
      <c r="J26" s="7">
        <v>48000</v>
      </c>
      <c r="K26" s="4" t="str">
        <f t="shared" si="25"/>
        <v>2.3.6</v>
      </c>
      <c r="L26" s="5">
        <f t="shared" si="26"/>
        <v>48000</v>
      </c>
      <c r="M26" s="3"/>
      <c r="N26" s="7" t="s">
        <v>121</v>
      </c>
      <c r="O26" s="7" t="s">
        <v>122</v>
      </c>
      <c r="P26" s="7">
        <v>167727.69</v>
      </c>
      <c r="Q26" s="4" t="str">
        <f t="shared" si="5"/>
        <v>2.2.8</v>
      </c>
      <c r="R26" s="5">
        <f t="shared" si="6"/>
        <v>167727.69</v>
      </c>
      <c r="S26" s="3"/>
      <c r="T26" s="7" t="s">
        <v>119</v>
      </c>
      <c r="U26" s="7" t="s">
        <v>120</v>
      </c>
      <c r="V26" s="7">
        <v>233898.31</v>
      </c>
      <c r="W26" s="4" t="str">
        <f t="shared" si="7"/>
        <v>2.2.8</v>
      </c>
      <c r="X26" s="5">
        <f t="shared" si="8"/>
        <v>233898.31</v>
      </c>
      <c r="Y26" s="3"/>
      <c r="Z26" s="7" t="s">
        <v>117</v>
      </c>
      <c r="AA26" s="7" t="s">
        <v>118</v>
      </c>
      <c r="AB26" s="7">
        <v>2860.28</v>
      </c>
      <c r="AC26" s="4" t="str">
        <f t="shared" si="9"/>
        <v>2.2.8</v>
      </c>
      <c r="AD26" s="5">
        <f t="shared" si="10"/>
        <v>2860.28</v>
      </c>
      <c r="AE26" s="3"/>
      <c r="AF26" s="3" t="s">
        <v>115</v>
      </c>
      <c r="AG26" s="3" t="s">
        <v>116</v>
      </c>
      <c r="AH26" s="3">
        <v>219.95</v>
      </c>
      <c r="AI26" s="4" t="str">
        <f t="shared" si="11"/>
        <v>2.2.8</v>
      </c>
      <c r="AJ26" s="5">
        <f t="shared" si="12"/>
        <v>219.95</v>
      </c>
      <c r="AK26" s="3"/>
      <c r="AL26" s="2" t="s">
        <v>191</v>
      </c>
      <c r="AM26" s="2" t="s">
        <v>192</v>
      </c>
      <c r="AN26" s="67">
        <v>11571.43</v>
      </c>
      <c r="AO26" s="4" t="str">
        <f t="shared" si="24"/>
        <v>2.2.8</v>
      </c>
      <c r="AP26" s="5">
        <f t="shared" si="13"/>
        <v>11571.43</v>
      </c>
      <c r="AQ26" s="3"/>
      <c r="AR26" s="3" t="s">
        <v>113</v>
      </c>
      <c r="AS26" s="3" t="s">
        <v>114</v>
      </c>
      <c r="AT26" s="64">
        <v>65471</v>
      </c>
      <c r="AU26" s="4" t="str">
        <f t="shared" si="14"/>
        <v>2.2.8</v>
      </c>
      <c r="AV26" s="5">
        <f t="shared" si="15"/>
        <v>65471</v>
      </c>
      <c r="AW26" s="3"/>
      <c r="AX26" s="3" t="s">
        <v>191</v>
      </c>
      <c r="AY26" s="3" t="s">
        <v>192</v>
      </c>
      <c r="AZ26" s="3">
        <v>11571.43</v>
      </c>
      <c r="BA26" s="4" t="str">
        <f t="shared" si="16"/>
        <v>2.2.8</v>
      </c>
      <c r="BB26" s="5">
        <f t="shared" si="17"/>
        <v>11571.43</v>
      </c>
      <c r="BC26" s="3"/>
      <c r="BD26" s="3" t="s">
        <v>233</v>
      </c>
      <c r="BE26" s="3" t="s">
        <v>234</v>
      </c>
      <c r="BF26" s="3">
        <v>7670</v>
      </c>
      <c r="BG26" s="4" t="str">
        <f t="shared" si="18"/>
        <v>2.2.8</v>
      </c>
      <c r="BH26" s="5">
        <f t="shared" si="19"/>
        <v>7670</v>
      </c>
      <c r="BI26" s="3"/>
      <c r="BJ26" s="3" t="s">
        <v>113</v>
      </c>
      <c r="BK26" s="3" t="s">
        <v>114</v>
      </c>
      <c r="BL26" s="3">
        <v>72051.28</v>
      </c>
      <c r="BM26" s="4" t="str">
        <f t="shared" si="20"/>
        <v>2.2.8</v>
      </c>
      <c r="BN26" s="5">
        <f t="shared" si="21"/>
        <v>72051.28</v>
      </c>
      <c r="BO26" s="3"/>
      <c r="BP26" s="3" t="s">
        <v>233</v>
      </c>
      <c r="BQ26" s="3" t="s">
        <v>234</v>
      </c>
      <c r="BR26" s="3">
        <v>7500</v>
      </c>
      <c r="BS26" s="4" t="str">
        <f t="shared" si="22"/>
        <v>2.2.8</v>
      </c>
      <c r="BT26" s="5">
        <f t="shared" si="23"/>
        <v>7500</v>
      </c>
    </row>
    <row r="27" spans="1:72" x14ac:dyDescent="0.25">
      <c r="A27" s="3"/>
      <c r="B27" s="7" t="s">
        <v>117</v>
      </c>
      <c r="C27" s="7" t="s">
        <v>118</v>
      </c>
      <c r="D27" s="7">
        <v>2137.65</v>
      </c>
      <c r="E27" s="4" t="str">
        <f t="shared" si="0"/>
        <v>2.2.8</v>
      </c>
      <c r="F27" s="5">
        <f t="shared" si="1"/>
        <v>2137.65</v>
      </c>
      <c r="G27" s="3"/>
      <c r="H27" s="7" t="s">
        <v>125</v>
      </c>
      <c r="I27" s="7" t="s">
        <v>126</v>
      </c>
      <c r="J27" s="7">
        <v>648100</v>
      </c>
      <c r="K27" s="4" t="str">
        <f t="shared" si="25"/>
        <v>2.3.7</v>
      </c>
      <c r="L27" s="5">
        <f t="shared" si="26"/>
        <v>648100</v>
      </c>
      <c r="M27" s="3"/>
      <c r="N27" s="7" t="s">
        <v>155</v>
      </c>
      <c r="O27" s="7" t="s">
        <v>156</v>
      </c>
      <c r="P27" s="7">
        <v>3965.49</v>
      </c>
      <c r="Q27" s="4" t="str">
        <f t="shared" si="5"/>
        <v>2.2.9</v>
      </c>
      <c r="R27" s="5">
        <f t="shared" si="6"/>
        <v>3965.49</v>
      </c>
      <c r="S27" s="3"/>
      <c r="T27" s="7" t="s">
        <v>121</v>
      </c>
      <c r="U27" s="7" t="s">
        <v>122</v>
      </c>
      <c r="V27" s="7">
        <v>1375705.02</v>
      </c>
      <c r="W27" s="4" t="str">
        <f t="shared" si="7"/>
        <v>2.2.8</v>
      </c>
      <c r="X27" s="5">
        <f t="shared" si="8"/>
        <v>1375705.02</v>
      </c>
      <c r="Y27" s="3"/>
      <c r="Z27" s="7" t="s">
        <v>121</v>
      </c>
      <c r="AA27" s="7" t="s">
        <v>122</v>
      </c>
      <c r="AB27" s="7">
        <v>571828.11</v>
      </c>
      <c r="AC27" s="4" t="str">
        <f t="shared" si="9"/>
        <v>2.2.8</v>
      </c>
      <c r="AD27" s="5">
        <f t="shared" si="10"/>
        <v>571828.11</v>
      </c>
      <c r="AE27" s="3"/>
      <c r="AF27" s="3" t="s">
        <v>191</v>
      </c>
      <c r="AG27" s="3" t="s">
        <v>192</v>
      </c>
      <c r="AH27" s="3">
        <v>11571.43</v>
      </c>
      <c r="AI27" s="4" t="str">
        <f t="shared" si="11"/>
        <v>2.2.8</v>
      </c>
      <c r="AJ27" s="5">
        <f t="shared" si="12"/>
        <v>11571.43</v>
      </c>
      <c r="AK27" s="3"/>
      <c r="AL27" s="2" t="s">
        <v>121</v>
      </c>
      <c r="AM27" s="2" t="s">
        <v>122</v>
      </c>
      <c r="AN27" s="67">
        <v>275984.12</v>
      </c>
      <c r="AO27" s="4" t="str">
        <f t="shared" si="24"/>
        <v>2.2.8</v>
      </c>
      <c r="AP27" s="5">
        <f t="shared" si="13"/>
        <v>275984.12</v>
      </c>
      <c r="AQ27" s="3"/>
      <c r="AR27" s="3" t="s">
        <v>117</v>
      </c>
      <c r="AS27" s="3" t="s">
        <v>118</v>
      </c>
      <c r="AT27" s="64">
        <v>125</v>
      </c>
      <c r="AU27" s="4" t="str">
        <f t="shared" si="14"/>
        <v>2.2.8</v>
      </c>
      <c r="AV27" s="5">
        <f t="shared" si="15"/>
        <v>125</v>
      </c>
      <c r="AW27" s="3"/>
      <c r="AX27" s="3" t="s">
        <v>121</v>
      </c>
      <c r="AY27" s="3" t="s">
        <v>122</v>
      </c>
      <c r="AZ27" s="3">
        <v>427026.76</v>
      </c>
      <c r="BA27" s="4" t="str">
        <f t="shared" si="16"/>
        <v>2.2.8</v>
      </c>
      <c r="BB27" s="5">
        <f t="shared" si="17"/>
        <v>427026.76</v>
      </c>
      <c r="BC27" s="3"/>
      <c r="BD27" s="3" t="s">
        <v>115</v>
      </c>
      <c r="BE27" s="3" t="s">
        <v>116</v>
      </c>
      <c r="BF27" s="3">
        <v>1080</v>
      </c>
      <c r="BG27" s="4" t="str">
        <f t="shared" si="18"/>
        <v>2.2.8</v>
      </c>
      <c r="BH27" s="5">
        <f t="shared" si="19"/>
        <v>1080</v>
      </c>
      <c r="BI27" s="3"/>
      <c r="BJ27" s="3" t="s">
        <v>115</v>
      </c>
      <c r="BK27" s="3" t="s">
        <v>116</v>
      </c>
      <c r="BL27" s="3">
        <v>4245</v>
      </c>
      <c r="BM27" s="4" t="str">
        <f t="shared" si="20"/>
        <v>2.2.8</v>
      </c>
      <c r="BN27" s="5">
        <f t="shared" si="21"/>
        <v>4245</v>
      </c>
      <c r="BO27" s="3"/>
      <c r="BP27" s="3" t="s">
        <v>115</v>
      </c>
      <c r="BQ27" s="3" t="s">
        <v>116</v>
      </c>
      <c r="BR27" s="3">
        <v>4582</v>
      </c>
      <c r="BS27" s="4" t="str">
        <f t="shared" si="22"/>
        <v>2.2.8</v>
      </c>
      <c r="BT27" s="5">
        <f t="shared" si="23"/>
        <v>4582</v>
      </c>
    </row>
    <row r="28" spans="1:72" x14ac:dyDescent="0.25">
      <c r="A28" s="3"/>
      <c r="B28" s="7" t="s">
        <v>161</v>
      </c>
      <c r="C28" s="7" t="s">
        <v>162</v>
      </c>
      <c r="D28" s="7">
        <v>138106.5</v>
      </c>
      <c r="E28" s="4" t="str">
        <f t="shared" si="0"/>
        <v>2.2.8</v>
      </c>
      <c r="F28" s="5">
        <f t="shared" si="1"/>
        <v>138106.5</v>
      </c>
      <c r="G28" s="3"/>
      <c r="H28" s="7" t="s">
        <v>127</v>
      </c>
      <c r="I28" s="7" t="s">
        <v>128</v>
      </c>
      <c r="J28" s="7">
        <v>265500</v>
      </c>
      <c r="K28" s="4" t="str">
        <f t="shared" si="25"/>
        <v>2.3.7</v>
      </c>
      <c r="L28" s="5">
        <f t="shared" si="26"/>
        <v>265500</v>
      </c>
      <c r="M28" s="3"/>
      <c r="N28" s="7" t="s">
        <v>193</v>
      </c>
      <c r="O28" s="7" t="s">
        <v>194</v>
      </c>
      <c r="P28" s="7">
        <v>100201.5</v>
      </c>
      <c r="Q28" s="4" t="str">
        <f t="shared" si="5"/>
        <v>2.2.9</v>
      </c>
      <c r="R28" s="5">
        <f t="shared" si="6"/>
        <v>100201.5</v>
      </c>
      <c r="S28" s="3"/>
      <c r="T28" s="7" t="s">
        <v>180</v>
      </c>
      <c r="U28" s="7" t="s">
        <v>181</v>
      </c>
      <c r="V28" s="7">
        <v>132000</v>
      </c>
      <c r="W28" s="4" t="str">
        <f t="shared" si="7"/>
        <v>2.2.9</v>
      </c>
      <c r="X28" s="5">
        <f t="shared" si="8"/>
        <v>132000</v>
      </c>
      <c r="Y28" s="3"/>
      <c r="Z28" s="7" t="s">
        <v>155</v>
      </c>
      <c r="AA28" s="7" t="s">
        <v>156</v>
      </c>
      <c r="AB28" s="7">
        <v>278819.59999999998</v>
      </c>
      <c r="AC28" s="4" t="str">
        <f t="shared" si="9"/>
        <v>2.2.9</v>
      </c>
      <c r="AD28" s="5">
        <f t="shared" si="10"/>
        <v>278819.59999999998</v>
      </c>
      <c r="AE28" s="3"/>
      <c r="AF28" s="3" t="s">
        <v>121</v>
      </c>
      <c r="AG28" s="3" t="s">
        <v>122</v>
      </c>
      <c r="AH28" s="3">
        <v>1040840.68</v>
      </c>
      <c r="AI28" s="4" t="str">
        <f t="shared" si="11"/>
        <v>2.2.8</v>
      </c>
      <c r="AJ28" s="5">
        <f t="shared" si="12"/>
        <v>1040840.68</v>
      </c>
      <c r="AK28" s="3"/>
      <c r="AL28" s="2" t="s">
        <v>180</v>
      </c>
      <c r="AM28" s="2" t="s">
        <v>181</v>
      </c>
      <c r="AN28" s="67">
        <v>420000</v>
      </c>
      <c r="AO28" s="4" t="str">
        <f t="shared" si="24"/>
        <v>2.2.9</v>
      </c>
      <c r="AP28" s="5">
        <f t="shared" si="13"/>
        <v>420000</v>
      </c>
      <c r="AQ28" s="3"/>
      <c r="AR28" s="3" t="s">
        <v>191</v>
      </c>
      <c r="AS28" s="3" t="s">
        <v>192</v>
      </c>
      <c r="AT28" s="64">
        <v>11571.43</v>
      </c>
      <c r="AU28" s="4" t="str">
        <f t="shared" si="14"/>
        <v>2.2.8</v>
      </c>
      <c r="AV28" s="5">
        <f t="shared" si="15"/>
        <v>11571.43</v>
      </c>
      <c r="AW28" s="3"/>
      <c r="AX28" s="3" t="s">
        <v>123</v>
      </c>
      <c r="AY28" s="3" t="s">
        <v>124</v>
      </c>
      <c r="AZ28" s="3">
        <v>13723.51</v>
      </c>
      <c r="BA28" s="4" t="str">
        <f t="shared" si="16"/>
        <v>2.3.1</v>
      </c>
      <c r="BB28" s="5">
        <f t="shared" si="17"/>
        <v>13723.51</v>
      </c>
      <c r="BC28" s="3"/>
      <c r="BD28" s="3" t="s">
        <v>117</v>
      </c>
      <c r="BE28" s="3" t="s">
        <v>118</v>
      </c>
      <c r="BF28" s="3">
        <v>2709.6</v>
      </c>
      <c r="BG28" s="4" t="str">
        <f t="shared" si="18"/>
        <v>2.2.8</v>
      </c>
      <c r="BH28" s="5">
        <f t="shared" si="19"/>
        <v>2709.6</v>
      </c>
      <c r="BI28" s="3"/>
      <c r="BJ28" s="3" t="s">
        <v>117</v>
      </c>
      <c r="BK28" s="3" t="s">
        <v>118</v>
      </c>
      <c r="BL28" s="3">
        <v>119</v>
      </c>
      <c r="BM28" s="4" t="str">
        <f t="shared" si="20"/>
        <v>2.2.8</v>
      </c>
      <c r="BN28" s="5">
        <f t="shared" si="21"/>
        <v>119</v>
      </c>
      <c r="BO28" s="3"/>
      <c r="BP28" s="3" t="s">
        <v>117</v>
      </c>
      <c r="BQ28" s="3" t="s">
        <v>118</v>
      </c>
      <c r="BR28" s="3">
        <v>2018.6</v>
      </c>
      <c r="BS28" s="4" t="str">
        <f t="shared" si="22"/>
        <v>2.2.8</v>
      </c>
      <c r="BT28" s="5">
        <f t="shared" si="23"/>
        <v>2018.6</v>
      </c>
    </row>
    <row r="29" spans="1:72" x14ac:dyDescent="0.25">
      <c r="A29" s="3"/>
      <c r="B29" s="7" t="s">
        <v>191</v>
      </c>
      <c r="C29" s="7" t="s">
        <v>192</v>
      </c>
      <c r="D29" s="7">
        <v>338983.05</v>
      </c>
      <c r="E29" s="4" t="str">
        <f t="shared" si="0"/>
        <v>2.2.8</v>
      </c>
      <c r="F29" s="5">
        <f t="shared" si="1"/>
        <v>338983.05</v>
      </c>
      <c r="G29" s="3"/>
      <c r="H29" s="7" t="s">
        <v>201</v>
      </c>
      <c r="I29" s="7" t="s">
        <v>202</v>
      </c>
      <c r="J29" s="7">
        <v>12290</v>
      </c>
      <c r="K29" s="4" t="str">
        <f t="shared" si="25"/>
        <v>2.3.7</v>
      </c>
      <c r="L29" s="5">
        <f t="shared" si="26"/>
        <v>12290</v>
      </c>
      <c r="M29" s="3"/>
      <c r="N29" s="7" t="s">
        <v>123</v>
      </c>
      <c r="O29" s="7" t="s">
        <v>124</v>
      </c>
      <c r="P29" s="7">
        <v>14631.15</v>
      </c>
      <c r="Q29" s="4" t="str">
        <f t="shared" si="5"/>
        <v>2.3.1</v>
      </c>
      <c r="R29" s="5">
        <f t="shared" si="6"/>
        <v>14631.15</v>
      </c>
      <c r="S29" s="3"/>
      <c r="T29" s="7" t="s">
        <v>155</v>
      </c>
      <c r="U29" s="7" t="s">
        <v>156</v>
      </c>
      <c r="V29" s="7">
        <v>6173.27</v>
      </c>
      <c r="W29" s="4" t="str">
        <f t="shared" si="7"/>
        <v>2.2.9</v>
      </c>
      <c r="X29" s="5">
        <f t="shared" si="8"/>
        <v>6173.27</v>
      </c>
      <c r="Y29" s="3"/>
      <c r="Z29" s="7" t="s">
        <v>193</v>
      </c>
      <c r="AA29" s="7" t="s">
        <v>194</v>
      </c>
      <c r="AB29" s="7">
        <v>9105</v>
      </c>
      <c r="AC29" s="4" t="str">
        <f t="shared" si="9"/>
        <v>2.2.9</v>
      </c>
      <c r="AD29" s="5">
        <f t="shared" si="10"/>
        <v>9105</v>
      </c>
      <c r="AE29" s="3"/>
      <c r="AF29" s="3" t="s">
        <v>155</v>
      </c>
      <c r="AG29" s="3" t="s">
        <v>156</v>
      </c>
      <c r="AH29" s="3">
        <v>8364.5</v>
      </c>
      <c r="AI29" s="4" t="str">
        <f t="shared" si="11"/>
        <v>2.2.9</v>
      </c>
      <c r="AJ29" s="5">
        <f t="shared" si="12"/>
        <v>8364.5</v>
      </c>
      <c r="AK29" s="3"/>
      <c r="AL29" s="2" t="s">
        <v>155</v>
      </c>
      <c r="AM29" s="2" t="s">
        <v>156</v>
      </c>
      <c r="AN29" s="67">
        <v>4013.13</v>
      </c>
      <c r="AO29" s="4" t="str">
        <f t="shared" si="24"/>
        <v>2.2.9</v>
      </c>
      <c r="AP29" s="5">
        <f t="shared" si="13"/>
        <v>4013.13</v>
      </c>
      <c r="AQ29" s="3"/>
      <c r="AR29" s="3" t="s">
        <v>121</v>
      </c>
      <c r="AS29" s="3" t="s">
        <v>122</v>
      </c>
      <c r="AT29" s="64">
        <v>364172.72</v>
      </c>
      <c r="AU29" s="4" t="str">
        <f t="shared" si="14"/>
        <v>2.2.8</v>
      </c>
      <c r="AV29" s="5">
        <f t="shared" si="15"/>
        <v>364172.72</v>
      </c>
      <c r="AW29" s="3"/>
      <c r="AX29" s="3" t="s">
        <v>250</v>
      </c>
      <c r="AY29" s="3" t="s">
        <v>251</v>
      </c>
      <c r="AZ29" s="3">
        <v>20400</v>
      </c>
      <c r="BA29" s="4" t="str">
        <f t="shared" si="16"/>
        <v>2.3.3</v>
      </c>
      <c r="BB29" s="5">
        <f t="shared" si="17"/>
        <v>20400</v>
      </c>
      <c r="BC29" s="3"/>
      <c r="BD29" s="3" t="s">
        <v>121</v>
      </c>
      <c r="BE29" s="3" t="s">
        <v>122</v>
      </c>
      <c r="BF29" s="3">
        <v>433941.83</v>
      </c>
      <c r="BG29" s="4" t="str">
        <f t="shared" si="18"/>
        <v>2.2.8</v>
      </c>
      <c r="BH29" s="5">
        <f t="shared" si="19"/>
        <v>433941.83</v>
      </c>
      <c r="BI29" s="3"/>
      <c r="BJ29" s="3" t="s">
        <v>191</v>
      </c>
      <c r="BK29" s="3" t="s">
        <v>192</v>
      </c>
      <c r="BL29" s="3">
        <v>11571.43</v>
      </c>
      <c r="BM29" s="4" t="str">
        <f t="shared" si="20"/>
        <v>2.2.8</v>
      </c>
      <c r="BN29" s="5">
        <f t="shared" si="21"/>
        <v>11571.43</v>
      </c>
      <c r="BO29" s="3"/>
      <c r="BP29" s="3" t="s">
        <v>279</v>
      </c>
      <c r="BQ29" s="3" t="s">
        <v>280</v>
      </c>
      <c r="BR29" s="3">
        <v>4917.5</v>
      </c>
      <c r="BS29" s="4" t="str">
        <f t="shared" si="22"/>
        <v>2.2.8</v>
      </c>
      <c r="BT29" s="5">
        <f t="shared" si="23"/>
        <v>4917.5</v>
      </c>
    </row>
    <row r="30" spans="1:72" x14ac:dyDescent="0.25">
      <c r="A30" s="3"/>
      <c r="B30" s="7" t="s">
        <v>119</v>
      </c>
      <c r="C30" s="7" t="s">
        <v>120</v>
      </c>
      <c r="D30" s="7">
        <v>677796.61</v>
      </c>
      <c r="E30" s="4" t="str">
        <f t="shared" si="0"/>
        <v>2.2.8</v>
      </c>
      <c r="F30" s="5">
        <f t="shared" si="1"/>
        <v>677796.61</v>
      </c>
      <c r="G30" s="3"/>
      <c r="H30" s="7" t="s">
        <v>184</v>
      </c>
      <c r="I30" s="7" t="s">
        <v>185</v>
      </c>
      <c r="J30" s="7">
        <v>1440</v>
      </c>
      <c r="K30" s="4" t="str">
        <f t="shared" si="25"/>
        <v>2.3.7</v>
      </c>
      <c r="L30" s="5">
        <f t="shared" si="26"/>
        <v>1440</v>
      </c>
      <c r="M30" s="3"/>
      <c r="N30" s="7" t="s">
        <v>195</v>
      </c>
      <c r="O30" s="7" t="s">
        <v>196</v>
      </c>
      <c r="P30" s="7">
        <v>1866.95</v>
      </c>
      <c r="Q30" s="4" t="str">
        <f t="shared" si="5"/>
        <v>2.3.2</v>
      </c>
      <c r="R30" s="5">
        <f t="shared" si="6"/>
        <v>1866.95</v>
      </c>
      <c r="S30" s="3"/>
      <c r="T30" s="7" t="s">
        <v>123</v>
      </c>
      <c r="U30" s="7" t="s">
        <v>124</v>
      </c>
      <c r="V30" s="7">
        <v>10807.69</v>
      </c>
      <c r="W30" s="4" t="str">
        <f t="shared" si="7"/>
        <v>2.3.1</v>
      </c>
      <c r="X30" s="5">
        <f t="shared" si="8"/>
        <v>10807.69</v>
      </c>
      <c r="Y30" s="3"/>
      <c r="Z30" s="7" t="s">
        <v>123</v>
      </c>
      <c r="AA30" s="7" t="s">
        <v>124</v>
      </c>
      <c r="AB30" s="7">
        <v>59481.41</v>
      </c>
      <c r="AC30" s="4" t="str">
        <f t="shared" si="9"/>
        <v>2.3.1</v>
      </c>
      <c r="AD30" s="5">
        <f t="shared" si="10"/>
        <v>59481.41</v>
      </c>
      <c r="AE30" s="3"/>
      <c r="AF30" s="3" t="s">
        <v>193</v>
      </c>
      <c r="AG30" s="3" t="s">
        <v>194</v>
      </c>
      <c r="AH30" s="3">
        <v>48645</v>
      </c>
      <c r="AI30" s="4" t="str">
        <f t="shared" si="11"/>
        <v>2.2.9</v>
      </c>
      <c r="AJ30" s="5">
        <f t="shared" si="12"/>
        <v>48645</v>
      </c>
      <c r="AK30" s="3"/>
      <c r="AL30" s="2" t="s">
        <v>193</v>
      </c>
      <c r="AM30" s="2" t="s">
        <v>194</v>
      </c>
      <c r="AN30" s="67">
        <v>3090</v>
      </c>
      <c r="AO30" s="4" t="str">
        <f t="shared" si="24"/>
        <v>2.2.9</v>
      </c>
      <c r="AP30" s="5">
        <f t="shared" si="13"/>
        <v>3090</v>
      </c>
      <c r="AQ30" s="3"/>
      <c r="AR30" s="3" t="s">
        <v>155</v>
      </c>
      <c r="AS30" s="3" t="s">
        <v>156</v>
      </c>
      <c r="AT30" s="64">
        <v>3970.06</v>
      </c>
      <c r="AU30" s="4" t="str">
        <f t="shared" si="14"/>
        <v>2.2.9</v>
      </c>
      <c r="AV30" s="5">
        <f t="shared" si="15"/>
        <v>3970.06</v>
      </c>
      <c r="AW30" s="3"/>
      <c r="AX30" s="3" t="s">
        <v>197</v>
      </c>
      <c r="AY30" s="3" t="s">
        <v>198</v>
      </c>
      <c r="AZ30" s="3">
        <v>35550.85</v>
      </c>
      <c r="BA30" s="4" t="str">
        <f t="shared" si="16"/>
        <v>2.3.5</v>
      </c>
      <c r="BB30" s="5">
        <f t="shared" si="17"/>
        <v>35550.85</v>
      </c>
      <c r="BC30" s="3"/>
      <c r="BD30" s="3" t="s">
        <v>123</v>
      </c>
      <c r="BE30" s="3" t="s">
        <v>124</v>
      </c>
      <c r="BF30" s="3">
        <v>4336.17</v>
      </c>
      <c r="BG30" s="4" t="str">
        <f t="shared" si="18"/>
        <v>2.3.1</v>
      </c>
      <c r="BH30" s="5">
        <f t="shared" si="19"/>
        <v>4336.17</v>
      </c>
      <c r="BI30" s="3"/>
      <c r="BJ30" s="3" t="s">
        <v>121</v>
      </c>
      <c r="BK30" s="3" t="s">
        <v>122</v>
      </c>
      <c r="BL30" s="3">
        <v>559164.97</v>
      </c>
      <c r="BM30" s="4" t="str">
        <f t="shared" si="20"/>
        <v>2.2.8</v>
      </c>
      <c r="BN30" s="5">
        <f t="shared" si="21"/>
        <v>559164.97</v>
      </c>
      <c r="BO30" s="3"/>
      <c r="BP30" s="3" t="s">
        <v>191</v>
      </c>
      <c r="BQ30" s="3" t="s">
        <v>192</v>
      </c>
      <c r="BR30" s="3">
        <v>23142.84</v>
      </c>
      <c r="BS30" s="4" t="str">
        <f t="shared" si="22"/>
        <v>2.2.8</v>
      </c>
      <c r="BT30" s="5">
        <f t="shared" si="23"/>
        <v>23142.84</v>
      </c>
    </row>
    <row r="31" spans="1:72" x14ac:dyDescent="0.25">
      <c r="A31" s="3"/>
      <c r="B31" s="7" t="s">
        <v>121</v>
      </c>
      <c r="C31" s="7" t="s">
        <v>122</v>
      </c>
      <c r="D31" s="7">
        <v>1349774.25</v>
      </c>
      <c r="E31" s="4" t="str">
        <f t="shared" si="0"/>
        <v>2.2.8</v>
      </c>
      <c r="F31" s="5">
        <f t="shared" si="1"/>
        <v>1349774.25</v>
      </c>
      <c r="G31" s="3"/>
      <c r="H31" s="7" t="s">
        <v>131</v>
      </c>
      <c r="I31" s="7" t="s">
        <v>132</v>
      </c>
      <c r="J31" s="7">
        <v>3304</v>
      </c>
      <c r="K31" s="4" t="str">
        <f t="shared" si="25"/>
        <v>2.3.9</v>
      </c>
      <c r="L31" s="5">
        <f t="shared" si="26"/>
        <v>3304</v>
      </c>
      <c r="M31" s="3"/>
      <c r="N31" s="7" t="s">
        <v>216</v>
      </c>
      <c r="O31" s="7" t="s">
        <v>217</v>
      </c>
      <c r="P31" s="7">
        <v>98997</v>
      </c>
      <c r="Q31" s="4" t="str">
        <f t="shared" si="5"/>
        <v>2.3.6</v>
      </c>
      <c r="R31" s="5">
        <f t="shared" si="6"/>
        <v>98997</v>
      </c>
      <c r="S31" s="3"/>
      <c r="T31" s="7" t="s">
        <v>199</v>
      </c>
      <c r="U31" s="7" t="s">
        <v>200</v>
      </c>
      <c r="V31" s="7">
        <v>7459.57</v>
      </c>
      <c r="W31" s="4" t="str">
        <f t="shared" si="7"/>
        <v>2.3.6</v>
      </c>
      <c r="X31" s="5">
        <f t="shared" si="8"/>
        <v>7459.57</v>
      </c>
      <c r="Y31" s="3"/>
      <c r="Z31" s="7" t="s">
        <v>195</v>
      </c>
      <c r="AA31" s="7" t="s">
        <v>196</v>
      </c>
      <c r="AB31" s="7">
        <v>1190</v>
      </c>
      <c r="AC31" s="4" t="str">
        <f t="shared" si="9"/>
        <v>2.3.2</v>
      </c>
      <c r="AD31" s="5">
        <f t="shared" si="10"/>
        <v>1190</v>
      </c>
      <c r="AE31" s="3"/>
      <c r="AF31" s="3" t="s">
        <v>123</v>
      </c>
      <c r="AG31" s="3" t="s">
        <v>124</v>
      </c>
      <c r="AH31" s="3">
        <v>13889.35</v>
      </c>
      <c r="AI31" s="4" t="str">
        <f t="shared" si="11"/>
        <v>2.3.1</v>
      </c>
      <c r="AJ31" s="5">
        <f t="shared" si="12"/>
        <v>13889.35</v>
      </c>
      <c r="AK31" s="3"/>
      <c r="AL31" s="2" t="s">
        <v>123</v>
      </c>
      <c r="AM31" s="2" t="s">
        <v>124</v>
      </c>
      <c r="AN31" s="67">
        <v>70815.960000000006</v>
      </c>
      <c r="AO31" s="4" t="str">
        <f t="shared" si="24"/>
        <v>2.3.1</v>
      </c>
      <c r="AP31" s="5">
        <f t="shared" si="13"/>
        <v>70815.960000000006</v>
      </c>
      <c r="AQ31" s="3"/>
      <c r="AR31" s="3" t="s">
        <v>193</v>
      </c>
      <c r="AS31" s="3" t="s">
        <v>194</v>
      </c>
      <c r="AT31" s="64">
        <v>12810</v>
      </c>
      <c r="AU31" s="4" t="str">
        <f t="shared" si="14"/>
        <v>2.2.9</v>
      </c>
      <c r="AV31" s="5">
        <f t="shared" si="15"/>
        <v>12810</v>
      </c>
      <c r="AW31" s="3"/>
      <c r="AX31" s="3" t="s">
        <v>176</v>
      </c>
      <c r="AY31" s="3" t="s">
        <v>178</v>
      </c>
      <c r="AZ31" s="3">
        <v>64756.92</v>
      </c>
      <c r="BA31" s="4" t="str">
        <f t="shared" si="16"/>
        <v>2.3.6</v>
      </c>
      <c r="BB31" s="5">
        <f t="shared" si="17"/>
        <v>64756.92</v>
      </c>
      <c r="BC31" s="3"/>
      <c r="BD31" s="3" t="s">
        <v>266</v>
      </c>
      <c r="BE31" s="3" t="s">
        <v>267</v>
      </c>
      <c r="BF31" s="3">
        <v>139450</v>
      </c>
      <c r="BG31" s="4" t="str">
        <f t="shared" si="18"/>
        <v>2.3.3</v>
      </c>
      <c r="BH31" s="5">
        <f t="shared" si="19"/>
        <v>139450</v>
      </c>
      <c r="BI31" s="3"/>
      <c r="BJ31" s="3" t="s">
        <v>193</v>
      </c>
      <c r="BK31" s="3" t="s">
        <v>194</v>
      </c>
      <c r="BL31" s="3">
        <v>11571.41</v>
      </c>
      <c r="BM31" s="4" t="str">
        <f t="shared" si="20"/>
        <v>2.2.9</v>
      </c>
      <c r="BN31" s="5">
        <f t="shared" si="21"/>
        <v>11571.41</v>
      </c>
      <c r="BO31" s="3"/>
      <c r="BP31" s="3" t="s">
        <v>121</v>
      </c>
      <c r="BQ31" s="3" t="s">
        <v>122</v>
      </c>
      <c r="BR31" s="3">
        <v>466617.03</v>
      </c>
      <c r="BS31" s="4" t="str">
        <f t="shared" si="22"/>
        <v>2.2.8</v>
      </c>
      <c r="BT31" s="5">
        <f t="shared" si="23"/>
        <v>466617.03</v>
      </c>
    </row>
    <row r="32" spans="1:72" x14ac:dyDescent="0.25">
      <c r="A32" s="3"/>
      <c r="B32" s="7" t="s">
        <v>180</v>
      </c>
      <c r="C32" s="7" t="s">
        <v>181</v>
      </c>
      <c r="D32" s="7">
        <v>100775</v>
      </c>
      <c r="E32" s="4" t="str">
        <f t="shared" si="0"/>
        <v>2.2.9</v>
      </c>
      <c r="F32" s="5">
        <f t="shared" si="1"/>
        <v>100775</v>
      </c>
      <c r="G32" s="3"/>
      <c r="H32" s="7" t="s">
        <v>159</v>
      </c>
      <c r="I32" s="7" t="s">
        <v>160</v>
      </c>
      <c r="J32" s="7">
        <v>59</v>
      </c>
      <c r="K32" s="4" t="str">
        <f t="shared" si="25"/>
        <v>2.3.9</v>
      </c>
      <c r="L32" s="5">
        <f t="shared" si="26"/>
        <v>59</v>
      </c>
      <c r="M32" s="3"/>
      <c r="N32" s="7" t="s">
        <v>199</v>
      </c>
      <c r="O32" s="7" t="s">
        <v>200</v>
      </c>
      <c r="P32" s="7">
        <v>1654.2</v>
      </c>
      <c r="Q32" s="4" t="str">
        <f t="shared" si="5"/>
        <v>2.3.6</v>
      </c>
      <c r="R32" s="5">
        <f t="shared" si="6"/>
        <v>1654.2</v>
      </c>
      <c r="S32" s="3"/>
      <c r="T32" s="7" t="s">
        <v>125</v>
      </c>
      <c r="U32" s="7" t="s">
        <v>126</v>
      </c>
      <c r="V32" s="7">
        <v>493150</v>
      </c>
      <c r="W32" s="4" t="str">
        <f t="shared" si="7"/>
        <v>2.3.7</v>
      </c>
      <c r="X32" s="5">
        <f t="shared" si="8"/>
        <v>493150</v>
      </c>
      <c r="Y32" s="3"/>
      <c r="Z32" s="7" t="s">
        <v>176</v>
      </c>
      <c r="AA32" s="7" t="s">
        <v>178</v>
      </c>
      <c r="AB32" s="7">
        <v>248730</v>
      </c>
      <c r="AC32" s="4" t="str">
        <f t="shared" si="9"/>
        <v>2.3.6</v>
      </c>
      <c r="AD32" s="5">
        <f t="shared" si="10"/>
        <v>248730</v>
      </c>
      <c r="AE32" s="3"/>
      <c r="AF32" s="3" t="s">
        <v>250</v>
      </c>
      <c r="AG32" s="3" t="s">
        <v>251</v>
      </c>
      <c r="AH32" s="3">
        <v>110500</v>
      </c>
      <c r="AI32" s="4" t="str">
        <f t="shared" si="11"/>
        <v>2.3.3</v>
      </c>
      <c r="AJ32" s="5">
        <f t="shared" si="12"/>
        <v>110500</v>
      </c>
      <c r="AK32" s="3"/>
      <c r="AL32" s="2" t="s">
        <v>125</v>
      </c>
      <c r="AM32" s="2" t="s">
        <v>126</v>
      </c>
      <c r="AN32" s="67">
        <v>418900</v>
      </c>
      <c r="AO32" s="4" t="str">
        <f t="shared" si="24"/>
        <v>2.3.7</v>
      </c>
      <c r="AP32" s="5">
        <f t="shared" si="13"/>
        <v>418900</v>
      </c>
      <c r="AQ32" s="3"/>
      <c r="AR32" s="3" t="s">
        <v>123</v>
      </c>
      <c r="AS32" s="3" t="s">
        <v>124</v>
      </c>
      <c r="AT32" s="64">
        <v>168400.32</v>
      </c>
      <c r="AU32" s="4" t="str">
        <f t="shared" si="14"/>
        <v>2.3.1</v>
      </c>
      <c r="AV32" s="5">
        <f t="shared" si="15"/>
        <v>168400.32</v>
      </c>
      <c r="AW32" s="3"/>
      <c r="AX32" s="3" t="s">
        <v>125</v>
      </c>
      <c r="AY32" s="3" t="s">
        <v>126</v>
      </c>
      <c r="AZ32" s="3">
        <v>49900</v>
      </c>
      <c r="BA32" s="4" t="str">
        <f t="shared" si="16"/>
        <v>2.3.7</v>
      </c>
      <c r="BB32" s="5">
        <f t="shared" si="17"/>
        <v>49900</v>
      </c>
      <c r="BC32" s="3"/>
      <c r="BD32" s="3" t="s">
        <v>197</v>
      </c>
      <c r="BE32" s="3" t="s">
        <v>198</v>
      </c>
      <c r="BF32" s="3">
        <v>26000</v>
      </c>
      <c r="BG32" s="4" t="str">
        <f t="shared" si="18"/>
        <v>2.3.5</v>
      </c>
      <c r="BH32" s="5">
        <f t="shared" si="19"/>
        <v>26000</v>
      </c>
      <c r="BI32" s="3"/>
      <c r="BJ32" s="3" t="s">
        <v>123</v>
      </c>
      <c r="BK32" s="3" t="s">
        <v>124</v>
      </c>
      <c r="BL32" s="3">
        <v>294898.24</v>
      </c>
      <c r="BM32" s="4" t="str">
        <f t="shared" si="20"/>
        <v>2.3.1</v>
      </c>
      <c r="BN32" s="5">
        <f t="shared" si="21"/>
        <v>294898.24</v>
      </c>
      <c r="BO32" s="3"/>
      <c r="BP32" s="3" t="s">
        <v>155</v>
      </c>
      <c r="BQ32" s="3" t="s">
        <v>156</v>
      </c>
      <c r="BR32" s="3">
        <v>55556.9</v>
      </c>
      <c r="BS32" s="4" t="str">
        <f t="shared" si="22"/>
        <v>2.2.9</v>
      </c>
      <c r="BT32" s="5">
        <f t="shared" si="23"/>
        <v>55556.9</v>
      </c>
    </row>
    <row r="33" spans="1:72" x14ac:dyDescent="0.25">
      <c r="A33" s="3"/>
      <c r="B33" s="7" t="s">
        <v>155</v>
      </c>
      <c r="C33" s="7" t="s">
        <v>156</v>
      </c>
      <c r="D33" s="7">
        <v>39913.5</v>
      </c>
      <c r="E33" s="4" t="str">
        <f t="shared" si="0"/>
        <v>2.2.9</v>
      </c>
      <c r="F33" s="5">
        <f t="shared" si="1"/>
        <v>39913.5</v>
      </c>
      <c r="G33" s="3"/>
      <c r="H33" s="7" t="s">
        <v>140</v>
      </c>
      <c r="I33" s="7" t="s">
        <v>141</v>
      </c>
      <c r="J33" s="7">
        <v>1800</v>
      </c>
      <c r="K33" s="4" t="str">
        <f t="shared" si="25"/>
        <v>2.3.9</v>
      </c>
      <c r="L33" s="5">
        <f t="shared" si="26"/>
        <v>1800</v>
      </c>
      <c r="M33" s="3"/>
      <c r="N33" s="7" t="s">
        <v>125</v>
      </c>
      <c r="O33" s="7" t="s">
        <v>126</v>
      </c>
      <c r="P33" s="7">
        <v>182050</v>
      </c>
      <c r="Q33" s="4" t="str">
        <f t="shared" si="5"/>
        <v>2.3.7</v>
      </c>
      <c r="R33" s="5">
        <f t="shared" si="6"/>
        <v>182050</v>
      </c>
      <c r="S33" s="3"/>
      <c r="T33" s="7" t="s">
        <v>127</v>
      </c>
      <c r="U33" s="7" t="s">
        <v>128</v>
      </c>
      <c r="V33" s="7">
        <v>398500</v>
      </c>
      <c r="W33" s="4" t="str">
        <f t="shared" si="7"/>
        <v>2.3.7</v>
      </c>
      <c r="X33" s="5">
        <f t="shared" si="8"/>
        <v>398500</v>
      </c>
      <c r="Y33" s="3"/>
      <c r="Z33" s="7" t="s">
        <v>125</v>
      </c>
      <c r="AA33" s="7" t="s">
        <v>126</v>
      </c>
      <c r="AB33" s="7">
        <v>508200</v>
      </c>
      <c r="AC33" s="4" t="str">
        <f t="shared" si="9"/>
        <v>2.3.7</v>
      </c>
      <c r="AD33" s="5">
        <f t="shared" si="10"/>
        <v>508200</v>
      </c>
      <c r="AE33" s="3"/>
      <c r="AF33" s="3" t="s">
        <v>165</v>
      </c>
      <c r="AG33" s="3" t="s">
        <v>166</v>
      </c>
      <c r="AH33" s="3">
        <v>69492</v>
      </c>
      <c r="AI33" s="4" t="str">
        <f t="shared" si="11"/>
        <v>2.3.3</v>
      </c>
      <c r="AJ33" s="5">
        <f t="shared" si="12"/>
        <v>69492</v>
      </c>
      <c r="AK33" s="3"/>
      <c r="AL33" s="2" t="s">
        <v>127</v>
      </c>
      <c r="AM33" s="2" t="s">
        <v>128</v>
      </c>
      <c r="AN33" s="67">
        <v>291000</v>
      </c>
      <c r="AO33" s="4" t="str">
        <f t="shared" si="24"/>
        <v>2.3.7</v>
      </c>
      <c r="AP33" s="5">
        <f t="shared" si="13"/>
        <v>291000</v>
      </c>
      <c r="AQ33" s="3"/>
      <c r="AR33" s="3" t="s">
        <v>250</v>
      </c>
      <c r="AS33" s="3" t="s">
        <v>251</v>
      </c>
      <c r="AT33" s="64">
        <v>1118.7</v>
      </c>
      <c r="AU33" s="4" t="str">
        <f t="shared" si="14"/>
        <v>2.3.3</v>
      </c>
      <c r="AV33" s="5">
        <f t="shared" si="15"/>
        <v>1118.7</v>
      </c>
      <c r="AW33" s="3"/>
      <c r="AX33" s="3" t="s">
        <v>127</v>
      </c>
      <c r="AY33" s="3" t="s">
        <v>128</v>
      </c>
      <c r="AZ33" s="3">
        <v>149000</v>
      </c>
      <c r="BA33" s="4" t="str">
        <f t="shared" si="16"/>
        <v>2.3.7</v>
      </c>
      <c r="BB33" s="5">
        <f t="shared" si="17"/>
        <v>149000</v>
      </c>
      <c r="BC33" s="3"/>
      <c r="BD33" s="3" t="s">
        <v>216</v>
      </c>
      <c r="BE33" s="3" t="s">
        <v>217</v>
      </c>
      <c r="BF33" s="3">
        <v>30762.71</v>
      </c>
      <c r="BG33" s="4" t="str">
        <f t="shared" si="18"/>
        <v>2.3.6</v>
      </c>
      <c r="BH33" s="5">
        <f t="shared" si="19"/>
        <v>30762.71</v>
      </c>
      <c r="BI33" s="3"/>
      <c r="BJ33" s="3" t="s">
        <v>272</v>
      </c>
      <c r="BK33" s="3" t="s">
        <v>273</v>
      </c>
      <c r="BL33" s="3">
        <v>81000</v>
      </c>
      <c r="BM33" s="4" t="str">
        <f t="shared" si="20"/>
        <v>2.3.2</v>
      </c>
      <c r="BN33" s="5">
        <f t="shared" si="21"/>
        <v>81000</v>
      </c>
      <c r="BO33" s="3"/>
      <c r="BP33" s="3" t="s">
        <v>123</v>
      </c>
      <c r="BQ33" s="3" t="s">
        <v>124</v>
      </c>
      <c r="BR33" s="3">
        <v>179198.62</v>
      </c>
      <c r="BS33" s="4" t="str">
        <f t="shared" si="22"/>
        <v>2.3.1</v>
      </c>
      <c r="BT33" s="5">
        <f t="shared" si="23"/>
        <v>179198.62</v>
      </c>
    </row>
    <row r="34" spans="1:72" x14ac:dyDescent="0.25">
      <c r="A34" s="3"/>
      <c r="B34" s="7" t="s">
        <v>193</v>
      </c>
      <c r="C34" s="7" t="s">
        <v>194</v>
      </c>
      <c r="D34" s="7">
        <v>127050</v>
      </c>
      <c r="E34" s="4" t="str">
        <f t="shared" si="0"/>
        <v>2.2.9</v>
      </c>
      <c r="F34" s="5">
        <f t="shared" si="1"/>
        <v>127050</v>
      </c>
      <c r="G34" s="3"/>
      <c r="H34" s="7" t="s">
        <v>169</v>
      </c>
      <c r="I34" s="7" t="s">
        <v>170</v>
      </c>
      <c r="J34" s="7">
        <v>3000</v>
      </c>
      <c r="K34" s="4" t="str">
        <f t="shared" si="25"/>
        <v>2.3.9</v>
      </c>
      <c r="L34" s="5">
        <f t="shared" si="26"/>
        <v>3000</v>
      </c>
      <c r="M34" s="3"/>
      <c r="N34" s="7" t="s">
        <v>127</v>
      </c>
      <c r="O34" s="7" t="s">
        <v>128</v>
      </c>
      <c r="P34" s="7">
        <v>143500</v>
      </c>
      <c r="Q34" s="4" t="str">
        <f t="shared" si="5"/>
        <v>2.3.7</v>
      </c>
      <c r="R34" s="5">
        <f t="shared" si="6"/>
        <v>143500</v>
      </c>
      <c r="S34" s="3"/>
      <c r="T34" s="7" t="s">
        <v>235</v>
      </c>
      <c r="U34" s="7" t="s">
        <v>236</v>
      </c>
      <c r="V34" s="7">
        <v>1785</v>
      </c>
      <c r="W34" s="4" t="str">
        <f t="shared" si="7"/>
        <v>2.3.7</v>
      </c>
      <c r="X34" s="5">
        <f t="shared" si="8"/>
        <v>1785</v>
      </c>
      <c r="Y34" s="3"/>
      <c r="Z34" s="7" t="s">
        <v>127</v>
      </c>
      <c r="AA34" s="7" t="s">
        <v>128</v>
      </c>
      <c r="AB34" s="7">
        <v>72000</v>
      </c>
      <c r="AC34" s="4" t="str">
        <f t="shared" si="9"/>
        <v>2.3.7</v>
      </c>
      <c r="AD34" s="5">
        <f t="shared" si="10"/>
        <v>72000</v>
      </c>
      <c r="AE34" s="3"/>
      <c r="AF34" s="3" t="s">
        <v>176</v>
      </c>
      <c r="AG34" s="3" t="s">
        <v>178</v>
      </c>
      <c r="AH34" s="3">
        <v>38422.6</v>
      </c>
      <c r="AI34" s="4" t="str">
        <f t="shared" si="11"/>
        <v>2.3.6</v>
      </c>
      <c r="AJ34" s="5">
        <f t="shared" si="12"/>
        <v>38422.6</v>
      </c>
      <c r="AK34" s="3"/>
      <c r="AL34" s="2" t="s">
        <v>235</v>
      </c>
      <c r="AM34" s="2" t="s">
        <v>236</v>
      </c>
      <c r="AN34" s="67">
        <v>1815</v>
      </c>
      <c r="AO34" s="4" t="str">
        <f t="shared" si="24"/>
        <v>2.3.7</v>
      </c>
      <c r="AP34" s="5">
        <f t="shared" si="13"/>
        <v>1815</v>
      </c>
      <c r="AQ34" s="3"/>
      <c r="AR34" s="3" t="s">
        <v>165</v>
      </c>
      <c r="AS34" s="3" t="s">
        <v>166</v>
      </c>
      <c r="AT34" s="64">
        <v>20994</v>
      </c>
      <c r="AU34" s="4" t="str">
        <f t="shared" ref="AU34:AU62" si="27">MID(AR34,1,5)</f>
        <v>2.3.3</v>
      </c>
      <c r="AV34" s="5">
        <f t="shared" si="15"/>
        <v>20994</v>
      </c>
      <c r="AW34" s="3"/>
      <c r="AX34" s="3" t="s">
        <v>182</v>
      </c>
      <c r="AY34" s="3" t="s">
        <v>183</v>
      </c>
      <c r="AZ34" s="3">
        <v>1066400</v>
      </c>
      <c r="BA34" s="4" t="str">
        <f t="shared" ref="BA34:BA62" si="28">MID(AX34,1,5)</f>
        <v>2.3.7</v>
      </c>
      <c r="BB34" s="5">
        <f t="shared" si="17"/>
        <v>1066400</v>
      </c>
      <c r="BC34" s="3"/>
      <c r="BD34" s="3" t="s">
        <v>176</v>
      </c>
      <c r="BE34" s="3" t="s">
        <v>178</v>
      </c>
      <c r="BF34" s="3">
        <v>49077.05</v>
      </c>
      <c r="BG34" s="4" t="str">
        <f t="shared" ref="BG34:BG62" si="29">MID(BD34,1,5)</f>
        <v>2.3.6</v>
      </c>
      <c r="BH34" s="5">
        <f t="shared" si="19"/>
        <v>49077.05</v>
      </c>
      <c r="BI34" s="3"/>
      <c r="BJ34" s="3" t="s">
        <v>195</v>
      </c>
      <c r="BK34" s="3" t="s">
        <v>196</v>
      </c>
      <c r="BL34" s="3">
        <v>617000</v>
      </c>
      <c r="BM34" s="4" t="str">
        <f t="shared" ref="BM34:BM62" si="30">MID(BJ34,1,5)</f>
        <v>2.3.2</v>
      </c>
      <c r="BN34" s="5">
        <f t="shared" si="21"/>
        <v>617000</v>
      </c>
      <c r="BO34" s="3"/>
      <c r="BP34" s="3" t="s">
        <v>176</v>
      </c>
      <c r="BQ34" s="3" t="s">
        <v>178</v>
      </c>
      <c r="BR34" s="3">
        <v>869946.44000000006</v>
      </c>
      <c r="BS34" s="4" t="str">
        <f t="shared" ref="BS34:BS62" si="31">MID(BP34,1,5)</f>
        <v>2.3.6</v>
      </c>
      <c r="BT34" s="5">
        <f t="shared" si="23"/>
        <v>869946.44000000006</v>
      </c>
    </row>
    <row r="35" spans="1:72" x14ac:dyDescent="0.25">
      <c r="A35" s="3"/>
      <c r="B35" s="7" t="s">
        <v>123</v>
      </c>
      <c r="C35" s="7" t="s">
        <v>124</v>
      </c>
      <c r="D35" s="7">
        <v>22801.87</v>
      </c>
      <c r="E35" s="4" t="str">
        <f t="shared" si="0"/>
        <v>2.3.1</v>
      </c>
      <c r="F35" s="5">
        <f t="shared" si="1"/>
        <v>22801.87</v>
      </c>
      <c r="G35" s="3"/>
      <c r="H35" s="7" t="s">
        <v>177</v>
      </c>
      <c r="I35" s="7" t="s">
        <v>179</v>
      </c>
      <c r="J35" s="7">
        <v>10700</v>
      </c>
      <c r="K35" s="4" t="str">
        <f t="shared" si="25"/>
        <v>2.3.9</v>
      </c>
      <c r="L35" s="5">
        <f t="shared" si="26"/>
        <v>10700</v>
      </c>
      <c r="M35" s="3"/>
      <c r="N35" s="7" t="s">
        <v>235</v>
      </c>
      <c r="O35" s="7" t="s">
        <v>236</v>
      </c>
      <c r="P35" s="7">
        <v>2046</v>
      </c>
      <c r="Q35" s="4" t="str">
        <f t="shared" si="5"/>
        <v>2.3.7</v>
      </c>
      <c r="R35" s="5">
        <f t="shared" si="6"/>
        <v>2046</v>
      </c>
      <c r="S35" s="3"/>
      <c r="T35" s="7" t="s">
        <v>239</v>
      </c>
      <c r="U35" s="7" t="s">
        <v>240</v>
      </c>
      <c r="V35" s="7">
        <v>5607000</v>
      </c>
      <c r="W35" s="4" t="str">
        <f t="shared" si="7"/>
        <v>2.3.7</v>
      </c>
      <c r="X35" s="5">
        <f t="shared" si="8"/>
        <v>5607000</v>
      </c>
      <c r="Y35" s="3"/>
      <c r="Z35" s="7" t="s">
        <v>235</v>
      </c>
      <c r="AA35" s="7" t="s">
        <v>236</v>
      </c>
      <c r="AB35" s="7">
        <v>1000</v>
      </c>
      <c r="AC35" s="4" t="str">
        <f t="shared" si="9"/>
        <v>2.3.7</v>
      </c>
      <c r="AD35" s="5">
        <f t="shared" si="10"/>
        <v>1000</v>
      </c>
      <c r="AE35" s="3"/>
      <c r="AF35" s="3" t="s">
        <v>199</v>
      </c>
      <c r="AG35" s="3" t="s">
        <v>200</v>
      </c>
      <c r="AH35" s="3">
        <v>14685.1</v>
      </c>
      <c r="AI35" s="4" t="str">
        <f t="shared" si="11"/>
        <v>2.3.6</v>
      </c>
      <c r="AJ35" s="5">
        <f t="shared" si="12"/>
        <v>14685.1</v>
      </c>
      <c r="AK35" s="3"/>
      <c r="AL35" s="2" t="s">
        <v>184</v>
      </c>
      <c r="AM35" s="2" t="s">
        <v>185</v>
      </c>
      <c r="AN35" s="67">
        <v>157136.03</v>
      </c>
      <c r="AO35" s="4" t="str">
        <f t="shared" si="24"/>
        <v>2.3.7</v>
      </c>
      <c r="AP35" s="5">
        <f t="shared" si="13"/>
        <v>157136.03</v>
      </c>
      <c r="AQ35" s="3"/>
      <c r="AR35" s="3" t="s">
        <v>176</v>
      </c>
      <c r="AS35" s="3" t="s">
        <v>178</v>
      </c>
      <c r="AT35" s="64">
        <v>9908.4699999999993</v>
      </c>
      <c r="AU35" s="4" t="str">
        <f t="shared" si="27"/>
        <v>2.3.6</v>
      </c>
      <c r="AV35" s="5">
        <f t="shared" si="15"/>
        <v>9908.4699999999993</v>
      </c>
      <c r="AW35" s="3"/>
      <c r="AX35" s="3" t="s">
        <v>131</v>
      </c>
      <c r="AY35" s="3" t="s">
        <v>132</v>
      </c>
      <c r="AZ35" s="3">
        <v>1915</v>
      </c>
      <c r="BA35" s="4" t="str">
        <f t="shared" si="28"/>
        <v>2.3.9</v>
      </c>
      <c r="BB35" s="5">
        <f t="shared" si="17"/>
        <v>1915</v>
      </c>
      <c r="BC35" s="3"/>
      <c r="BD35" s="3" t="s">
        <v>125</v>
      </c>
      <c r="BE35" s="3" t="s">
        <v>126</v>
      </c>
      <c r="BF35" s="3">
        <v>439200</v>
      </c>
      <c r="BG35" s="4" t="str">
        <f t="shared" si="29"/>
        <v>2.3.7</v>
      </c>
      <c r="BH35" s="5">
        <f t="shared" si="19"/>
        <v>439200</v>
      </c>
      <c r="BI35" s="3"/>
      <c r="BJ35" s="3" t="s">
        <v>250</v>
      </c>
      <c r="BK35" s="3" t="s">
        <v>251</v>
      </c>
      <c r="BL35" s="3">
        <v>36983.89</v>
      </c>
      <c r="BM35" s="4" t="str">
        <f t="shared" si="30"/>
        <v>2.3.3</v>
      </c>
      <c r="BN35" s="5">
        <f t="shared" si="21"/>
        <v>36983.89</v>
      </c>
      <c r="BO35" s="3"/>
      <c r="BP35" s="3" t="s">
        <v>125</v>
      </c>
      <c r="BQ35" s="3" t="s">
        <v>126</v>
      </c>
      <c r="BR35" s="3">
        <v>500000</v>
      </c>
      <c r="BS35" s="4" t="str">
        <f t="shared" si="31"/>
        <v>2.3.7</v>
      </c>
      <c r="BT35" s="5">
        <f t="shared" si="23"/>
        <v>500000</v>
      </c>
    </row>
    <row r="36" spans="1:72" x14ac:dyDescent="0.25">
      <c r="A36" s="3"/>
      <c r="B36" s="7" t="s">
        <v>195</v>
      </c>
      <c r="C36" s="7" t="s">
        <v>196</v>
      </c>
      <c r="D36" s="7">
        <v>6800</v>
      </c>
      <c r="E36" s="4" t="str">
        <f t="shared" si="0"/>
        <v>2.3.2</v>
      </c>
      <c r="F36" s="5">
        <f t="shared" si="1"/>
        <v>6800</v>
      </c>
      <c r="G36" s="3"/>
      <c r="H36" s="7" t="s">
        <v>133</v>
      </c>
      <c r="I36" s="7" t="s">
        <v>134</v>
      </c>
      <c r="J36" s="7">
        <v>4200</v>
      </c>
      <c r="K36" s="4" t="str">
        <f t="shared" si="25"/>
        <v>2.3.9</v>
      </c>
      <c r="L36" s="5">
        <f t="shared" si="26"/>
        <v>4200</v>
      </c>
      <c r="M36" s="3"/>
      <c r="N36" s="7" t="s">
        <v>184</v>
      </c>
      <c r="O36" s="7" t="s">
        <v>185</v>
      </c>
      <c r="P36" s="7">
        <v>1380</v>
      </c>
      <c r="Q36" s="4" t="str">
        <f t="shared" si="5"/>
        <v>2.3.7</v>
      </c>
      <c r="R36" s="5">
        <f t="shared" si="6"/>
        <v>1380</v>
      </c>
      <c r="S36" s="3"/>
      <c r="T36" s="7" t="s">
        <v>184</v>
      </c>
      <c r="U36" s="7" t="s">
        <v>185</v>
      </c>
      <c r="V36" s="7">
        <v>1393986.96</v>
      </c>
      <c r="W36" s="4" t="str">
        <f t="shared" si="7"/>
        <v>2.3.7</v>
      </c>
      <c r="X36" s="5">
        <f t="shared" si="8"/>
        <v>1393986.96</v>
      </c>
      <c r="Y36" s="3"/>
      <c r="Z36" s="7" t="s">
        <v>247</v>
      </c>
      <c r="AA36" s="7" t="s">
        <v>248</v>
      </c>
      <c r="AB36" s="7">
        <v>315568</v>
      </c>
      <c r="AC36" s="4" t="str">
        <f t="shared" si="9"/>
        <v>2.3.7</v>
      </c>
      <c r="AD36" s="5">
        <f t="shared" si="10"/>
        <v>315568</v>
      </c>
      <c r="AE36" s="3"/>
      <c r="AF36" s="3" t="s">
        <v>252</v>
      </c>
      <c r="AG36" s="3" t="s">
        <v>253</v>
      </c>
      <c r="AH36" s="3">
        <v>255000</v>
      </c>
      <c r="AI36" s="4" t="str">
        <f t="shared" si="11"/>
        <v>2.3.6</v>
      </c>
      <c r="AJ36" s="5">
        <f t="shared" si="12"/>
        <v>255000</v>
      </c>
      <c r="AK36" s="3"/>
      <c r="AL36" s="2" t="s">
        <v>157</v>
      </c>
      <c r="AM36" s="2" t="s">
        <v>158</v>
      </c>
      <c r="AN36" s="67">
        <v>1530</v>
      </c>
      <c r="AO36" s="4" t="str">
        <f t="shared" si="24"/>
        <v>2.3.9</v>
      </c>
      <c r="AP36" s="5">
        <f t="shared" si="13"/>
        <v>1530</v>
      </c>
      <c r="AQ36" s="3"/>
      <c r="AR36" s="3" t="s">
        <v>199</v>
      </c>
      <c r="AS36" s="3" t="s">
        <v>200</v>
      </c>
      <c r="AT36" s="64">
        <v>48816</v>
      </c>
      <c r="AU36" s="4" t="str">
        <f t="shared" si="27"/>
        <v>2.3.6</v>
      </c>
      <c r="AV36" s="5">
        <f t="shared" si="15"/>
        <v>48816</v>
      </c>
      <c r="AW36" s="3"/>
      <c r="AX36" s="3" t="s">
        <v>159</v>
      </c>
      <c r="AY36" s="3" t="s">
        <v>160</v>
      </c>
      <c r="AZ36" s="3">
        <v>6888.55</v>
      </c>
      <c r="BA36" s="4" t="str">
        <f t="shared" si="28"/>
        <v>2.3.9</v>
      </c>
      <c r="BB36" s="5">
        <f t="shared" si="17"/>
        <v>6888.55</v>
      </c>
      <c r="BC36" s="3"/>
      <c r="BD36" s="3" t="s">
        <v>127</v>
      </c>
      <c r="BE36" s="3" t="s">
        <v>128</v>
      </c>
      <c r="BF36" s="3">
        <v>424500</v>
      </c>
      <c r="BG36" s="4" t="str">
        <f t="shared" si="29"/>
        <v>2.3.7</v>
      </c>
      <c r="BH36" s="5">
        <f t="shared" si="19"/>
        <v>424500</v>
      </c>
      <c r="BI36" s="3"/>
      <c r="BJ36" s="3" t="s">
        <v>165</v>
      </c>
      <c r="BK36" s="3" t="s">
        <v>166</v>
      </c>
      <c r="BL36" s="3">
        <v>7921.05</v>
      </c>
      <c r="BM36" s="4" t="str">
        <f t="shared" si="30"/>
        <v>2.3.3</v>
      </c>
      <c r="BN36" s="5">
        <f t="shared" si="21"/>
        <v>7921.05</v>
      </c>
      <c r="BO36" s="3"/>
      <c r="BP36" s="3" t="s">
        <v>127</v>
      </c>
      <c r="BQ36" s="3" t="s">
        <v>128</v>
      </c>
      <c r="BR36" s="3">
        <v>200000</v>
      </c>
      <c r="BS36" s="4" t="str">
        <f t="shared" si="31"/>
        <v>2.3.7</v>
      </c>
      <c r="BT36" s="5">
        <f t="shared" si="23"/>
        <v>200000</v>
      </c>
    </row>
    <row r="37" spans="1:72" x14ac:dyDescent="0.25">
      <c r="A37" s="3"/>
      <c r="B37" s="7" t="s">
        <v>165</v>
      </c>
      <c r="C37" s="7" t="s">
        <v>166</v>
      </c>
      <c r="D37" s="7">
        <v>646500</v>
      </c>
      <c r="E37" s="4" t="str">
        <f t="shared" si="0"/>
        <v>2.3.3</v>
      </c>
      <c r="F37" s="5">
        <f t="shared" si="1"/>
        <v>646500</v>
      </c>
      <c r="G37" s="3"/>
      <c r="H37" s="7" t="s">
        <v>203</v>
      </c>
      <c r="I37" s="7" t="s">
        <v>204</v>
      </c>
      <c r="J37" s="7">
        <v>57200</v>
      </c>
      <c r="K37" s="4" t="str">
        <f t="shared" si="25"/>
        <v>2.3.9</v>
      </c>
      <c r="L37" s="5">
        <f t="shared" si="26"/>
        <v>57200</v>
      </c>
      <c r="M37" s="3"/>
      <c r="N37" s="7" t="s">
        <v>131</v>
      </c>
      <c r="O37" s="7" t="s">
        <v>132</v>
      </c>
      <c r="P37" s="7">
        <v>33540.480000000003</v>
      </c>
      <c r="Q37" s="4" t="str">
        <f t="shared" si="5"/>
        <v>2.3.9</v>
      </c>
      <c r="R37" s="5">
        <f t="shared" si="6"/>
        <v>33540.480000000003</v>
      </c>
      <c r="S37" s="3"/>
      <c r="T37" s="7" t="s">
        <v>131</v>
      </c>
      <c r="U37" s="7" t="s">
        <v>132</v>
      </c>
      <c r="V37" s="7">
        <v>14950</v>
      </c>
      <c r="W37" s="4" t="str">
        <f t="shared" si="7"/>
        <v>2.3.9</v>
      </c>
      <c r="X37" s="5">
        <f t="shared" si="8"/>
        <v>14950</v>
      </c>
      <c r="Y37" s="3"/>
      <c r="Z37" s="7" t="s">
        <v>157</v>
      </c>
      <c r="AA37" s="7" t="s">
        <v>158</v>
      </c>
      <c r="AB37" s="7">
        <v>75660</v>
      </c>
      <c r="AC37" s="4" t="str">
        <f t="shared" si="9"/>
        <v>2.3.9</v>
      </c>
      <c r="AD37" s="5">
        <f t="shared" si="10"/>
        <v>75660</v>
      </c>
      <c r="AE37" s="3"/>
      <c r="AF37" s="3" t="s">
        <v>125</v>
      </c>
      <c r="AG37" s="3" t="s">
        <v>126</v>
      </c>
      <c r="AH37" s="3">
        <v>585750</v>
      </c>
      <c r="AI37" s="4" t="str">
        <f t="shared" si="11"/>
        <v>2.3.7</v>
      </c>
      <c r="AJ37" s="5">
        <f t="shared" si="12"/>
        <v>585750</v>
      </c>
      <c r="AK37" s="3"/>
      <c r="AL37" s="2" t="s">
        <v>131</v>
      </c>
      <c r="AM37" s="2" t="s">
        <v>132</v>
      </c>
      <c r="AN37" s="67">
        <v>5559</v>
      </c>
      <c r="AO37" s="4" t="str">
        <f t="shared" si="24"/>
        <v>2.3.9</v>
      </c>
      <c r="AP37" s="5">
        <f t="shared" si="13"/>
        <v>5559</v>
      </c>
      <c r="AQ37" s="3"/>
      <c r="AR37" s="3" t="s">
        <v>262</v>
      </c>
      <c r="AS37" s="3" t="s">
        <v>263</v>
      </c>
      <c r="AT37" s="64">
        <v>379050</v>
      </c>
      <c r="AU37" s="4" t="str">
        <f t="shared" si="27"/>
        <v>2.3.6</v>
      </c>
      <c r="AV37" s="5">
        <f t="shared" si="15"/>
        <v>379050</v>
      </c>
      <c r="AW37" s="3"/>
      <c r="AX37" s="3" t="s">
        <v>140</v>
      </c>
      <c r="AY37" s="3" t="s">
        <v>141</v>
      </c>
      <c r="AZ37" s="3">
        <v>26481.84</v>
      </c>
      <c r="BA37" s="4" t="str">
        <f t="shared" si="28"/>
        <v>2.3.9</v>
      </c>
      <c r="BB37" s="5">
        <f t="shared" si="17"/>
        <v>26481.84</v>
      </c>
      <c r="BC37" s="3"/>
      <c r="BD37" s="3" t="s">
        <v>235</v>
      </c>
      <c r="BE37" s="3" t="s">
        <v>236</v>
      </c>
      <c r="BF37" s="3">
        <v>1595</v>
      </c>
      <c r="BG37" s="4" t="str">
        <f t="shared" si="29"/>
        <v>2.3.7</v>
      </c>
      <c r="BH37" s="5">
        <f t="shared" si="19"/>
        <v>1595</v>
      </c>
      <c r="BI37" s="3"/>
      <c r="BJ37" s="3" t="s">
        <v>216</v>
      </c>
      <c r="BK37" s="3" t="s">
        <v>217</v>
      </c>
      <c r="BL37" s="3">
        <v>8050.84</v>
      </c>
      <c r="BM37" s="4" t="str">
        <f t="shared" si="30"/>
        <v>2.3.6</v>
      </c>
      <c r="BN37" s="5">
        <f t="shared" si="21"/>
        <v>8050.84</v>
      </c>
      <c r="BO37" s="3"/>
      <c r="BP37" s="3" t="s">
        <v>235</v>
      </c>
      <c r="BQ37" s="3" t="s">
        <v>236</v>
      </c>
      <c r="BR37" s="3">
        <v>3376</v>
      </c>
      <c r="BS37" s="4" t="str">
        <f t="shared" si="31"/>
        <v>2.3.7</v>
      </c>
      <c r="BT37" s="5">
        <f t="shared" si="23"/>
        <v>3376</v>
      </c>
    </row>
    <row r="38" spans="1:72" x14ac:dyDescent="0.25">
      <c r="A38" s="3"/>
      <c r="B38" s="7" t="s">
        <v>197</v>
      </c>
      <c r="C38" s="7" t="s">
        <v>198</v>
      </c>
      <c r="D38" s="7">
        <v>478508.47</v>
      </c>
      <c r="E38" s="4" t="str">
        <f t="shared" si="0"/>
        <v>2.3.5</v>
      </c>
      <c r="F38" s="5">
        <f t="shared" si="1"/>
        <v>478508.47</v>
      </c>
      <c r="G38" s="3"/>
      <c r="H38" s="7" t="s">
        <v>218</v>
      </c>
      <c r="I38" s="7" t="s">
        <v>219</v>
      </c>
      <c r="J38" s="7">
        <v>70000</v>
      </c>
      <c r="K38" s="4" t="str">
        <f t="shared" si="25"/>
        <v>2.4.1</v>
      </c>
      <c r="L38" s="5">
        <f t="shared" si="26"/>
        <v>70000</v>
      </c>
      <c r="M38" s="3"/>
      <c r="N38" s="7" t="s">
        <v>159</v>
      </c>
      <c r="O38" s="7" t="s">
        <v>160</v>
      </c>
      <c r="P38" s="7">
        <v>2453.6</v>
      </c>
      <c r="Q38" s="4" t="str">
        <f t="shared" si="5"/>
        <v>2.3.9</v>
      </c>
      <c r="R38" s="5">
        <f t="shared" si="6"/>
        <v>2453.6</v>
      </c>
      <c r="S38" s="3"/>
      <c r="T38" s="7" t="s">
        <v>159</v>
      </c>
      <c r="U38" s="7" t="s">
        <v>160</v>
      </c>
      <c r="V38" s="7">
        <v>1598.6</v>
      </c>
      <c r="W38" s="4" t="str">
        <f t="shared" si="7"/>
        <v>2.3.9</v>
      </c>
      <c r="X38" s="5">
        <f t="shared" si="8"/>
        <v>1598.6</v>
      </c>
      <c r="Y38" s="3"/>
      <c r="Z38" s="7" t="s">
        <v>131</v>
      </c>
      <c r="AA38" s="7" t="s">
        <v>132</v>
      </c>
      <c r="AB38" s="7">
        <v>35777.599999999999</v>
      </c>
      <c r="AC38" s="4" t="str">
        <f t="shared" si="9"/>
        <v>2.3.9</v>
      </c>
      <c r="AD38" s="5">
        <f t="shared" si="10"/>
        <v>35777.599999999999</v>
      </c>
      <c r="AE38" s="3"/>
      <c r="AF38" s="3" t="s">
        <v>127</v>
      </c>
      <c r="AG38" s="3" t="s">
        <v>128</v>
      </c>
      <c r="AH38" s="3">
        <v>299000</v>
      </c>
      <c r="AI38" s="4" t="str">
        <f t="shared" si="11"/>
        <v>2.3.7</v>
      </c>
      <c r="AJ38" s="5">
        <f t="shared" si="12"/>
        <v>299000</v>
      </c>
      <c r="AK38" s="3"/>
      <c r="AL38" s="2" t="s">
        <v>256</v>
      </c>
      <c r="AM38" s="2" t="s">
        <v>257</v>
      </c>
      <c r="AN38" s="67">
        <v>16500</v>
      </c>
      <c r="AO38" s="4" t="str">
        <f t="shared" si="24"/>
        <v>2.3.9</v>
      </c>
      <c r="AP38" s="5">
        <f t="shared" si="13"/>
        <v>16500</v>
      </c>
      <c r="AQ38" s="3"/>
      <c r="AR38" s="3" t="s">
        <v>125</v>
      </c>
      <c r="AS38" s="3" t="s">
        <v>126</v>
      </c>
      <c r="AT38" s="64">
        <v>372600</v>
      </c>
      <c r="AU38" s="4" t="str">
        <f t="shared" si="27"/>
        <v>2.3.7</v>
      </c>
      <c r="AV38" s="5">
        <f t="shared" si="15"/>
        <v>372600</v>
      </c>
      <c r="AW38" s="3"/>
      <c r="AX38" s="3" t="s">
        <v>169</v>
      </c>
      <c r="AY38" s="3" t="s">
        <v>170</v>
      </c>
      <c r="AZ38" s="3">
        <v>9950</v>
      </c>
      <c r="BA38" s="4" t="str">
        <f t="shared" si="28"/>
        <v>2.3.9</v>
      </c>
      <c r="BB38" s="5">
        <f t="shared" si="17"/>
        <v>9950</v>
      </c>
      <c r="BC38" s="3"/>
      <c r="BD38" s="3" t="s">
        <v>239</v>
      </c>
      <c r="BE38" s="3" t="s">
        <v>240</v>
      </c>
      <c r="BF38" s="3">
        <v>84327.77</v>
      </c>
      <c r="BG38" s="4" t="str">
        <f t="shared" si="29"/>
        <v>2.3.7</v>
      </c>
      <c r="BH38" s="5">
        <f t="shared" si="19"/>
        <v>84327.77</v>
      </c>
      <c r="BI38" s="3"/>
      <c r="BJ38" s="3" t="s">
        <v>176</v>
      </c>
      <c r="BK38" s="3" t="s">
        <v>178</v>
      </c>
      <c r="BL38" s="3">
        <v>72938.55</v>
      </c>
      <c r="BM38" s="4" t="str">
        <f t="shared" si="30"/>
        <v>2.3.6</v>
      </c>
      <c r="BN38" s="5">
        <f t="shared" si="21"/>
        <v>72938.55</v>
      </c>
      <c r="BO38" s="3"/>
      <c r="BP38" s="3" t="s">
        <v>157</v>
      </c>
      <c r="BQ38" s="3" t="s">
        <v>158</v>
      </c>
      <c r="BR38" s="3">
        <v>417.95</v>
      </c>
      <c r="BS38" s="4" t="str">
        <f t="shared" si="31"/>
        <v>2.3.9</v>
      </c>
      <c r="BT38" s="5">
        <f t="shared" si="23"/>
        <v>417.95</v>
      </c>
    </row>
    <row r="39" spans="1:72" x14ac:dyDescent="0.25">
      <c r="A39" s="3"/>
      <c r="B39" s="7" t="s">
        <v>188</v>
      </c>
      <c r="C39" s="7" t="s">
        <v>189</v>
      </c>
      <c r="D39" s="7">
        <v>14268.2</v>
      </c>
      <c r="E39" s="4" t="str">
        <f t="shared" si="0"/>
        <v>2.3.6</v>
      </c>
      <c r="F39" s="5">
        <f t="shared" si="1"/>
        <v>14268.2</v>
      </c>
      <c r="G39" s="3"/>
      <c r="H39" s="7" t="s">
        <v>220</v>
      </c>
      <c r="I39" s="7" t="s">
        <v>221</v>
      </c>
      <c r="J39" s="7">
        <v>14000</v>
      </c>
      <c r="K39" s="4" t="str">
        <f t="shared" si="25"/>
        <v>2.6.1</v>
      </c>
      <c r="L39" s="5">
        <f t="shared" si="26"/>
        <v>14000</v>
      </c>
      <c r="M39" s="3"/>
      <c r="N39" s="7" t="s">
        <v>140</v>
      </c>
      <c r="O39" s="7" t="s">
        <v>141</v>
      </c>
      <c r="P39" s="7">
        <v>62638.47</v>
      </c>
      <c r="Q39" s="4" t="str">
        <f t="shared" si="5"/>
        <v>2.3.9</v>
      </c>
      <c r="R39" s="5">
        <f t="shared" si="6"/>
        <v>62638.47</v>
      </c>
      <c r="S39" s="3"/>
      <c r="T39" s="7" t="s">
        <v>140</v>
      </c>
      <c r="U39" s="7" t="s">
        <v>141</v>
      </c>
      <c r="V39" s="7">
        <v>76808.42</v>
      </c>
      <c r="W39" s="4" t="str">
        <f t="shared" si="7"/>
        <v>2.3.9</v>
      </c>
      <c r="X39" s="5">
        <f t="shared" si="8"/>
        <v>76808.42</v>
      </c>
      <c r="Y39" s="3"/>
      <c r="Z39" s="7" t="s">
        <v>159</v>
      </c>
      <c r="AA39" s="7" t="s">
        <v>160</v>
      </c>
      <c r="AB39" s="7">
        <v>1099.8</v>
      </c>
      <c r="AC39" s="4" t="str">
        <f t="shared" si="9"/>
        <v>2.3.9</v>
      </c>
      <c r="AD39" s="5">
        <f t="shared" si="10"/>
        <v>1099.8</v>
      </c>
      <c r="AE39" s="3"/>
      <c r="AF39" s="3" t="s">
        <v>235</v>
      </c>
      <c r="AG39" s="3" t="s">
        <v>236</v>
      </c>
      <c r="AH39" s="3">
        <v>890</v>
      </c>
      <c r="AI39" s="4" t="str">
        <f t="shared" si="11"/>
        <v>2.3.7</v>
      </c>
      <c r="AJ39" s="5">
        <f t="shared" si="12"/>
        <v>890</v>
      </c>
      <c r="AK39" s="3"/>
      <c r="AL39" s="2" t="s">
        <v>159</v>
      </c>
      <c r="AM39" s="2" t="s">
        <v>160</v>
      </c>
      <c r="AN39" s="67">
        <v>193.85</v>
      </c>
      <c r="AO39" s="4" t="str">
        <f t="shared" si="24"/>
        <v>2.3.9</v>
      </c>
      <c r="AP39" s="5">
        <f t="shared" si="13"/>
        <v>193.85</v>
      </c>
      <c r="AQ39" s="3"/>
      <c r="AR39" s="3" t="s">
        <v>127</v>
      </c>
      <c r="AS39" s="3" t="s">
        <v>128</v>
      </c>
      <c r="AT39" s="64">
        <v>783250</v>
      </c>
      <c r="AU39" s="4" t="str">
        <f t="shared" si="27"/>
        <v>2.3.7</v>
      </c>
      <c r="AV39" s="5">
        <f t="shared" si="15"/>
        <v>783250</v>
      </c>
      <c r="AW39" s="3"/>
      <c r="AX39" s="3" t="s">
        <v>177</v>
      </c>
      <c r="AY39" s="3" t="s">
        <v>179</v>
      </c>
      <c r="AZ39" s="3">
        <v>697012.2</v>
      </c>
      <c r="BA39" s="4" t="str">
        <f t="shared" si="28"/>
        <v>2.3.9</v>
      </c>
      <c r="BB39" s="5">
        <f t="shared" si="17"/>
        <v>697012.2</v>
      </c>
      <c r="BC39" s="3"/>
      <c r="BD39" s="3" t="s">
        <v>184</v>
      </c>
      <c r="BE39" s="3" t="s">
        <v>185</v>
      </c>
      <c r="BF39" s="3">
        <v>132993</v>
      </c>
      <c r="BG39" s="4" t="str">
        <f t="shared" si="29"/>
        <v>2.3.7</v>
      </c>
      <c r="BH39" s="5">
        <f t="shared" si="19"/>
        <v>132993</v>
      </c>
      <c r="BI39" s="3"/>
      <c r="BJ39" s="3" t="s">
        <v>199</v>
      </c>
      <c r="BK39" s="3" t="s">
        <v>200</v>
      </c>
      <c r="BL39" s="3">
        <v>26271.200000000001</v>
      </c>
      <c r="BM39" s="4" t="str">
        <f t="shared" si="30"/>
        <v>2.3.6</v>
      </c>
      <c r="BN39" s="5">
        <f t="shared" si="21"/>
        <v>26271.200000000001</v>
      </c>
      <c r="BO39" s="3"/>
      <c r="BP39" s="3" t="s">
        <v>131</v>
      </c>
      <c r="BQ39" s="3" t="s">
        <v>132</v>
      </c>
      <c r="BR39" s="3">
        <v>625</v>
      </c>
      <c r="BS39" s="4" t="str">
        <f t="shared" si="31"/>
        <v>2.3.9</v>
      </c>
      <c r="BT39" s="5">
        <f t="shared" si="23"/>
        <v>625</v>
      </c>
    </row>
    <row r="40" spans="1:72" x14ac:dyDescent="0.25">
      <c r="A40" s="3"/>
      <c r="B40" s="7" t="s">
        <v>176</v>
      </c>
      <c r="C40" s="7" t="s">
        <v>178</v>
      </c>
      <c r="D40" s="7">
        <v>607383.25</v>
      </c>
      <c r="E40" s="4" t="str">
        <f t="shared" si="0"/>
        <v>2.3.6</v>
      </c>
      <c r="F40" s="5">
        <f t="shared" si="1"/>
        <v>607383.25</v>
      </c>
      <c r="G40" s="3"/>
      <c r="H40" s="7" t="s">
        <v>222</v>
      </c>
      <c r="I40" s="7" t="s">
        <v>223</v>
      </c>
      <c r="J40" s="7">
        <v>133000</v>
      </c>
      <c r="K40" s="4" t="str">
        <f t="shared" si="25"/>
        <v>2.6.5</v>
      </c>
      <c r="L40" s="5">
        <f t="shared" si="26"/>
        <v>133000</v>
      </c>
      <c r="M40" s="3"/>
      <c r="N40" s="7" t="s">
        <v>169</v>
      </c>
      <c r="O40" s="7" t="s">
        <v>170</v>
      </c>
      <c r="P40" s="7">
        <v>3100</v>
      </c>
      <c r="Q40" s="4" t="str">
        <f t="shared" si="5"/>
        <v>2.3.9</v>
      </c>
      <c r="R40" s="5">
        <f t="shared" si="6"/>
        <v>3100</v>
      </c>
      <c r="S40" s="3"/>
      <c r="T40" s="7" t="s">
        <v>169</v>
      </c>
      <c r="U40" s="7" t="s">
        <v>170</v>
      </c>
      <c r="V40" s="7">
        <v>3000</v>
      </c>
      <c r="W40" s="4" t="str">
        <f t="shared" si="7"/>
        <v>2.3.9</v>
      </c>
      <c r="X40" s="5">
        <f t="shared" si="8"/>
        <v>3000</v>
      </c>
      <c r="Y40" s="3"/>
      <c r="Z40" s="7" t="s">
        <v>140</v>
      </c>
      <c r="AA40" s="7" t="s">
        <v>141</v>
      </c>
      <c r="AB40" s="7">
        <v>400</v>
      </c>
      <c r="AC40" s="4" t="str">
        <f t="shared" si="9"/>
        <v>2.3.9</v>
      </c>
      <c r="AD40" s="5">
        <f t="shared" si="10"/>
        <v>400</v>
      </c>
      <c r="AE40" s="3"/>
      <c r="AF40" s="3" t="s">
        <v>184</v>
      </c>
      <c r="AG40" s="3" t="s">
        <v>185</v>
      </c>
      <c r="AH40" s="3">
        <v>1421244</v>
      </c>
      <c r="AI40" s="4" t="str">
        <f t="shared" si="11"/>
        <v>2.3.7</v>
      </c>
      <c r="AJ40" s="5">
        <f t="shared" si="12"/>
        <v>1421244</v>
      </c>
      <c r="AK40" s="3"/>
      <c r="AL40" s="2" t="s">
        <v>140</v>
      </c>
      <c r="AM40" s="2" t="s">
        <v>141</v>
      </c>
      <c r="AN40" s="67">
        <v>1828.9</v>
      </c>
      <c r="AO40" s="4" t="str">
        <f t="shared" si="24"/>
        <v>2.3.9</v>
      </c>
      <c r="AP40" s="5">
        <f t="shared" si="13"/>
        <v>1828.9</v>
      </c>
      <c r="AQ40" s="3"/>
      <c r="AR40" s="3" t="s">
        <v>235</v>
      </c>
      <c r="AS40" s="3" t="s">
        <v>236</v>
      </c>
      <c r="AT40" s="64">
        <v>1800</v>
      </c>
      <c r="AU40" s="4" t="str">
        <f t="shared" si="27"/>
        <v>2.3.7</v>
      </c>
      <c r="AV40" s="5">
        <f t="shared" si="15"/>
        <v>1800</v>
      </c>
      <c r="AW40" s="3"/>
      <c r="AX40" s="3" t="s">
        <v>133</v>
      </c>
      <c r="AY40" s="3" t="s">
        <v>134</v>
      </c>
      <c r="AZ40" s="3">
        <v>2115.34</v>
      </c>
      <c r="BA40" s="4" t="str">
        <f t="shared" si="28"/>
        <v>2.3.9</v>
      </c>
      <c r="BB40" s="5">
        <f t="shared" si="17"/>
        <v>2115.34</v>
      </c>
      <c r="BC40" s="3"/>
      <c r="BD40" s="3" t="s">
        <v>157</v>
      </c>
      <c r="BE40" s="3" t="s">
        <v>158</v>
      </c>
      <c r="BF40" s="3">
        <v>347.9</v>
      </c>
      <c r="BG40" s="4" t="str">
        <f t="shared" si="29"/>
        <v>2.3.9</v>
      </c>
      <c r="BH40" s="5">
        <f t="shared" si="19"/>
        <v>347.9</v>
      </c>
      <c r="BI40" s="3"/>
      <c r="BJ40" s="3" t="s">
        <v>262</v>
      </c>
      <c r="BK40" s="3" t="s">
        <v>263</v>
      </c>
      <c r="BL40" s="3">
        <v>51650</v>
      </c>
      <c r="BM40" s="4" t="str">
        <f t="shared" si="30"/>
        <v>2.3.6</v>
      </c>
      <c r="BN40" s="5">
        <f t="shared" si="21"/>
        <v>51650</v>
      </c>
      <c r="BO40" s="3"/>
      <c r="BP40" s="3" t="s">
        <v>159</v>
      </c>
      <c r="BQ40" s="3" t="s">
        <v>160</v>
      </c>
      <c r="BR40" s="3">
        <v>1953.9</v>
      </c>
      <c r="BS40" s="4" t="str">
        <f t="shared" si="31"/>
        <v>2.3.9</v>
      </c>
      <c r="BT40" s="5">
        <f t="shared" si="23"/>
        <v>1953.9</v>
      </c>
    </row>
    <row r="41" spans="1:72" x14ac:dyDescent="0.25">
      <c r="A41" s="3"/>
      <c r="B41" s="7" t="s">
        <v>199</v>
      </c>
      <c r="C41" s="7" t="s">
        <v>200</v>
      </c>
      <c r="D41" s="7">
        <v>123110.21</v>
      </c>
      <c r="E41" s="4" t="str">
        <f t="shared" si="0"/>
        <v>2.3.6</v>
      </c>
      <c r="F41" s="5">
        <f t="shared" si="1"/>
        <v>123110.21</v>
      </c>
      <c r="G41" s="3"/>
      <c r="H41" s="7" t="s">
        <v>210</v>
      </c>
      <c r="I41" s="7" t="s">
        <v>211</v>
      </c>
      <c r="J41" s="7">
        <v>13000</v>
      </c>
      <c r="K41" s="4" t="str">
        <f t="shared" si="25"/>
        <v>2.6.5</v>
      </c>
      <c r="L41" s="5">
        <f t="shared" si="26"/>
        <v>13000</v>
      </c>
      <c r="M41" s="3"/>
      <c r="N41" s="7" t="s">
        <v>177</v>
      </c>
      <c r="O41" s="7" t="s">
        <v>179</v>
      </c>
      <c r="P41" s="7">
        <v>8644.02</v>
      </c>
      <c r="Q41" s="4" t="str">
        <f t="shared" si="5"/>
        <v>2.3.9</v>
      </c>
      <c r="R41" s="5">
        <f t="shared" si="6"/>
        <v>8644.02</v>
      </c>
      <c r="S41" s="3"/>
      <c r="T41" s="7" t="s">
        <v>177</v>
      </c>
      <c r="U41" s="7" t="s">
        <v>179</v>
      </c>
      <c r="V41" s="7">
        <v>3755802.16</v>
      </c>
      <c r="W41" s="4" t="str">
        <f t="shared" si="7"/>
        <v>2.3.9</v>
      </c>
      <c r="X41" s="5">
        <f t="shared" si="8"/>
        <v>3755802.16</v>
      </c>
      <c r="Y41" s="3"/>
      <c r="Z41" s="7" t="s">
        <v>169</v>
      </c>
      <c r="AA41" s="7" t="s">
        <v>170</v>
      </c>
      <c r="AB41" s="7">
        <v>4150</v>
      </c>
      <c r="AC41" s="4" t="str">
        <f t="shared" si="9"/>
        <v>2.3.9</v>
      </c>
      <c r="AD41" s="5">
        <f t="shared" si="10"/>
        <v>4150</v>
      </c>
      <c r="AE41" s="3"/>
      <c r="AF41" s="3" t="s">
        <v>131</v>
      </c>
      <c r="AG41" s="3" t="s">
        <v>132</v>
      </c>
      <c r="AH41" s="3">
        <v>12373.44</v>
      </c>
      <c r="AI41" s="4" t="str">
        <f t="shared" si="11"/>
        <v>2.3.9</v>
      </c>
      <c r="AJ41" s="5">
        <f t="shared" si="12"/>
        <v>12373.44</v>
      </c>
      <c r="AK41" s="3"/>
      <c r="AL41" s="3" t="s">
        <v>177</v>
      </c>
      <c r="AM41" s="3" t="s">
        <v>179</v>
      </c>
      <c r="AN41" s="3">
        <v>221485</v>
      </c>
      <c r="AO41" s="4" t="str">
        <f t="shared" ref="AO41:AO62" si="32">MID(AL41,1,5)</f>
        <v>2.3.9</v>
      </c>
      <c r="AP41" s="5">
        <f t="shared" si="13"/>
        <v>221485</v>
      </c>
      <c r="AQ41" s="3"/>
      <c r="AR41" s="3" t="s">
        <v>157</v>
      </c>
      <c r="AS41" s="3" t="s">
        <v>158</v>
      </c>
      <c r="AT41" s="64">
        <v>4790</v>
      </c>
      <c r="AU41" s="4" t="str">
        <f t="shared" si="27"/>
        <v>2.3.9</v>
      </c>
      <c r="AV41" s="5">
        <f t="shared" si="15"/>
        <v>4790</v>
      </c>
      <c r="AW41" s="3"/>
      <c r="AX41" s="3" t="s">
        <v>218</v>
      </c>
      <c r="AY41" s="3" t="s">
        <v>219</v>
      </c>
      <c r="AZ41" s="3">
        <v>30000</v>
      </c>
      <c r="BA41" s="4" t="str">
        <f t="shared" si="28"/>
        <v>2.4.1</v>
      </c>
      <c r="BB41" s="5">
        <f t="shared" si="17"/>
        <v>30000</v>
      </c>
      <c r="BC41" s="3"/>
      <c r="BD41" s="3" t="s">
        <v>131</v>
      </c>
      <c r="BE41" s="3" t="s">
        <v>132</v>
      </c>
      <c r="BF41" s="3">
        <v>300</v>
      </c>
      <c r="BG41" s="4" t="str">
        <f t="shared" si="29"/>
        <v>2.3.9</v>
      </c>
      <c r="BH41" s="5">
        <f t="shared" si="19"/>
        <v>300</v>
      </c>
      <c r="BI41" s="3"/>
      <c r="BJ41" s="3" t="s">
        <v>252</v>
      </c>
      <c r="BK41" s="3" t="s">
        <v>253</v>
      </c>
      <c r="BL41" s="3">
        <v>185250</v>
      </c>
      <c r="BM41" s="4" t="str">
        <f t="shared" si="30"/>
        <v>2.3.6</v>
      </c>
      <c r="BN41" s="5">
        <f t="shared" si="21"/>
        <v>185250</v>
      </c>
      <c r="BO41" s="3"/>
      <c r="BP41" s="3" t="s">
        <v>140</v>
      </c>
      <c r="BQ41" s="3" t="s">
        <v>141</v>
      </c>
      <c r="BR41" s="3">
        <v>40208.379999999997</v>
      </c>
      <c r="BS41" s="4" t="str">
        <f t="shared" si="31"/>
        <v>2.3.9</v>
      </c>
      <c r="BT41" s="5">
        <f t="shared" si="23"/>
        <v>40208.379999999997</v>
      </c>
    </row>
    <row r="42" spans="1:72" x14ac:dyDescent="0.25">
      <c r="A42" s="3"/>
      <c r="B42" s="7" t="s">
        <v>125</v>
      </c>
      <c r="C42" s="7" t="s">
        <v>126</v>
      </c>
      <c r="D42" s="7">
        <v>1115200</v>
      </c>
      <c r="E42" s="4" t="str">
        <f t="shared" si="0"/>
        <v>2.3.7</v>
      </c>
      <c r="F42" s="5">
        <f t="shared" si="1"/>
        <v>1115200</v>
      </c>
      <c r="G42" s="3"/>
      <c r="H42" s="7" t="s">
        <v>224</v>
      </c>
      <c r="I42" s="7" t="s">
        <v>225</v>
      </c>
      <c r="J42" s="7">
        <v>10521.39</v>
      </c>
      <c r="K42" s="4" t="str">
        <f t="shared" si="25"/>
        <v>2.6.5</v>
      </c>
      <c r="L42" s="5">
        <f t="shared" si="26"/>
        <v>10521.39</v>
      </c>
      <c r="M42" s="3"/>
      <c r="N42" s="7" t="s">
        <v>133</v>
      </c>
      <c r="O42" s="7" t="s">
        <v>134</v>
      </c>
      <c r="P42" s="7">
        <v>780</v>
      </c>
      <c r="Q42" s="4" t="str">
        <f t="shared" si="5"/>
        <v>2.3.9</v>
      </c>
      <c r="R42" s="5">
        <f t="shared" si="6"/>
        <v>780</v>
      </c>
      <c r="S42" s="3"/>
      <c r="T42" s="7" t="s">
        <v>133</v>
      </c>
      <c r="U42" s="7" t="s">
        <v>134</v>
      </c>
      <c r="V42" s="7">
        <v>3350</v>
      </c>
      <c r="W42" s="4" t="str">
        <f t="shared" si="7"/>
        <v>2.3.9</v>
      </c>
      <c r="X42" s="5">
        <f t="shared" si="8"/>
        <v>3350</v>
      </c>
      <c r="Y42" s="3"/>
      <c r="Z42" s="7" t="s">
        <v>177</v>
      </c>
      <c r="AA42" s="7" t="s">
        <v>179</v>
      </c>
      <c r="AB42" s="7">
        <v>1325644.99</v>
      </c>
      <c r="AC42" s="4" t="str">
        <f t="shared" si="9"/>
        <v>2.3.9</v>
      </c>
      <c r="AD42" s="5">
        <f t="shared" si="10"/>
        <v>1325644.99</v>
      </c>
      <c r="AE42" s="3"/>
      <c r="AF42" s="3" t="s">
        <v>159</v>
      </c>
      <c r="AG42" s="3" t="s">
        <v>160</v>
      </c>
      <c r="AH42" s="3">
        <v>179.9</v>
      </c>
      <c r="AI42" s="4" t="str">
        <f t="shared" si="11"/>
        <v>2.3.9</v>
      </c>
      <c r="AJ42" s="5">
        <f t="shared" si="12"/>
        <v>179.9</v>
      </c>
      <c r="AK42" s="3"/>
      <c r="AL42" s="3" t="s">
        <v>133</v>
      </c>
      <c r="AM42" s="3" t="s">
        <v>134</v>
      </c>
      <c r="AN42" s="3">
        <v>6085</v>
      </c>
      <c r="AO42" s="4" t="str">
        <f t="shared" si="32"/>
        <v>2.3.9</v>
      </c>
      <c r="AP42" s="5">
        <f t="shared" si="13"/>
        <v>6085</v>
      </c>
      <c r="AQ42" s="3"/>
      <c r="AR42" s="3" t="s">
        <v>131</v>
      </c>
      <c r="AS42" s="3" t="s">
        <v>132</v>
      </c>
      <c r="AT42" s="64">
        <v>20271.59</v>
      </c>
      <c r="AU42" s="4" t="str">
        <f t="shared" si="27"/>
        <v>2.3.9</v>
      </c>
      <c r="AV42" s="5">
        <f t="shared" si="15"/>
        <v>20271.59</v>
      </c>
      <c r="AW42" s="3"/>
      <c r="AX42" s="3" t="s">
        <v>241</v>
      </c>
      <c r="AY42" s="3" t="s">
        <v>242</v>
      </c>
      <c r="AZ42" s="3">
        <v>77300</v>
      </c>
      <c r="BA42" s="4" t="str">
        <f t="shared" si="28"/>
        <v>2.6.1</v>
      </c>
      <c r="BB42" s="5">
        <f t="shared" si="17"/>
        <v>77300</v>
      </c>
      <c r="BC42" s="3"/>
      <c r="BD42" s="3" t="s">
        <v>159</v>
      </c>
      <c r="BE42" s="3" t="s">
        <v>160</v>
      </c>
      <c r="BF42" s="3">
        <v>2496.65</v>
      </c>
      <c r="BG42" s="4" t="str">
        <f t="shared" si="29"/>
        <v>2.3.9</v>
      </c>
      <c r="BH42" s="5">
        <f t="shared" si="19"/>
        <v>2496.65</v>
      </c>
      <c r="BI42" s="3"/>
      <c r="BJ42" s="3" t="s">
        <v>125</v>
      </c>
      <c r="BK42" s="3" t="s">
        <v>126</v>
      </c>
      <c r="BL42" s="3">
        <v>302100</v>
      </c>
      <c r="BM42" s="4" t="str">
        <f t="shared" si="30"/>
        <v>2.3.7</v>
      </c>
      <c r="BN42" s="5">
        <f t="shared" si="21"/>
        <v>302100</v>
      </c>
      <c r="BO42" s="3"/>
      <c r="BP42" s="3" t="s">
        <v>133</v>
      </c>
      <c r="BQ42" s="3" t="s">
        <v>134</v>
      </c>
      <c r="BR42" s="3">
        <v>5749.92</v>
      </c>
      <c r="BS42" s="4" t="str">
        <f t="shared" si="31"/>
        <v>2.3.9</v>
      </c>
      <c r="BT42" s="5">
        <f t="shared" si="23"/>
        <v>5749.92</v>
      </c>
    </row>
    <row r="43" spans="1:72" x14ac:dyDescent="0.25">
      <c r="A43" s="3"/>
      <c r="B43" s="7" t="s">
        <v>127</v>
      </c>
      <c r="C43" s="7" t="s">
        <v>128</v>
      </c>
      <c r="D43" s="7">
        <v>144500</v>
      </c>
      <c r="E43" s="4" t="str">
        <f t="shared" si="0"/>
        <v>2.3.7</v>
      </c>
      <c r="F43" s="5">
        <f t="shared" si="1"/>
        <v>144500</v>
      </c>
      <c r="G43" s="3"/>
      <c r="H43" s="7" t="s">
        <v>226</v>
      </c>
      <c r="I43" s="7" t="s">
        <v>227</v>
      </c>
      <c r="J43" s="7">
        <v>38940</v>
      </c>
      <c r="K43" s="4" t="str">
        <f t="shared" si="25"/>
        <v>2.6.9</v>
      </c>
      <c r="L43" s="5">
        <f t="shared" si="26"/>
        <v>38940</v>
      </c>
      <c r="M43" s="3"/>
      <c r="N43" s="7" t="s">
        <v>203</v>
      </c>
      <c r="O43" s="7" t="s">
        <v>204</v>
      </c>
      <c r="P43" s="7">
        <v>37811.440000000002</v>
      </c>
      <c r="Q43" s="4" t="str">
        <f t="shared" si="5"/>
        <v>2.3.9</v>
      </c>
      <c r="R43" s="5">
        <f t="shared" si="6"/>
        <v>37811.440000000002</v>
      </c>
      <c r="S43" s="3"/>
      <c r="T43" s="7" t="s">
        <v>241</v>
      </c>
      <c r="U43" s="7" t="s">
        <v>242</v>
      </c>
      <c r="V43" s="7">
        <v>344720</v>
      </c>
      <c r="W43" s="4" t="str">
        <f t="shared" si="7"/>
        <v>2.6.1</v>
      </c>
      <c r="X43" s="5">
        <f t="shared" si="8"/>
        <v>344720</v>
      </c>
      <c r="Y43" s="3"/>
      <c r="Z43" s="7" t="s">
        <v>133</v>
      </c>
      <c r="AA43" s="7" t="s">
        <v>134</v>
      </c>
      <c r="AB43" s="7">
        <v>0</v>
      </c>
      <c r="AC43" s="4" t="str">
        <f t="shared" si="9"/>
        <v>2.3.9</v>
      </c>
      <c r="AD43" s="5">
        <f t="shared" si="10"/>
        <v>0</v>
      </c>
      <c r="AE43" s="3"/>
      <c r="AF43" s="3" t="s">
        <v>140</v>
      </c>
      <c r="AG43" s="3" t="s">
        <v>141</v>
      </c>
      <c r="AH43" s="3">
        <v>7262.69</v>
      </c>
      <c r="AI43" s="4" t="str">
        <f t="shared" si="11"/>
        <v>2.3.9</v>
      </c>
      <c r="AJ43" s="5">
        <f t="shared" si="12"/>
        <v>7262.69</v>
      </c>
      <c r="AK43" s="3"/>
      <c r="AL43" s="3" t="s">
        <v>203</v>
      </c>
      <c r="AM43" s="3" t="s">
        <v>204</v>
      </c>
      <c r="AN43" s="3">
        <v>183100</v>
      </c>
      <c r="AO43" s="4" t="str">
        <f t="shared" si="32"/>
        <v>2.3.9</v>
      </c>
      <c r="AP43" s="5">
        <f t="shared" si="13"/>
        <v>183100</v>
      </c>
      <c r="AQ43" s="3"/>
      <c r="AR43" s="3" t="s">
        <v>159</v>
      </c>
      <c r="AS43" s="3" t="s">
        <v>160</v>
      </c>
      <c r="AT43" s="64">
        <v>6604.25</v>
      </c>
      <c r="AU43" s="4" t="str">
        <f t="shared" si="27"/>
        <v>2.3.9</v>
      </c>
      <c r="AV43" s="5">
        <f t="shared" si="15"/>
        <v>6604.25</v>
      </c>
      <c r="AW43" s="3"/>
      <c r="AX43" s="3" t="s">
        <v>224</v>
      </c>
      <c r="AY43" s="3" t="s">
        <v>225</v>
      </c>
      <c r="AZ43" s="3">
        <v>13248.42</v>
      </c>
      <c r="BA43" s="4" t="str">
        <f t="shared" si="28"/>
        <v>2.6.5</v>
      </c>
      <c r="BB43" s="5">
        <f t="shared" si="17"/>
        <v>13248.42</v>
      </c>
      <c r="BC43" s="3"/>
      <c r="BD43" s="3" t="s">
        <v>140</v>
      </c>
      <c r="BE43" s="3" t="s">
        <v>141</v>
      </c>
      <c r="BF43" s="3">
        <v>3360.46</v>
      </c>
      <c r="BG43" s="4" t="str">
        <f t="shared" si="29"/>
        <v>2.3.9</v>
      </c>
      <c r="BH43" s="5">
        <f t="shared" si="19"/>
        <v>3360.46</v>
      </c>
      <c r="BI43" s="3"/>
      <c r="BJ43" s="3" t="s">
        <v>127</v>
      </c>
      <c r="BK43" s="3" t="s">
        <v>128</v>
      </c>
      <c r="BL43" s="3">
        <v>328500</v>
      </c>
      <c r="BM43" s="4" t="str">
        <f t="shared" si="30"/>
        <v>2.3.7</v>
      </c>
      <c r="BN43" s="5">
        <f t="shared" si="21"/>
        <v>328500</v>
      </c>
      <c r="BO43" s="3"/>
      <c r="BP43" s="3" t="s">
        <v>254</v>
      </c>
      <c r="BQ43" s="3" t="s">
        <v>255</v>
      </c>
      <c r="BR43" s="3">
        <v>427917.09</v>
      </c>
      <c r="BS43" s="4" t="str">
        <f t="shared" si="31"/>
        <v>2.4.1</v>
      </c>
      <c r="BT43" s="5">
        <f t="shared" si="23"/>
        <v>427917.09</v>
      </c>
    </row>
    <row r="44" spans="1:72" x14ac:dyDescent="0.25">
      <c r="A44" s="3"/>
      <c r="B44" s="7" t="s">
        <v>201</v>
      </c>
      <c r="C44" s="7" t="s">
        <v>202</v>
      </c>
      <c r="D44" s="7">
        <v>202560</v>
      </c>
      <c r="E44" s="4" t="str">
        <f t="shared" si="0"/>
        <v>2.3.7</v>
      </c>
      <c r="F44" s="5">
        <f t="shared" si="1"/>
        <v>202560</v>
      </c>
      <c r="G44" s="3"/>
      <c r="H44" s="7" t="s">
        <v>142</v>
      </c>
      <c r="I44" s="7" t="s">
        <v>143</v>
      </c>
      <c r="J44" s="7">
        <v>48375.61</v>
      </c>
      <c r="K44" s="4" t="str">
        <f t="shared" si="25"/>
        <v>2.7.2</v>
      </c>
      <c r="L44" s="5">
        <f t="shared" si="26"/>
        <v>48375.61</v>
      </c>
      <c r="M44" s="3"/>
      <c r="N44" s="7" t="s">
        <v>218</v>
      </c>
      <c r="O44" s="7" t="s">
        <v>219</v>
      </c>
      <c r="P44" s="7">
        <v>10000</v>
      </c>
      <c r="Q44" s="4" t="str">
        <f t="shared" si="5"/>
        <v>2.4.1</v>
      </c>
      <c r="R44" s="5">
        <f t="shared" si="6"/>
        <v>10000</v>
      </c>
      <c r="S44" s="3"/>
      <c r="T44" s="7" t="s">
        <v>220</v>
      </c>
      <c r="U44" s="7" t="s">
        <v>221</v>
      </c>
      <c r="V44" s="7">
        <v>8300</v>
      </c>
      <c r="W44" s="4" t="str">
        <f t="shared" si="7"/>
        <v>2.6.1</v>
      </c>
      <c r="X44" s="5">
        <f t="shared" si="8"/>
        <v>8300</v>
      </c>
      <c r="Y44" s="3"/>
      <c r="Z44" s="7" t="s">
        <v>133</v>
      </c>
      <c r="AA44" s="7" t="s">
        <v>134</v>
      </c>
      <c r="AB44" s="7">
        <v>2054.2600000000002</v>
      </c>
      <c r="AC44" s="4" t="str">
        <f t="shared" si="9"/>
        <v>2.3.9</v>
      </c>
      <c r="AD44" s="5">
        <f t="shared" si="10"/>
        <v>2054.2600000000002</v>
      </c>
      <c r="AE44" s="3"/>
      <c r="AF44" s="3" t="s">
        <v>169</v>
      </c>
      <c r="AG44" s="3" t="s">
        <v>170</v>
      </c>
      <c r="AH44" s="3">
        <v>188355</v>
      </c>
      <c r="AI44" s="4" t="str">
        <f t="shared" si="11"/>
        <v>2.3.9</v>
      </c>
      <c r="AJ44" s="5">
        <f t="shared" si="12"/>
        <v>188355</v>
      </c>
      <c r="AK44" s="3"/>
      <c r="AL44" s="3" t="s">
        <v>190</v>
      </c>
      <c r="AM44" s="3" t="s">
        <v>205</v>
      </c>
      <c r="AN44" s="3">
        <v>6330</v>
      </c>
      <c r="AO44" s="4" t="str">
        <f t="shared" si="32"/>
        <v>2.3.9</v>
      </c>
      <c r="AP44" s="5">
        <f t="shared" si="13"/>
        <v>6330</v>
      </c>
      <c r="AQ44" s="3"/>
      <c r="AR44" s="3" t="s">
        <v>140</v>
      </c>
      <c r="AS44" s="3" t="s">
        <v>141</v>
      </c>
      <c r="AT44" s="64">
        <v>1310.46</v>
      </c>
      <c r="AU44" s="4" t="str">
        <f t="shared" si="27"/>
        <v>2.3.9</v>
      </c>
      <c r="AV44" s="5">
        <f t="shared" si="15"/>
        <v>1310.46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 t="s">
        <v>177</v>
      </c>
      <c r="BE44" s="3" t="s">
        <v>179</v>
      </c>
      <c r="BF44" s="3">
        <v>451000</v>
      </c>
      <c r="BG44" s="4" t="str">
        <f t="shared" si="29"/>
        <v>2.3.9</v>
      </c>
      <c r="BH44" s="5">
        <f t="shared" si="19"/>
        <v>451000</v>
      </c>
      <c r="BI44" s="3"/>
      <c r="BJ44" s="3" t="s">
        <v>235</v>
      </c>
      <c r="BK44" s="3" t="s">
        <v>236</v>
      </c>
      <c r="BL44" s="3">
        <v>985</v>
      </c>
      <c r="BM44" s="4" t="str">
        <f t="shared" si="30"/>
        <v>2.3.7</v>
      </c>
      <c r="BN44" s="5">
        <f t="shared" si="21"/>
        <v>985</v>
      </c>
      <c r="BO44" s="3"/>
      <c r="BP44" s="3" t="s">
        <v>218</v>
      </c>
      <c r="BQ44" s="3" t="s">
        <v>219</v>
      </c>
      <c r="BR44" s="3">
        <v>107500</v>
      </c>
      <c r="BS44" s="4" t="str">
        <f t="shared" si="31"/>
        <v>2.4.1</v>
      </c>
      <c r="BT44" s="5">
        <f>+BR44</f>
        <v>107500</v>
      </c>
    </row>
    <row r="45" spans="1:72" x14ac:dyDescent="0.25">
      <c r="A45" s="3"/>
      <c r="B45" s="7" t="s">
        <v>129</v>
      </c>
      <c r="C45" s="7" t="s">
        <v>130</v>
      </c>
      <c r="D45" s="7">
        <v>1610</v>
      </c>
      <c r="E45" s="4" t="str">
        <f t="shared" si="0"/>
        <v>2.3.7</v>
      </c>
      <c r="F45" s="5">
        <f t="shared" si="1"/>
        <v>1610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 t="s">
        <v>142</v>
      </c>
      <c r="O45" s="7" t="s">
        <v>143</v>
      </c>
      <c r="P45" s="7">
        <v>457862.52999999991</v>
      </c>
      <c r="Q45" s="4" t="str">
        <f t="shared" si="5"/>
        <v>2.7.2</v>
      </c>
      <c r="R45" s="5">
        <f t="shared" si="6"/>
        <v>457862.52999999991</v>
      </c>
      <c r="S45" s="3"/>
      <c r="T45" s="7" t="s">
        <v>243</v>
      </c>
      <c r="U45" s="7" t="s">
        <v>244</v>
      </c>
      <c r="V45" s="7">
        <v>530000</v>
      </c>
      <c r="W45" s="4" t="str">
        <f t="shared" si="7"/>
        <v>2.6.4</v>
      </c>
      <c r="X45" s="5">
        <f t="shared" si="8"/>
        <v>530000</v>
      </c>
      <c r="Y45" s="3"/>
      <c r="Z45" s="7" t="s">
        <v>203</v>
      </c>
      <c r="AA45" s="7" t="s">
        <v>204</v>
      </c>
      <c r="AB45" s="7">
        <v>5000</v>
      </c>
      <c r="AC45" s="4" t="str">
        <f t="shared" si="9"/>
        <v>2.3.9</v>
      </c>
      <c r="AD45" s="5">
        <f t="shared" si="10"/>
        <v>5000</v>
      </c>
      <c r="AE45" s="3"/>
      <c r="AF45" s="3" t="s">
        <v>177</v>
      </c>
      <c r="AG45" s="3" t="s">
        <v>179</v>
      </c>
      <c r="AH45" s="3">
        <v>2021524.4</v>
      </c>
      <c r="AI45" s="4" t="str">
        <f t="shared" si="11"/>
        <v>2.3.9</v>
      </c>
      <c r="AJ45" s="5">
        <f t="shared" si="12"/>
        <v>2021524.4</v>
      </c>
      <c r="AK45" s="3"/>
      <c r="AL45" s="3" t="s">
        <v>218</v>
      </c>
      <c r="AM45" s="3" t="s">
        <v>219</v>
      </c>
      <c r="AN45" s="3">
        <v>25000</v>
      </c>
      <c r="AO45" s="4" t="str">
        <f t="shared" si="32"/>
        <v>2.4.1</v>
      </c>
      <c r="AP45" s="5">
        <f t="shared" si="13"/>
        <v>25000</v>
      </c>
      <c r="AQ45" s="3"/>
      <c r="AR45" s="3" t="s">
        <v>169</v>
      </c>
      <c r="AS45" s="3" t="s">
        <v>170</v>
      </c>
      <c r="AT45" s="64">
        <v>63800</v>
      </c>
      <c r="AU45" s="4" t="str">
        <f t="shared" si="27"/>
        <v>2.3.9</v>
      </c>
      <c r="AV45" s="5">
        <f t="shared" si="15"/>
        <v>63800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 t="s">
        <v>133</v>
      </c>
      <c r="BE45" s="3" t="s">
        <v>134</v>
      </c>
      <c r="BF45" s="3">
        <v>1168.4000000000001</v>
      </c>
      <c r="BG45" s="4" t="str">
        <f t="shared" si="29"/>
        <v>2.3.9</v>
      </c>
      <c r="BH45" s="5">
        <f t="shared" si="19"/>
        <v>1168.4000000000001</v>
      </c>
      <c r="BI45" s="3"/>
      <c r="BJ45" s="3" t="s">
        <v>239</v>
      </c>
      <c r="BK45" s="3" t="s">
        <v>240</v>
      </c>
      <c r="BL45" s="3">
        <v>377210.85</v>
      </c>
      <c r="BM45" s="4" t="str">
        <f t="shared" si="30"/>
        <v>2.3.7</v>
      </c>
      <c r="BN45" s="5">
        <f t="shared" si="21"/>
        <v>377210.85</v>
      </c>
      <c r="BO45" s="3"/>
      <c r="BP45" s="3" t="s">
        <v>281</v>
      </c>
      <c r="BQ45" s="3" t="s">
        <v>282</v>
      </c>
      <c r="BR45" s="3">
        <v>673425</v>
      </c>
      <c r="BS45" s="4" t="str">
        <f t="shared" si="31"/>
        <v>2.6.3</v>
      </c>
      <c r="BT45" s="5">
        <f t="shared" si="23"/>
        <v>673425</v>
      </c>
    </row>
    <row r="46" spans="1:72" x14ac:dyDescent="0.25">
      <c r="A46" s="3"/>
      <c r="B46" s="7" t="s">
        <v>182</v>
      </c>
      <c r="C46" s="7" t="s">
        <v>183</v>
      </c>
      <c r="D46" s="7">
        <v>746313.22</v>
      </c>
      <c r="E46" s="4" t="str">
        <f t="shared" si="0"/>
        <v>2.3.7</v>
      </c>
      <c r="F46" s="5">
        <f t="shared" si="1"/>
        <v>746313.22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222</v>
      </c>
      <c r="U46" s="7" t="s">
        <v>223</v>
      </c>
      <c r="V46" s="7">
        <v>345760</v>
      </c>
      <c r="W46" s="4" t="str">
        <f t="shared" si="7"/>
        <v>2.6.5</v>
      </c>
      <c r="X46" s="5">
        <f t="shared" si="8"/>
        <v>345760</v>
      </c>
      <c r="Y46" s="3"/>
      <c r="Z46" s="7" t="s">
        <v>218</v>
      </c>
      <c r="AA46" s="7" t="s">
        <v>219</v>
      </c>
      <c r="AB46" s="7">
        <v>41000</v>
      </c>
      <c r="AC46" s="4" t="str">
        <f t="shared" si="9"/>
        <v>2.4.1</v>
      </c>
      <c r="AD46" s="5">
        <f t="shared" si="10"/>
        <v>41000</v>
      </c>
      <c r="AE46" s="3"/>
      <c r="AF46" s="3" t="s">
        <v>133</v>
      </c>
      <c r="AG46" s="3" t="s">
        <v>134</v>
      </c>
      <c r="AH46" s="3">
        <v>8550</v>
      </c>
      <c r="AI46" s="4" t="str">
        <f t="shared" si="11"/>
        <v>2.3.9</v>
      </c>
      <c r="AJ46" s="5">
        <f t="shared" si="12"/>
        <v>8550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 t="s">
        <v>177</v>
      </c>
      <c r="AS46" s="3" t="s">
        <v>179</v>
      </c>
      <c r="AT46" s="64">
        <v>258246.11</v>
      </c>
      <c r="AU46" s="4" t="str">
        <f t="shared" si="27"/>
        <v>2.3.9</v>
      </c>
      <c r="AV46" s="5">
        <f t="shared" si="15"/>
        <v>258246.11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 t="s">
        <v>218</v>
      </c>
      <c r="BE46" s="3" t="s">
        <v>219</v>
      </c>
      <c r="BF46" s="3">
        <v>10000</v>
      </c>
      <c r="BG46" s="4" t="str">
        <f t="shared" si="29"/>
        <v>2.4.1</v>
      </c>
      <c r="BH46" s="5">
        <f t="shared" si="19"/>
        <v>10000</v>
      </c>
      <c r="BI46" s="3"/>
      <c r="BJ46" s="3" t="s">
        <v>184</v>
      </c>
      <c r="BK46" s="3" t="s">
        <v>185</v>
      </c>
      <c r="BL46" s="3">
        <v>1226801.3999999999</v>
      </c>
      <c r="BM46" s="4" t="str">
        <f t="shared" si="30"/>
        <v>2.3.7</v>
      </c>
      <c r="BN46" s="5">
        <f t="shared" si="21"/>
        <v>1226801.3999999999</v>
      </c>
      <c r="BO46" s="3"/>
      <c r="BP46" s="3" t="s">
        <v>142</v>
      </c>
      <c r="BQ46" s="3" t="s">
        <v>143</v>
      </c>
      <c r="BR46" s="3">
        <v>530282.77</v>
      </c>
      <c r="BS46" s="4" t="str">
        <f t="shared" si="31"/>
        <v>2.7.2</v>
      </c>
      <c r="BT46" s="5">
        <f t="shared" si="23"/>
        <v>530282.77</v>
      </c>
    </row>
    <row r="47" spans="1:72" x14ac:dyDescent="0.25">
      <c r="A47" s="3"/>
      <c r="B47" s="7" t="s">
        <v>184</v>
      </c>
      <c r="C47" s="7" t="s">
        <v>185</v>
      </c>
      <c r="D47" s="7">
        <v>1344843.96</v>
      </c>
      <c r="E47" s="4" t="str">
        <f t="shared" si="0"/>
        <v>2.3.7</v>
      </c>
      <c r="F47" s="5">
        <f t="shared" si="1"/>
        <v>1344843.96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245</v>
      </c>
      <c r="U47" s="7" t="s">
        <v>246</v>
      </c>
      <c r="V47" s="7">
        <v>321750</v>
      </c>
      <c r="W47" s="4" t="str">
        <f t="shared" si="7"/>
        <v>2.6.5</v>
      </c>
      <c r="X47" s="5">
        <f t="shared" si="8"/>
        <v>321750</v>
      </c>
      <c r="Y47" s="3"/>
      <c r="Z47" s="7" t="s">
        <v>220</v>
      </c>
      <c r="AA47" s="7" t="s">
        <v>221</v>
      </c>
      <c r="AB47" s="7">
        <v>37500</v>
      </c>
      <c r="AC47" s="4" t="str">
        <f t="shared" si="9"/>
        <v>2.6.1</v>
      </c>
      <c r="AD47" s="5">
        <f t="shared" si="10"/>
        <v>37500</v>
      </c>
      <c r="AE47" s="3"/>
      <c r="AF47" s="3" t="s">
        <v>203</v>
      </c>
      <c r="AG47" s="3" t="s">
        <v>204</v>
      </c>
      <c r="AH47" s="3">
        <v>71693</v>
      </c>
      <c r="AI47" s="4" t="str">
        <f t="shared" si="11"/>
        <v>2.3.9</v>
      </c>
      <c r="AJ47" s="5">
        <f t="shared" si="12"/>
        <v>71693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 t="s">
        <v>133</v>
      </c>
      <c r="AS47" s="3" t="s">
        <v>134</v>
      </c>
      <c r="AT47" s="64">
        <v>-26156.75</v>
      </c>
      <c r="AU47" s="4" t="str">
        <f t="shared" si="27"/>
        <v>2.3.9</v>
      </c>
      <c r="AV47" s="5">
        <f t="shared" si="15"/>
        <v>-26156.75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 t="s">
        <v>206</v>
      </c>
      <c r="BE47" s="3" t="s">
        <v>207</v>
      </c>
      <c r="BF47" s="3">
        <v>142966.04999999999</v>
      </c>
      <c r="BG47" s="4" t="str">
        <f t="shared" si="29"/>
        <v>2.6.1</v>
      </c>
      <c r="BH47" s="5">
        <f t="shared" si="19"/>
        <v>142966.04999999999</v>
      </c>
      <c r="BI47" s="3"/>
      <c r="BJ47" s="3" t="s">
        <v>157</v>
      </c>
      <c r="BK47" s="3" t="s">
        <v>158</v>
      </c>
      <c r="BL47" s="3">
        <v>15562.8</v>
      </c>
      <c r="BM47" s="4" t="str">
        <f t="shared" si="30"/>
        <v>2.3.9</v>
      </c>
      <c r="BN47" s="5">
        <f t="shared" si="21"/>
        <v>15562.8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 t="s">
        <v>157</v>
      </c>
      <c r="C48" s="7" t="s">
        <v>158</v>
      </c>
      <c r="D48" s="7">
        <v>102395.45</v>
      </c>
      <c r="E48" s="4" t="str">
        <f t="shared" si="0"/>
        <v>2.3.9</v>
      </c>
      <c r="F48" s="5">
        <f t="shared" si="1"/>
        <v>102395.45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 t="s">
        <v>142</v>
      </c>
      <c r="U48" s="7" t="s">
        <v>143</v>
      </c>
      <c r="V48" s="7">
        <v>592709.79</v>
      </c>
      <c r="W48" s="4" t="str">
        <f t="shared" si="7"/>
        <v>2.7.2</v>
      </c>
      <c r="X48" s="5">
        <f t="shared" si="8"/>
        <v>592709.79</v>
      </c>
      <c r="Y48" s="3"/>
      <c r="Z48" s="7" t="s">
        <v>222</v>
      </c>
      <c r="AA48" s="7" t="s">
        <v>223</v>
      </c>
      <c r="AB48" s="7">
        <v>254250</v>
      </c>
      <c r="AC48" s="4" t="str">
        <f t="shared" si="9"/>
        <v>2.6.5</v>
      </c>
      <c r="AD48" s="5">
        <f t="shared" si="10"/>
        <v>254250</v>
      </c>
      <c r="AE48" s="3"/>
      <c r="AF48" s="3" t="s">
        <v>190</v>
      </c>
      <c r="AG48" s="3" t="s">
        <v>205</v>
      </c>
      <c r="AH48" s="3">
        <v>1830.48</v>
      </c>
      <c r="AI48" s="4" t="str">
        <f t="shared" si="11"/>
        <v>2.3.9</v>
      </c>
      <c r="AJ48" s="5">
        <f t="shared" si="12"/>
        <v>1830.48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 t="s">
        <v>206</v>
      </c>
      <c r="AS48" s="3" t="s">
        <v>207</v>
      </c>
      <c r="AT48" s="64">
        <v>186271.19</v>
      </c>
      <c r="AU48" s="4" t="str">
        <f t="shared" si="27"/>
        <v>2.6.1</v>
      </c>
      <c r="AV48" s="5">
        <f t="shared" si="15"/>
        <v>186271.19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 t="s">
        <v>220</v>
      </c>
      <c r="BE48" s="3" t="s">
        <v>221</v>
      </c>
      <c r="BF48" s="3">
        <v>97350</v>
      </c>
      <c r="BG48" s="4" t="str">
        <f t="shared" si="29"/>
        <v>2.6.1</v>
      </c>
      <c r="BH48" s="5">
        <f t="shared" si="19"/>
        <v>97350</v>
      </c>
      <c r="BI48" s="3"/>
      <c r="BJ48" s="3" t="s">
        <v>131</v>
      </c>
      <c r="BK48" s="3" t="s">
        <v>132</v>
      </c>
      <c r="BL48" s="3">
        <v>44375.14</v>
      </c>
      <c r="BM48" s="4" t="str">
        <f t="shared" si="30"/>
        <v>2.3.9</v>
      </c>
      <c r="BN48" s="5">
        <f t="shared" si="21"/>
        <v>44375.14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 t="s">
        <v>131</v>
      </c>
      <c r="C49" s="7" t="s">
        <v>132</v>
      </c>
      <c r="D49" s="7">
        <v>45945</v>
      </c>
      <c r="E49" s="4" t="str">
        <f t="shared" si="0"/>
        <v>2.3.9</v>
      </c>
      <c r="F49" s="5">
        <f t="shared" si="1"/>
        <v>45945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 t="s">
        <v>210</v>
      </c>
      <c r="AA49" s="7" t="s">
        <v>211</v>
      </c>
      <c r="AB49" s="7">
        <v>218559.32</v>
      </c>
      <c r="AC49" s="4" t="str">
        <f t="shared" si="9"/>
        <v>2.6.5</v>
      </c>
      <c r="AD49" s="5">
        <f t="shared" si="10"/>
        <v>218559.32</v>
      </c>
      <c r="AE49" s="3"/>
      <c r="AF49" s="3" t="s">
        <v>254</v>
      </c>
      <c r="AG49" s="3" t="s">
        <v>255</v>
      </c>
      <c r="AH49" s="3">
        <v>2056762.66</v>
      </c>
      <c r="AI49" s="4" t="str">
        <f t="shared" si="11"/>
        <v>2.4.1</v>
      </c>
      <c r="AJ49" s="5">
        <f t="shared" si="12"/>
        <v>2056762.66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 t="s">
        <v>222</v>
      </c>
      <c r="AS49" s="3" t="s">
        <v>223</v>
      </c>
      <c r="AT49" s="64">
        <v>112827.12</v>
      </c>
      <c r="AU49" s="4" t="str">
        <f t="shared" si="27"/>
        <v>2.6.5</v>
      </c>
      <c r="AV49" s="5">
        <f t="shared" si="15"/>
        <v>112827.12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 t="s">
        <v>222</v>
      </c>
      <c r="BE49" s="3" t="s">
        <v>223</v>
      </c>
      <c r="BF49" s="3">
        <v>27950</v>
      </c>
      <c r="BG49" s="4" t="str">
        <f t="shared" si="29"/>
        <v>2.6.5</v>
      </c>
      <c r="BH49" s="5">
        <f t="shared" si="19"/>
        <v>27950</v>
      </c>
      <c r="BI49" s="3"/>
      <c r="BJ49" s="3" t="s">
        <v>159</v>
      </c>
      <c r="BK49" s="3" t="s">
        <v>160</v>
      </c>
      <c r="BL49" s="3">
        <v>1107.55</v>
      </c>
      <c r="BM49" s="4" t="str">
        <f t="shared" si="30"/>
        <v>2.3.9</v>
      </c>
      <c r="BN49" s="5">
        <f t="shared" si="21"/>
        <v>1107.55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 t="s">
        <v>159</v>
      </c>
      <c r="C50" s="7" t="s">
        <v>160</v>
      </c>
      <c r="D50" s="7">
        <v>975.75</v>
      </c>
      <c r="E50" s="4" t="str">
        <f t="shared" si="0"/>
        <v>2.3.9</v>
      </c>
      <c r="F50" s="5">
        <f t="shared" si="1"/>
        <v>975.75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 t="s">
        <v>218</v>
      </c>
      <c r="AG50" s="3" t="s">
        <v>219</v>
      </c>
      <c r="AH50" s="3">
        <v>78000</v>
      </c>
      <c r="AI50" s="4" t="str">
        <f t="shared" si="11"/>
        <v>2.4.1</v>
      </c>
      <c r="AJ50" s="5">
        <f t="shared" si="12"/>
        <v>78000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 t="s">
        <v>142</v>
      </c>
      <c r="AS50" s="3" t="s">
        <v>143</v>
      </c>
      <c r="AT50" s="64">
        <v>3897279.66</v>
      </c>
      <c r="AU50" s="4" t="str">
        <f t="shared" si="27"/>
        <v>2.7.2</v>
      </c>
      <c r="AV50" s="5">
        <f t="shared" si="15"/>
        <v>3897279.66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 t="s">
        <v>142</v>
      </c>
      <c r="BE50" s="3" t="s">
        <v>143</v>
      </c>
      <c r="BF50" s="3">
        <v>1059936.31</v>
      </c>
      <c r="BG50" s="4" t="str">
        <f t="shared" si="29"/>
        <v>2.7.2</v>
      </c>
      <c r="BH50" s="5">
        <f t="shared" si="19"/>
        <v>1059936.31</v>
      </c>
      <c r="BI50" s="3"/>
      <c r="BJ50" s="3" t="s">
        <v>140</v>
      </c>
      <c r="BK50" s="3" t="s">
        <v>141</v>
      </c>
      <c r="BL50" s="3">
        <v>80221</v>
      </c>
      <c r="BM50" s="4" t="str">
        <f t="shared" si="30"/>
        <v>2.3.9</v>
      </c>
      <c r="BN50" s="5">
        <f t="shared" si="21"/>
        <v>80221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 t="s">
        <v>140</v>
      </c>
      <c r="C51" s="7" t="s">
        <v>141</v>
      </c>
      <c r="D51" s="7">
        <v>287737.39</v>
      </c>
      <c r="E51" s="4" t="str">
        <f t="shared" si="0"/>
        <v>2.3.9</v>
      </c>
      <c r="F51" s="5">
        <f t="shared" si="1"/>
        <v>287737.39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 t="s">
        <v>206</v>
      </c>
      <c r="AG51" s="3" t="s">
        <v>207</v>
      </c>
      <c r="AH51" s="3">
        <v>12260</v>
      </c>
      <c r="AI51" s="4" t="str">
        <f t="shared" si="11"/>
        <v>2.6.1</v>
      </c>
      <c r="AJ51" s="5">
        <f t="shared" si="12"/>
        <v>12260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 t="s">
        <v>169</v>
      </c>
      <c r="BK51" s="3" t="s">
        <v>170</v>
      </c>
      <c r="BL51" s="3">
        <v>135025</v>
      </c>
      <c r="BM51" s="4" t="str">
        <f t="shared" si="30"/>
        <v>2.3.9</v>
      </c>
      <c r="BN51" s="5">
        <f t="shared" si="21"/>
        <v>135025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 t="s">
        <v>169</v>
      </c>
      <c r="C52" s="7" t="s">
        <v>170</v>
      </c>
      <c r="D52" s="7">
        <v>674</v>
      </c>
      <c r="E52" s="4" t="str">
        <f t="shared" si="0"/>
        <v>2.3.9</v>
      </c>
      <c r="F52" s="5">
        <f t="shared" si="1"/>
        <v>674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 t="s">
        <v>243</v>
      </c>
      <c r="AG52" s="3" t="s">
        <v>244</v>
      </c>
      <c r="AH52" s="3">
        <v>2120000</v>
      </c>
      <c r="AI52" s="4" t="str">
        <f t="shared" si="11"/>
        <v>2.6.4</v>
      </c>
      <c r="AJ52" s="5">
        <f t="shared" si="12"/>
        <v>2120000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 t="s">
        <v>177</v>
      </c>
      <c r="BK52" s="3" t="s">
        <v>179</v>
      </c>
      <c r="BL52" s="3">
        <v>123590</v>
      </c>
      <c r="BM52" s="4" t="str">
        <f t="shared" si="30"/>
        <v>2.3.9</v>
      </c>
      <c r="BN52" s="5">
        <f t="shared" si="21"/>
        <v>123590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 t="s">
        <v>177</v>
      </c>
      <c r="C53" s="7" t="s">
        <v>179</v>
      </c>
      <c r="D53" s="7">
        <v>147545.23000000001</v>
      </c>
      <c r="E53" s="4" t="str">
        <f t="shared" si="0"/>
        <v>2.3.9</v>
      </c>
      <c r="F53" s="5">
        <f t="shared" si="1"/>
        <v>147545.23000000001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 t="s">
        <v>222</v>
      </c>
      <c r="AG53" s="3" t="s">
        <v>223</v>
      </c>
      <c r="AH53" s="3">
        <v>106600</v>
      </c>
      <c r="AI53" s="4" t="str">
        <f t="shared" si="11"/>
        <v>2.6.5</v>
      </c>
      <c r="AJ53" s="5">
        <f t="shared" si="12"/>
        <v>106600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 t="s">
        <v>133</v>
      </c>
      <c r="BK53" s="3" t="s">
        <v>134</v>
      </c>
      <c r="BL53" s="3">
        <v>4185.59</v>
      </c>
      <c r="BM53" s="4" t="str">
        <f t="shared" si="30"/>
        <v>2.3.9</v>
      </c>
      <c r="BN53" s="5">
        <f t="shared" si="21"/>
        <v>4185.59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 t="s">
        <v>133</v>
      </c>
      <c r="C54" s="7" t="s">
        <v>134</v>
      </c>
      <c r="D54" s="7">
        <v>1420</v>
      </c>
      <c r="E54" s="4" t="str">
        <f t="shared" si="0"/>
        <v>2.3.9</v>
      </c>
      <c r="F54" s="5">
        <f t="shared" si="1"/>
        <v>1420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 t="s">
        <v>208</v>
      </c>
      <c r="AG54" s="3" t="s">
        <v>209</v>
      </c>
      <c r="AH54" s="3">
        <v>78898.31</v>
      </c>
      <c r="AI54" s="4" t="str">
        <f t="shared" si="11"/>
        <v>2.6.5</v>
      </c>
      <c r="AJ54" s="5">
        <f t="shared" si="12"/>
        <v>78898.31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 t="s">
        <v>203</v>
      </c>
      <c r="BK54" s="3" t="s">
        <v>204</v>
      </c>
      <c r="BL54" s="3">
        <v>362366.67</v>
      </c>
      <c r="BM54" s="4" t="str">
        <f t="shared" si="30"/>
        <v>2.3.9</v>
      </c>
      <c r="BN54" s="5">
        <f t="shared" si="21"/>
        <v>362366.67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 t="s">
        <v>203</v>
      </c>
      <c r="C55" s="7" t="s">
        <v>204</v>
      </c>
      <c r="D55" s="7">
        <v>4308</v>
      </c>
      <c r="E55" s="4" t="str">
        <f t="shared" si="0"/>
        <v>2.3.9</v>
      </c>
      <c r="F55" s="5">
        <f t="shared" si="1"/>
        <v>4308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 t="s">
        <v>142</v>
      </c>
      <c r="AG55" s="3" t="s">
        <v>143</v>
      </c>
      <c r="AH55" s="3">
        <v>490578.38</v>
      </c>
      <c r="AI55" s="4" t="str">
        <f t="shared" si="11"/>
        <v>2.7.2</v>
      </c>
      <c r="AJ55" s="5">
        <f t="shared" si="12"/>
        <v>490578.38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 t="s">
        <v>254</v>
      </c>
      <c r="BK55" s="3" t="s">
        <v>255</v>
      </c>
      <c r="BL55" s="3">
        <v>1331698.17</v>
      </c>
      <c r="BM55" s="4" t="str">
        <f t="shared" si="30"/>
        <v>2.4.1</v>
      </c>
      <c r="BN55" s="5">
        <f t="shared" si="21"/>
        <v>1331698.17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 t="s">
        <v>190</v>
      </c>
      <c r="C56" s="7" t="s">
        <v>205</v>
      </c>
      <c r="D56" s="7">
        <v>24500.94</v>
      </c>
      <c r="E56" s="4" t="str">
        <f t="shared" si="0"/>
        <v>2.3.9</v>
      </c>
      <c r="F56" s="5">
        <f t="shared" si="1"/>
        <v>24500.94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 t="s">
        <v>218</v>
      </c>
      <c r="BK56" s="3" t="s">
        <v>219</v>
      </c>
      <c r="BL56" s="3">
        <v>20000</v>
      </c>
      <c r="BM56" s="4" t="str">
        <f t="shared" si="30"/>
        <v>2.4.1</v>
      </c>
      <c r="BN56" s="5">
        <f t="shared" si="21"/>
        <v>20000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 t="s">
        <v>206</v>
      </c>
      <c r="C57" s="7" t="s">
        <v>207</v>
      </c>
      <c r="D57" s="7">
        <v>683600</v>
      </c>
      <c r="E57" s="4" t="str">
        <f t="shared" si="0"/>
        <v>2.6.1</v>
      </c>
      <c r="F57" s="5">
        <f t="shared" si="1"/>
        <v>683600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 t="s">
        <v>220</v>
      </c>
      <c r="BK57" s="3" t="s">
        <v>221</v>
      </c>
      <c r="BL57" s="3">
        <v>9998.17</v>
      </c>
      <c r="BM57" s="4" t="str">
        <f t="shared" si="30"/>
        <v>2.6.1</v>
      </c>
      <c r="BN57" s="5">
        <f t="shared" si="21"/>
        <v>9998.17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 t="s">
        <v>208</v>
      </c>
      <c r="C58" s="7" t="s">
        <v>209</v>
      </c>
      <c r="D58" s="7">
        <v>492000</v>
      </c>
      <c r="E58" s="4" t="str">
        <f t="shared" si="0"/>
        <v>2.6.5</v>
      </c>
      <c r="F58" s="5">
        <f t="shared" si="1"/>
        <v>492000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 t="s">
        <v>210</v>
      </c>
      <c r="BK58" s="3" t="s">
        <v>211</v>
      </c>
      <c r="BL58" s="3">
        <v>171600</v>
      </c>
      <c r="BM58" s="4" t="str">
        <f t="shared" si="30"/>
        <v>2.6.5</v>
      </c>
      <c r="BN58" s="5">
        <f t="shared" si="21"/>
        <v>171600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 t="s">
        <v>210</v>
      </c>
      <c r="C59" s="7" t="s">
        <v>211</v>
      </c>
      <c r="D59" s="7">
        <v>40488</v>
      </c>
      <c r="E59" s="4" t="str">
        <f t="shared" si="0"/>
        <v>2.6.5</v>
      </c>
      <c r="F59" s="5">
        <f t="shared" si="1"/>
        <v>40488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 t="s">
        <v>224</v>
      </c>
      <c r="BK59" s="3" t="s">
        <v>225</v>
      </c>
      <c r="BL59" s="3">
        <v>86850.2</v>
      </c>
      <c r="BM59" s="4" t="str">
        <f t="shared" si="30"/>
        <v>2.6.5</v>
      </c>
      <c r="BN59" s="5">
        <f t="shared" si="21"/>
        <v>86850.2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 t="s">
        <v>142</v>
      </c>
      <c r="C60" s="7" t="s">
        <v>143</v>
      </c>
      <c r="D60" s="7">
        <v>665486.28</v>
      </c>
      <c r="E60" s="4" t="str">
        <f t="shared" si="0"/>
        <v>2.7.2</v>
      </c>
      <c r="F60" s="5">
        <f t="shared" si="1"/>
        <v>665486.28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 t="s">
        <v>274</v>
      </c>
      <c r="BK60" s="3" t="s">
        <v>275</v>
      </c>
      <c r="BL60" s="3">
        <v>175165.5</v>
      </c>
      <c r="BM60" s="4" t="str">
        <f t="shared" si="30"/>
        <v>2.6.8</v>
      </c>
      <c r="BN60" s="5">
        <f t="shared" si="21"/>
        <v>175165.5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 t="s">
        <v>142</v>
      </c>
      <c r="BK61" s="3" t="s">
        <v>143</v>
      </c>
      <c r="BL61" s="3">
        <v>421343.92</v>
      </c>
      <c r="BM61" s="4" t="str">
        <f t="shared" si="30"/>
        <v>2.7.2</v>
      </c>
      <c r="BN61" s="5">
        <f t="shared" si="21"/>
        <v>421343.92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topLeftCell="E72" zoomScaleNormal="100" zoomScaleSheetLayoutView="100" workbookViewId="0">
      <selection activeCell="N82" sqref="N82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9.75" customHeigh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ht="78.599999999999994" customHeight="1" x14ac:dyDescent="0.25">
      <c r="B3" s="75" t="s">
        <v>228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s="10" customFormat="1" ht="31.5" customHeight="1" x14ac:dyDescent="0.25">
      <c r="A4" s="76" t="s">
        <v>0</v>
      </c>
      <c r="B4" s="76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t="shared" ref="C5:O5" ca="1" si="0">+C6+C12+C22+C32+C48+C65</f>
        <v>332886274</v>
      </c>
      <c r="D5" s="12">
        <f t="shared" si="0"/>
        <v>30889928.729999997</v>
      </c>
      <c r="E5" s="12">
        <f t="shared" ca="1" si="0"/>
        <v>23758099.990000002</v>
      </c>
      <c r="F5" s="12">
        <f t="shared" ca="1" si="0"/>
        <v>21111011.919999998</v>
      </c>
      <c r="G5" s="12">
        <f t="shared" ca="1" si="0"/>
        <v>35543137.979999997</v>
      </c>
      <c r="H5" s="12">
        <f t="shared" ca="1" si="0"/>
        <v>24407114.449999999</v>
      </c>
      <c r="I5" s="12">
        <f t="shared" ca="1" si="0"/>
        <v>31897990.329999998</v>
      </c>
      <c r="J5" s="12">
        <f ca="1">+J6+J12+J22+J32+J48+J65</f>
        <v>24393416.25</v>
      </c>
      <c r="K5" s="12">
        <f ca="1">+K6+K12+K22+K32+K48+K65</f>
        <v>23077077.469999995</v>
      </c>
      <c r="L5" s="12">
        <f t="shared" ca="1" si="0"/>
        <v>25381360.120000005</v>
      </c>
      <c r="M5" s="12">
        <f t="shared" ca="1" si="0"/>
        <v>25510461.979999997</v>
      </c>
      <c r="N5" s="12">
        <f t="shared" ca="1" si="0"/>
        <v>28504223.940000001</v>
      </c>
      <c r="O5" s="12">
        <f ca="1">+O6+O12+O22+O32+O48+O58</f>
        <v>38942733.610000007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195385189.04999998</v>
      </c>
      <c r="D6" s="12">
        <f>SUM(D7:D11)</f>
        <v>15011775.629999999</v>
      </c>
      <c r="E6" s="12">
        <f ca="1">SUM(E7:E11)</f>
        <v>14952973.039999999</v>
      </c>
      <c r="F6" s="12">
        <f ca="1">SUM(F7:F11)</f>
        <v>15221011.01</v>
      </c>
      <c r="G6" s="12">
        <f ca="1">SUM(G7:G11)</f>
        <v>15254541.57</v>
      </c>
      <c r="H6" s="12">
        <f ca="1">SUM(H7:H11)</f>
        <v>15459208.210000001</v>
      </c>
      <c r="I6" s="12">
        <f t="shared" ref="I6:O6" ca="1" si="2">SUM(I7:I11)</f>
        <v>15401235.549999999</v>
      </c>
      <c r="J6" s="12">
        <f t="shared" ca="1" si="2"/>
        <v>15300169.140000001</v>
      </c>
      <c r="K6" s="12">
        <f t="shared" ca="1" si="2"/>
        <v>14923932.799999999</v>
      </c>
      <c r="L6" s="12">
        <f t="shared" ca="1" si="2"/>
        <v>15318398.25</v>
      </c>
      <c r="M6" s="12">
        <f t="shared" ca="1" si="2"/>
        <v>15590132.209999999</v>
      </c>
      <c r="N6" s="12">
        <f ca="1">SUM(N7:N11)</f>
        <v>15003171.91</v>
      </c>
      <c r="O6" s="12">
        <f ca="1">SUM(O7:O11)</f>
        <v>27948639.729999997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161802338.22</v>
      </c>
      <c r="D7" s="17">
        <f>SUMIF(Datos!$E$6:$E$66,A7,Datos!$F$6:$F$67)</f>
        <v>12285244</v>
      </c>
      <c r="E7" s="17">
        <f ca="1">SUMIF(Datos!$K$6:$L$66,A7,Datos!$L$6:$L$67)</f>
        <v>12429844</v>
      </c>
      <c r="F7" s="17">
        <f ca="1">SUMIF(Datos!$Q$6:$R$66,A7,Datos!$R$6:$R$67)</f>
        <v>12461594</v>
      </c>
      <c r="G7" s="17">
        <f ca="1">SUMIF(Datos!$W$6:$X$66,A7,Datos!$X$6:$X$67)</f>
        <v>12446994</v>
      </c>
      <c r="H7" s="17">
        <f ca="1">SUMIF(Datos!$AC$6:$AD$66,A7,Datos!$AD$6:$AD$67)</f>
        <v>12452544</v>
      </c>
      <c r="I7" s="17">
        <f ca="1">SUMIF(Datos!$AI$6:$AJ$66,A7,Datos!$AJ$6:$AJ$67)</f>
        <v>12561344</v>
      </c>
      <c r="J7" s="17">
        <f ca="1">SUMIF(Datos!$AO$6:$AP$65,A7,Datos!$AP$6:$AP$66)</f>
        <v>12476344</v>
      </c>
      <c r="K7" s="17">
        <f ca="1">SUMIF(Datos!$AU$6:$AV$73,A7,Datos!$AV$6:$AV$73)</f>
        <v>12376844</v>
      </c>
      <c r="L7" s="17">
        <f ca="1">SUMIF(Datos!$BA$6:$BB$73,A7,Datos!$BB$6:$BB$73)</f>
        <v>12533509</v>
      </c>
      <c r="M7" s="17">
        <f ca="1">SUMIF(Datos!$BG$6:$BH$73,A7,Datos!$BH$6:$BH$73)</f>
        <v>12529494</v>
      </c>
      <c r="N7" s="17">
        <f ca="1">SUMIF(Datos!$BM$6:$BN$73,A7,Datos!$BN$6:$BN$73)</f>
        <v>12420594</v>
      </c>
      <c r="O7" s="17">
        <f ca="1">SUMIF(Datos!$BS$6:$BT$73,A7,Datos!$BT$6:$BT$73)</f>
        <v>24827989.219999999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8031951.5800000001</v>
      </c>
      <c r="D8" s="17">
        <f>SUMIF(Datos!$E$6:$E$66,A8,Datos!$F$6:$F$67)</f>
        <v>610730</v>
      </c>
      <c r="E8" s="17">
        <f ca="1">SUMIF(Datos!$K$6:$L$66,A8,Datos!$L$6:$L$67)</f>
        <v>610730</v>
      </c>
      <c r="F8" s="17">
        <f ca="1">SUMIF(Datos!$Q$6:$R$66,A8,Datos!$R$6:$R$67)</f>
        <v>630965.65</v>
      </c>
      <c r="G8" s="17">
        <f ca="1">SUMIF(Datos!$W$6:$X$66,A8,Datos!$X$6:$X$67)</f>
        <v>681343.15</v>
      </c>
      <c r="H8" s="17">
        <f ca="1">SUMIF(Datos!$AC$6:$AD$66,A8,Datos!$AD$6:$AD$67)</f>
        <v>661552.13</v>
      </c>
      <c r="I8" s="17">
        <f ca="1">SUMIF(Datos!$AI$6:$AJ$66,A8,Datos!$AJ$6:$AJ$67)</f>
        <v>694017.27</v>
      </c>
      <c r="J8" s="17">
        <f ca="1">SUMIF(Datos!$AO$6:$AP$65,A8,Datos!$AP$6:$AP$66)</f>
        <v>691138.24</v>
      </c>
      <c r="K8" s="17">
        <f ca="1">SUMIF(Datos!$AU$6:$AV$73,A8,Datos!$AV$6:$AV$73)</f>
        <v>644714.94999999995</v>
      </c>
      <c r="L8" s="17">
        <f ca="1">SUMIF(Datos!$BA$6:$BB$73,A8,Datos!$BB$6:$BB$73)</f>
        <v>643404.65</v>
      </c>
      <c r="M8" s="17">
        <f ca="1">SUMIF(Datos!$BG$6:$BH$73,A8,Datos!$BH$6:$BH$73)</f>
        <v>704771.53</v>
      </c>
      <c r="N8" s="17">
        <f ca="1">SUMIF(Datos!$BM$6:$BN$73,A8,Datos!$BN$6:$BN$73)</f>
        <v>673192.97</v>
      </c>
      <c r="O8" s="17">
        <f ca="1">SUMIF(Datos!$BS$6:$BT$73,A8,Datos!$BT$6:$BT$73)</f>
        <v>785391.04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2580000</v>
      </c>
      <c r="D9" s="17">
        <f>SUMIF(Datos!$E$6:$E$66,A9,Datos!$F$6:$F$67)</f>
        <v>215000</v>
      </c>
      <c r="E9" s="17">
        <f ca="1">SUMIF(Datos!$K$6:$L$66,A9,Datos!$L$6:$L$67)</f>
        <v>0</v>
      </c>
      <c r="F9" s="17">
        <f ca="1">SUMIF(Datos!$Q$6:$R$66,A9,Datos!$R$6:$R$67)</f>
        <v>215000</v>
      </c>
      <c r="G9" s="17">
        <f ca="1">SUMIF(Datos!$W$6:$X$66,A9,Datos!$X$6:$X$67)</f>
        <v>215000</v>
      </c>
      <c r="H9" s="17">
        <f ca="1">SUMIF(Datos!$AC$6:$AD$66,A9,Datos!$AD$6:$AD$67)</f>
        <v>430000</v>
      </c>
      <c r="I9" s="17">
        <f ca="1">SUMIF(Datos!$AI$6:$AJ$66,A9,Datos!$AJ$6:$AJ$67)</f>
        <v>215000</v>
      </c>
      <c r="J9" s="17">
        <f ca="1">SUMIF(Datos!$AO$6:$AP$65,A9,Datos!$AP$6:$AP$66)</f>
        <v>215000</v>
      </c>
      <c r="K9" s="17">
        <f ca="1">SUMIF(Datos!$AU$6:$AV$73,A9,Datos!$AV$6:$AV$73)</f>
        <v>0</v>
      </c>
      <c r="L9" s="17">
        <f ca="1">SUMIF(Datos!$BA$6:$BB$73,A9,Datos!$BB$6:$BB$73)</f>
        <v>215000</v>
      </c>
      <c r="M9" s="17">
        <f ca="1">SUMIF(Datos!$BG$6:$BH$73,A9,Datos!$BH$6:$BH$73)</f>
        <v>430000</v>
      </c>
      <c r="N9" s="17">
        <f ca="1">SUMIF(Datos!$BM$6:$BN$73,A9,Datos!$BN$6:$BN$73)</f>
        <v>0</v>
      </c>
      <c r="O9" s="17">
        <f ca="1">SUMIF(Datos!$BS$6:$BT$73,A9,Datos!$BT$6:$BT$73)</f>
        <v>430000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22970899.25</v>
      </c>
      <c r="D11" s="17">
        <f>SUMIF(Datos!$E$6:$E$66,A11,Datos!$F$6:$F$67)</f>
        <v>1900801.63</v>
      </c>
      <c r="E11" s="17">
        <f ca="1">SUMIF(Datos!$K$6:$L$66,A11,Datos!$L$6:$L$67)</f>
        <v>1912399.04</v>
      </c>
      <c r="F11" s="17">
        <f ca="1">SUMIF(Datos!$Q$6:$R$66,A11,Datos!$R$6:$R$67)</f>
        <v>1913451.3599999999</v>
      </c>
      <c r="G11" s="17">
        <f ca="1">SUMIF(Datos!$W$6:$X$66,A11,Datos!$X$6:$X$67)</f>
        <v>1911204.42</v>
      </c>
      <c r="H11" s="17">
        <f ca="1">SUMIF(Datos!$AC$6:$AD$66,A11,Datos!$AD$6:$AD$67)</f>
        <v>1915112.08</v>
      </c>
      <c r="I11" s="17">
        <f ca="1">SUMIF(Datos!$AI$6:$AJ$66,A11,Datos!$AJ$6:$AJ$67)</f>
        <v>1930874.28</v>
      </c>
      <c r="J11" s="17">
        <f ca="1">SUMIF(Datos!$AO$6:$AP$65,A11,Datos!$AP$6:$AP$66)</f>
        <v>1917686.9</v>
      </c>
      <c r="K11" s="17">
        <f ca="1">SUMIF(Datos!$AU$6:$AV$73,A11,Datos!$AV$6:$AV$73)</f>
        <v>1902373.85</v>
      </c>
      <c r="L11" s="17">
        <f ca="1">SUMIF(Datos!$BA$6:$BB$73,A11,Datos!$BB$6:$BB$73)</f>
        <v>1926484.6</v>
      </c>
      <c r="M11" s="17">
        <f ca="1">SUMIF(Datos!$BG$6:$BH$73,A11,Datos!$BH$6:$BH$73)</f>
        <v>1925866.6799999997</v>
      </c>
      <c r="N11" s="17">
        <f ca="1">SUMIF(Datos!$BM$6:$BN$73,A11,Datos!$BN$6:$BN$73)</f>
        <v>1909384.9400000002</v>
      </c>
      <c r="O11" s="17">
        <f ca="1">SUMIF(Datos!$BS$6:$BT$73,A11,Datos!$BT$6:$BT$73)</f>
        <v>1905259.4700000002</v>
      </c>
      <c r="Q11" s="13"/>
    </row>
    <row r="12" spans="1:17" ht="22.5" customHeight="1" x14ac:dyDescent="0.25">
      <c r="B12" s="11" t="s">
        <v>18</v>
      </c>
      <c r="C12" s="14">
        <f t="shared" ca="1" si="1"/>
        <v>84752148.629999995</v>
      </c>
      <c r="D12" s="12">
        <f t="shared" ref="D12:O12" si="4">SUM(D13:D21)</f>
        <v>8592164.1600000001</v>
      </c>
      <c r="E12" s="12">
        <f t="shared" ca="1" si="4"/>
        <v>7391058.6900000004</v>
      </c>
      <c r="F12" s="12">
        <f t="shared" ca="1" si="4"/>
        <v>5284907.5999999996</v>
      </c>
      <c r="G12" s="12">
        <f t="shared" ca="1" si="4"/>
        <v>6969868.0099999988</v>
      </c>
      <c r="H12" s="12">
        <f t="shared" ca="1" si="4"/>
        <v>5740640.8599999994</v>
      </c>
      <c r="I12" s="12">
        <f t="shared" ca="1" si="4"/>
        <v>6923591.8499999996</v>
      </c>
      <c r="J12" s="12">
        <f t="shared" ca="1" si="4"/>
        <v>7685968.3700000001</v>
      </c>
      <c r="K12" s="12">
        <f t="shared" ca="1" si="4"/>
        <v>5739243.21</v>
      </c>
      <c r="L12" s="12">
        <f t="shared" ca="1" si="4"/>
        <v>7798319.2400000002</v>
      </c>
      <c r="M12" s="12">
        <f t="shared" ca="1" si="4"/>
        <v>7851148.6099999985</v>
      </c>
      <c r="N12" s="12">
        <f ca="1">SUM(N13:N21)</f>
        <v>7321745.2199999997</v>
      </c>
      <c r="O12" s="12">
        <f ca="1">SUM(O13:O21)</f>
        <v>7453492.8100000005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60947003.919999994</v>
      </c>
      <c r="D13" s="17">
        <f>SUMIF(Datos!$E$6:$E$66,A13,Datos!$F$6:$F$67)</f>
        <v>4556050.51</v>
      </c>
      <c r="E13" s="17">
        <f ca="1">SUMIF(Datos!$K$6:$L$66,A13,Datos!$L$6:$L$67)</f>
        <v>4865666.2299999995</v>
      </c>
      <c r="F13" s="17">
        <f ca="1">SUMIF(Datos!$Q$6:$R$66,A13,Datos!$R$6:$R$67)</f>
        <v>4232828.0599999996</v>
      </c>
      <c r="G13" s="17">
        <f ca="1">SUMIF(Datos!$W$6:$X$66,A13,Datos!$X$6:$X$67)</f>
        <v>4700170.2799999993</v>
      </c>
      <c r="H13" s="17">
        <f ca="1">SUMIF(Datos!$AC$6:$AD$66,A13,Datos!$AD$6:$AD$67)</f>
        <v>4322425.8</v>
      </c>
      <c r="I13" s="17">
        <f ca="1">SUMIF(Datos!$AI$6:$AJ$66,A13,Datos!$AJ$6:$AJ$67)</f>
        <v>5019194.3899999997</v>
      </c>
      <c r="J13" s="17">
        <f ca="1">SUMIF(Datos!$AO$6:$AP$65,A13,Datos!$AP$6:$AP$66)</f>
        <v>5328565.38</v>
      </c>
      <c r="K13" s="17">
        <f ca="1">SUMIF(Datos!$AU$6:$AV$73,A13,Datos!$AV$6:$AV$73)</f>
        <v>4248682.51</v>
      </c>
      <c r="L13" s="17">
        <f ca="1">SUMIF(Datos!$BA$6:$BB$73,A13,Datos!$BB$6:$BB$73)</f>
        <v>7122913.0700000003</v>
      </c>
      <c r="M13" s="17">
        <f ca="1">SUMIF(Datos!$BG$6:$BH$73,A13,Datos!$BH$6:$BH$73)</f>
        <v>5543284.8999999994</v>
      </c>
      <c r="N13" s="17">
        <f ca="1">SUMIF(Datos!$BM$6:$BN$73,A13,Datos!$BN$6:$BN$73)</f>
        <v>5500436</v>
      </c>
      <c r="O13" s="17">
        <f ca="1">SUMIF(Datos!$BS$6:$BT$73,A13,Datos!$BT$6:$BT$73)</f>
        <v>5506786.79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733346.98</v>
      </c>
      <c r="D14" s="17">
        <f>SUMIF(Datos!$E$6:$E$66,A14,Datos!$F$6:$F$67)</f>
        <v>422413.36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5900</v>
      </c>
      <c r="H14" s="17">
        <f ca="1">SUMIF(Datos!$AC$6:$AD$66,A14,Datos!$AD$6:$AD$67)</f>
        <v>0</v>
      </c>
      <c r="I14" s="17">
        <f ca="1">SUMIF(Datos!$AI$6:$AJ$66,A14,Datos!$AJ$6:$AJ$67)</f>
        <v>2457.62</v>
      </c>
      <c r="J14" s="17">
        <f ca="1">SUMIF(Datos!$AO$6:$AP$65,A14,Datos!$AP$6:$AP$66)</f>
        <v>0</v>
      </c>
      <c r="K14" s="17">
        <f ca="1">SUMIF(Datos!$AU$6:$AV$73,A14,Datos!$AV$6:$AV$73)</f>
        <v>153600</v>
      </c>
      <c r="L14" s="17">
        <f ca="1">SUMIF(Datos!$BA$6:$BB$73,A14,Datos!$BB$6:$BB$73)</f>
        <v>0</v>
      </c>
      <c r="M14" s="17">
        <f ca="1">SUMIF(Datos!$BG$6:$BH$73,A14,Datos!$BH$6:$BH$73)</f>
        <v>138600</v>
      </c>
      <c r="N14" s="17">
        <f ca="1">SUMIF(Datos!$BM$6:$BN$73,A14,Datos!$BN$6:$BN$73)</f>
        <v>10000</v>
      </c>
      <c r="O14" s="17">
        <f ca="1">SUMIF(Datos!$BS$6:$BT$73,A14,Datos!$BT$6:$BT$73)</f>
        <v>376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1276469.5</v>
      </c>
      <c r="D15" s="17">
        <f>SUMIF(Datos!$E$6:$E$66,A15,Datos!$F$6:$F$67)</f>
        <v>72500</v>
      </c>
      <c r="E15" s="17">
        <f ca="1">SUMIF(Datos!$K$6:$L$66,A15,Datos!$L$6:$L$67)</f>
        <v>163250</v>
      </c>
      <c r="F15" s="17">
        <f ca="1">SUMIF(Datos!$Q$6:$R$66,A15,Datos!$R$6:$R$67)</f>
        <v>75600</v>
      </c>
      <c r="G15" s="17">
        <f ca="1">SUMIF(Datos!$W$6:$X$66,A15,Datos!$X$6:$X$67)</f>
        <v>193300</v>
      </c>
      <c r="H15" s="17">
        <f ca="1">SUMIF(Datos!$AC$6:$AD$66,A15,Datos!$AD$6:$AD$67)</f>
        <v>68100</v>
      </c>
      <c r="I15" s="17">
        <f ca="1">SUMIF(Datos!$AI$6:$AJ$66,A15,Datos!$AJ$6:$AJ$67)</f>
        <v>149677.5</v>
      </c>
      <c r="J15" s="17">
        <f ca="1">SUMIF(Datos!$AO$6:$AP$65,A15,Datos!$AP$6:$AP$66)</f>
        <v>184827.5</v>
      </c>
      <c r="K15" s="17">
        <f ca="1">SUMIF(Datos!$AU$6:$AV$73,A15,Datos!$AV$6:$AV$73)</f>
        <v>43422.5</v>
      </c>
      <c r="L15" s="17">
        <f ca="1">SUMIF(Datos!$BA$6:$BB$73,A15,Datos!$BB$6:$BB$73)</f>
        <v>55800</v>
      </c>
      <c r="M15" s="17">
        <f ca="1">SUMIF(Datos!$BG$6:$BH$73,A15,Datos!$BH$6:$BH$73)</f>
        <v>171892</v>
      </c>
      <c r="N15" s="17">
        <f ca="1">SUMIF(Datos!$BM$6:$BN$73,A15,Datos!$BN$6:$BN$73)</f>
        <v>98100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1300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1300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3318996.16</v>
      </c>
      <c r="D17" s="17">
        <f>SUMIF(Datos!$E$6:$E$66,A17,Datos!$F$6:$F$67)</f>
        <v>227030.77000000002</v>
      </c>
      <c r="E17" s="17">
        <f ca="1">SUMIF(Datos!$K$6:$L$66,A17,Datos!$L$6:$L$67)</f>
        <v>0</v>
      </c>
      <c r="F17" s="17">
        <f ca="1">SUMIF(Datos!$Q$6:$R$66,A17,Datos!$R$6:$R$67)</f>
        <v>137000</v>
      </c>
      <c r="G17" s="17">
        <f ca="1">SUMIF(Datos!$W$6:$X$66,A17,Datos!$X$6:$X$67)</f>
        <v>0</v>
      </c>
      <c r="H17" s="17">
        <f ca="1">SUMIF(Datos!$AC$6:$AD$66,A17,Datos!$AD$6:$AD$67)</f>
        <v>171000</v>
      </c>
      <c r="I17" s="17">
        <f ca="1">SUMIF(Datos!$AI$6:$AJ$66,A17,Datos!$AJ$6:$AJ$67)</f>
        <v>509849.76</v>
      </c>
      <c r="J17" s="17">
        <f ca="1">SUMIF(Datos!$AO$6:$AP$65,A17,Datos!$AP$6:$AP$66)</f>
        <v>157051.35</v>
      </c>
      <c r="K17" s="17">
        <f ca="1">SUMIF(Datos!$AU$6:$AV$73,A17,Datos!$AV$6:$AV$73)</f>
        <v>152670</v>
      </c>
      <c r="L17" s="17">
        <f ca="1">SUMIF(Datos!$BA$6:$BB$73,A17,Datos!$BB$6:$BB$73)</f>
        <v>13000</v>
      </c>
      <c r="M17" s="17">
        <f ca="1">SUMIF(Datos!$BG$6:$BH$73,A17,Datos!$BH$6:$BH$73)</f>
        <v>1041845.73</v>
      </c>
      <c r="N17" s="17">
        <f ca="1">SUMIF(Datos!$BM$6:$BN$73,A17,Datos!$BN$6:$BN$73)</f>
        <v>704421.8</v>
      </c>
      <c r="O17" s="17">
        <f ca="1">SUMIF(Datos!$BS$6:$BT$73,A17,Datos!$BT$6:$BT$73)</f>
        <v>205126.75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582933.43999999994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35288.94</v>
      </c>
      <c r="H18" s="17">
        <f ca="1">SUMIF(Datos!$AC$6:$AD$66,A18,Datos!$AD$6:$AD$67)</f>
        <v>0</v>
      </c>
      <c r="I18" s="17">
        <f ca="1">SUMIF(Datos!$AI$6:$AJ$66,A18,Datos!$AJ$6:$AJ$67)</f>
        <v>54740.959999999992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447855.3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6805367.96</v>
      </c>
      <c r="D19" s="17">
        <f>SUMIF(Datos!$E$6:$E$66,A19,Datos!$F$6:$F$67)</f>
        <v>433244.85</v>
      </c>
      <c r="E19" s="17">
        <f ca="1">SUMIF(Datos!$K$6:$L$66,A19,Datos!$L$6:$L$67)</f>
        <v>1982364.35</v>
      </c>
      <c r="F19" s="17">
        <f ca="1">SUMIF(Datos!$Q$6:$R$66,A19,Datos!$R$6:$R$67)</f>
        <v>411855.67000000004</v>
      </c>
      <c r="G19" s="17">
        <f ca="1">SUMIF(Datos!$W$6:$X$66,A19,Datos!$X$6:$X$67)</f>
        <v>227941.18</v>
      </c>
      <c r="H19" s="17">
        <f ca="1">SUMIF(Datos!$AC$6:$AD$66,A19,Datos!$AD$6:$AD$67)</f>
        <v>258713.02</v>
      </c>
      <c r="I19" s="17">
        <f ca="1">SUMIF(Datos!$AI$6:$AJ$66,A19,Datos!$AJ$6:$AJ$67)</f>
        <v>14915.25</v>
      </c>
      <c r="J19" s="17">
        <f ca="1">SUMIF(Datos!$AO$6:$AP$65,A19,Datos!$AP$6:$AP$66)</f>
        <v>1238691.03</v>
      </c>
      <c r="K19" s="17">
        <f ca="1">SUMIF(Datos!$AU$6:$AV$73,A19,Datos!$AV$6:$AV$73)</f>
        <v>681447.99</v>
      </c>
      <c r="L19" s="17">
        <f ca="1">SUMIF(Datos!$BA$6:$BB$73,A19,Datos!$BB$6:$BB$73)</f>
        <v>104567.81</v>
      </c>
      <c r="M19" s="17">
        <f ca="1">SUMIF(Datos!$BG$6:$BH$73,A19,Datos!$BH$6:$BH$73)</f>
        <v>2782.0999999996275</v>
      </c>
      <c r="N19" s="17">
        <f ca="1">SUMIF(Datos!$BM$6:$BN$73,A19,Datos!$BN$6:$BN$73)</f>
        <v>350064.33</v>
      </c>
      <c r="O19" s="17">
        <f ca="1">SUMIF(Datos!$BS$6:$BT$73,A19,Datos!$BT$6:$BT$73)</f>
        <v>1098780.3799999999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9710086.3099999987</v>
      </c>
      <c r="D20" s="17">
        <f>SUMIF(Datos!$E$6:$E$66,A20,Datos!$F$6:$F$67)</f>
        <v>2568137.9300000002</v>
      </c>
      <c r="E20" s="17">
        <f ca="1">SUMIF(Datos!$K$6:$L$66,A20,Datos!$L$6:$L$67)</f>
        <v>369158.11</v>
      </c>
      <c r="F20" s="17">
        <f ca="1">SUMIF(Datos!$Q$6:$R$66,A20,Datos!$R$6:$R$67)</f>
        <v>323456.88</v>
      </c>
      <c r="G20" s="17">
        <f ca="1">SUMIF(Datos!$W$6:$X$66,A20,Datos!$X$6:$X$67)</f>
        <v>1669094.34</v>
      </c>
      <c r="H20" s="17">
        <f ca="1">SUMIF(Datos!$AC$6:$AD$66,A20,Datos!$AD$6:$AD$67)</f>
        <v>632477.43999999994</v>
      </c>
      <c r="I20" s="17">
        <f ca="1">SUMIF(Datos!$AI$6:$AJ$66,A20,Datos!$AJ$6:$AJ$67)</f>
        <v>1115746.8700000001</v>
      </c>
      <c r="J20" s="17">
        <f ca="1">SUMIF(Datos!$AO$6:$AP$65,A20,Datos!$AP$6:$AP$66)</f>
        <v>349729.98</v>
      </c>
      <c r="K20" s="17">
        <f ca="1">SUMIF(Datos!$AU$6:$AV$73,A20,Datos!$AV$6:$AV$73)</f>
        <v>441340.14999999997</v>
      </c>
      <c r="L20" s="17">
        <f ca="1">SUMIF(Datos!$BA$6:$BB$73,A20,Datos!$BB$6:$BB$73)</f>
        <v>502038.36</v>
      </c>
      <c r="M20" s="17">
        <f ca="1">SUMIF(Datos!$BG$6:$BH$73,A20,Datos!$BH$6:$BH$73)</f>
        <v>504888.58</v>
      </c>
      <c r="N20" s="17">
        <f ca="1">SUMIF(Datos!$BM$6:$BN$73,A20,Datos!$BN$6:$BN$73)</f>
        <v>647151.67999999993</v>
      </c>
      <c r="O20" s="17">
        <f ca="1">SUMIF(Datos!$BS$6:$BT$73,A20,Datos!$BT$6:$BT$73)</f>
        <v>586865.99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1376644.3599999999</v>
      </c>
      <c r="D21" s="17">
        <f>SUMIF(Datos!$E$6:$E$66,A21,Datos!$F$6:$F$67)</f>
        <v>267738.5</v>
      </c>
      <c r="E21" s="17">
        <f ca="1">SUMIF(Datos!$K$6:$L$66,A21,Datos!$L$6:$L$67)</f>
        <v>10620</v>
      </c>
      <c r="F21" s="17">
        <f ca="1">SUMIF(Datos!$Q$6:$R$66,A21,Datos!$R$6:$R$67)</f>
        <v>104166.99</v>
      </c>
      <c r="G21" s="17">
        <f ca="1">SUMIF(Datos!$W$6:$X$66,A21,Datos!$X$6:$X$67)</f>
        <v>138173.26999999999</v>
      </c>
      <c r="H21" s="17">
        <f ca="1">SUMIF(Datos!$AC$6:$AD$66,A21,Datos!$AD$6:$AD$67)</f>
        <v>287924.59999999998</v>
      </c>
      <c r="I21" s="17">
        <f ca="1">SUMIF(Datos!$AI$6:$AJ$66,A21,Datos!$AJ$6:$AJ$67)</f>
        <v>57009.5</v>
      </c>
      <c r="J21" s="17">
        <f ca="1">SUMIF(Datos!$AO$6:$AP$65,A21,Datos!$AP$6:$AP$66)</f>
        <v>427103.13</v>
      </c>
      <c r="K21" s="17">
        <f ca="1">SUMIF(Datos!$AU$6:$AV$73,A21,Datos!$AV$6:$AV$73)</f>
        <v>16780.060000000001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11571.41</v>
      </c>
      <c r="O21" s="17">
        <f ca="1">SUMIF(Datos!$BS$6:$BT$73,A21,Datos!$BT$6:$BT$73)</f>
        <v>55556.9</v>
      </c>
      <c r="Q21" s="20"/>
    </row>
    <row r="22" spans="1:18" ht="22.5" customHeight="1" x14ac:dyDescent="0.25">
      <c r="B22" s="11" t="s">
        <v>21</v>
      </c>
      <c r="C22" s="14">
        <f t="shared" ca="1" si="1"/>
        <v>40961959.729999997</v>
      </c>
      <c r="D22" s="14">
        <f>SUM(D23:D31)</f>
        <v>6069900.9399999995</v>
      </c>
      <c r="E22" s="14">
        <f ca="1">SUM(E23:E31)</f>
        <v>1134606.8700000001</v>
      </c>
      <c r="F22" s="14">
        <f ca="1">SUM(F23:F31)</f>
        <v>595093.31000000006</v>
      </c>
      <c r="G22" s="14">
        <f ca="1">SUM(G23:G31)</f>
        <v>11768198.4</v>
      </c>
      <c r="H22" s="14">
        <f ca="1">SUM(H23:H31)</f>
        <v>2655956.06</v>
      </c>
      <c r="I22" s="14">
        <f t="shared" ref="I22:O22" ca="1" si="5">SUM(I23:I31)</f>
        <v>5120641.959999999</v>
      </c>
      <c r="J22" s="14">
        <f t="shared" ca="1" si="5"/>
        <v>1382278.74</v>
      </c>
      <c r="K22" s="14">
        <f t="shared" ca="1" si="5"/>
        <v>2114803.15</v>
      </c>
      <c r="L22" s="14">
        <f t="shared" ca="1" si="5"/>
        <v>2144094.21</v>
      </c>
      <c r="M22" s="14">
        <f t="shared" ca="1" si="5"/>
        <v>1790915.1099999999</v>
      </c>
      <c r="N22" s="14">
        <f ca="1">SUM(N23:N31)</f>
        <v>4383994.7699999996</v>
      </c>
      <c r="O22" s="14">
        <f ca="1">SUM(O23:O31)</f>
        <v>1801476.21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930598.16</v>
      </c>
      <c r="D23" s="17">
        <f>SUMIF(Datos!$E$6:$E$66,A23,Datos!$F$6:$F$67)</f>
        <v>22801.87</v>
      </c>
      <c r="E23" s="17">
        <f ca="1">SUMIF(Datos!$K$6:$L$66,A23,Datos!$L$6:$L$67)</f>
        <v>77613.87</v>
      </c>
      <c r="F23" s="17">
        <f ca="1">SUMIF(Datos!$Q$6:$R$66,A23,Datos!$R$6:$R$67)</f>
        <v>14631.15</v>
      </c>
      <c r="G23" s="17">
        <f ca="1">SUMIF(Datos!$W$6:$X$66,A23,Datos!$X$6:$X$67)</f>
        <v>10807.69</v>
      </c>
      <c r="H23" s="17">
        <f ca="1">SUMIF(Datos!$AC$6:$AD$66,A23,Datos!$AD$6:$AD$67)</f>
        <v>59481.41</v>
      </c>
      <c r="I23" s="17">
        <f ca="1">SUMIF(Datos!$AI$6:$AJ$66,A23,Datos!$AJ$6:$AJ$67)</f>
        <v>13889.35</v>
      </c>
      <c r="J23" s="17">
        <f ca="1">SUMIF(Datos!$AO$6:$AP$65,A23,Datos!$AP$6:$AP$66)</f>
        <v>70815.960000000006</v>
      </c>
      <c r="K23" s="17">
        <f ca="1">SUMIF(Datos!$AU$6:$AV$73,A23,Datos!$AV$6:$AV$73)</f>
        <v>168400.32</v>
      </c>
      <c r="L23" s="17">
        <f ca="1">SUMIF(Datos!$BA$6:$BB$73,A23,Datos!$BB$6:$BB$73)</f>
        <v>13723.51</v>
      </c>
      <c r="M23" s="17">
        <f ca="1">SUMIF(Datos!$BG$6:$BH$73,A23,Datos!$BH$6:$BH$73)</f>
        <v>4336.17</v>
      </c>
      <c r="N23" s="17">
        <f ca="1">SUMIF(Datos!$BM$6:$BN$73,A23,Datos!$BN$6:$BN$73)</f>
        <v>294898.24</v>
      </c>
      <c r="O23" s="17">
        <f ca="1">SUMIF(Datos!$BS$6:$BT$73,A23,Datos!$BT$6:$BT$73)</f>
        <v>179198.62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707856.95</v>
      </c>
      <c r="D24" s="17">
        <f>SUMIF(Datos!$E$6:$E$66,A24,Datos!$F$6:$F$67)</f>
        <v>6800</v>
      </c>
      <c r="E24" s="17">
        <f ca="1">SUMIF(Datos!$K$6:$L$66,A24,Datos!$L$6:$L$67)</f>
        <v>0</v>
      </c>
      <c r="F24" s="17">
        <f ca="1">SUMIF(Datos!$Q$6:$R$66,A24,Datos!$R$6:$R$67)</f>
        <v>1866.95</v>
      </c>
      <c r="G24" s="17">
        <f ca="1">SUMIF(Datos!$W$6:$X$66,A24,Datos!$X$6:$X$67)</f>
        <v>0</v>
      </c>
      <c r="H24" s="17">
        <f ca="1">SUMIF(Datos!$AC$6:$AD$66,A24,Datos!$AD$6:$AD$67)</f>
        <v>1190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698000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150</v>
      </c>
      <c r="C25" s="16">
        <f t="shared" ca="1" si="1"/>
        <v>1053359.6399999999</v>
      </c>
      <c r="D25" s="17">
        <f>SUMIF(Datos!$E$6:$E$66,A25,Datos!$F$6:$F$67)</f>
        <v>646500</v>
      </c>
      <c r="E25" s="17">
        <f ca="1">SUMIF(Datos!$K$6:$L$66,A25,Datos!$L$6:$L$67)</f>
        <v>0</v>
      </c>
      <c r="F25" s="17">
        <f ca="1">SUMIF(Datos!$Q$6:$R$66,A25,Datos!$R$6:$R$67)</f>
        <v>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179992</v>
      </c>
      <c r="J25" s="17">
        <f ca="1">SUMIF(Datos!$AO$6:$AP$65,A25,Datos!$AP$6:$AP$66)</f>
        <v>0</v>
      </c>
      <c r="K25" s="17">
        <f ca="1">SUMIF(Datos!$AU$6:$AV$73,A25,Datos!$AV$6:$AV$73)</f>
        <v>22112.7</v>
      </c>
      <c r="L25" s="17">
        <f ca="1">SUMIF(Datos!$BA$6:$BB$73,A25,Datos!$BB$6:$BB$73)</f>
        <v>20400</v>
      </c>
      <c r="M25" s="17">
        <f ca="1">SUMIF(Datos!$BG$6:$BH$73,A25,Datos!$BH$6:$BH$73)</f>
        <v>139450</v>
      </c>
      <c r="N25" s="17">
        <f ca="1">SUMIF(Datos!$BM$6:$BN$73,A25,Datos!$BN$6:$BN$73)</f>
        <v>44904.94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540059.31999999995</v>
      </c>
      <c r="D27" s="17">
        <f>SUMIF(Datos!$E$6:$E$66,A27,Datos!$F$6:$F$67)</f>
        <v>478508.47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35550.85</v>
      </c>
      <c r="M27" s="17">
        <f ca="1">SUMIF(Datos!$BG$6:$BH$73,A27,Datos!$BH$6:$BH$73)</f>
        <v>26000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3255588.3099999996</v>
      </c>
      <c r="D28" s="17">
        <f>SUMIF(Datos!$E$6:$E$66,A28,Datos!$F$6:$F$67)</f>
        <v>744761.65999999992</v>
      </c>
      <c r="E28" s="17">
        <f ca="1">SUMIF(Datos!$K$6:$L$66,A28,Datos!$L$6:$L$67)</f>
        <v>49400</v>
      </c>
      <c r="F28" s="17">
        <f ca="1">SUMIF(Datos!$Q$6:$R$66,A28,Datos!$R$6:$R$67)</f>
        <v>100651.2</v>
      </c>
      <c r="G28" s="17">
        <f ca="1">SUMIF(Datos!$W$6:$X$66,A28,Datos!$X$6:$X$67)</f>
        <v>7459.57</v>
      </c>
      <c r="H28" s="17">
        <f ca="1">SUMIF(Datos!$AC$6:$AD$66,A28,Datos!$AD$6:$AD$67)</f>
        <v>248730</v>
      </c>
      <c r="I28" s="17">
        <f ca="1">SUMIF(Datos!$AI$6:$AJ$66,A28,Datos!$AJ$6:$AJ$67)</f>
        <v>308107.7</v>
      </c>
      <c r="J28" s="17">
        <f ca="1">SUMIF(Datos!$AO$6:$AP$65,A28,Datos!$AP$6:$AP$66)</f>
        <v>0</v>
      </c>
      <c r="K28" s="17">
        <f ca="1">SUMIF(Datos!$AU$6:$AV$73,A28,Datos!$AV$6:$AV$73)</f>
        <v>437774.47</v>
      </c>
      <c r="L28" s="17">
        <f ca="1">SUMIF(Datos!$BA$6:$BB$73,A28,Datos!$BB$6:$BB$73)</f>
        <v>64756.92</v>
      </c>
      <c r="M28" s="17">
        <f ca="1">SUMIF(Datos!$BG$6:$BH$73,A28,Datos!$BH$6:$BH$73)</f>
        <v>79839.760000000009</v>
      </c>
      <c r="N28" s="17">
        <f ca="1">SUMIF(Datos!$BM$6:$BN$73,A28,Datos!$BN$6:$BN$73)</f>
        <v>344160.58999999997</v>
      </c>
      <c r="O28" s="17">
        <f ca="1">SUMIF(Datos!$BS$6:$BT$73,A28,Datos!$BT$6:$BT$73)</f>
        <v>869946.44000000006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148</v>
      </c>
      <c r="C29" s="16">
        <f t="shared" ca="1" si="1"/>
        <v>23222797.190000001</v>
      </c>
      <c r="D29" s="17">
        <f>SUMIF(Datos!$E$6:$E$66,A29,Datos!$F$6:$F$67)</f>
        <v>3555027.1799999997</v>
      </c>
      <c r="E29" s="17">
        <f ca="1">SUMIF(Datos!$K$6:$L$66,A29,Datos!$L$6:$L$67)</f>
        <v>927330</v>
      </c>
      <c r="F29" s="17">
        <f ca="1">SUMIF(Datos!$Q$6:$R$66,A29,Datos!$R$6:$R$67)</f>
        <v>328976</v>
      </c>
      <c r="G29" s="17">
        <f ca="1">SUMIF(Datos!$W$6:$X$66,A29,Datos!$X$6:$X$67)</f>
        <v>7894421.96</v>
      </c>
      <c r="H29" s="17">
        <f ca="1">SUMIF(Datos!$AC$6:$AD$66,A29,Datos!$AD$6:$AD$67)</f>
        <v>896768</v>
      </c>
      <c r="I29" s="17">
        <f ca="1">SUMIF(Datos!$AI$6:$AJ$66,A29,Datos!$AJ$6:$AJ$67)</f>
        <v>2306884</v>
      </c>
      <c r="J29" s="17">
        <f ca="1">SUMIF(Datos!$AO$6:$AP$65,A29,Datos!$AP$6:$AP$66)</f>
        <v>868851.03</v>
      </c>
      <c r="K29" s="17">
        <f ca="1">SUMIF(Datos!$AU$6:$AV$73,A29,Datos!$AV$6:$AV$73)</f>
        <v>1157650</v>
      </c>
      <c r="L29" s="17">
        <f ca="1">SUMIF(Datos!$BA$6:$BB$73,A29,Datos!$BB$6:$BB$73)</f>
        <v>1265300</v>
      </c>
      <c r="M29" s="17">
        <f ca="1">SUMIF(Datos!$BG$6:$BH$73,A29,Datos!$BH$6:$BH$73)</f>
        <v>1082615.77</v>
      </c>
      <c r="N29" s="17">
        <f ca="1">SUMIF(Datos!$BM$6:$BN$73,A29,Datos!$BN$6:$BN$73)</f>
        <v>2235597.25</v>
      </c>
      <c r="O29" s="17">
        <f ca="1">SUMIF(Datos!$BS$6:$BT$73,A29,Datos!$BT$6:$BT$73)</f>
        <v>703376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149</v>
      </c>
      <c r="C31" s="16">
        <f ca="1">SUM(D31:O31)</f>
        <v>11251700.16</v>
      </c>
      <c r="D31" s="17">
        <f>SUMIF(Datos!$E$6:$E$66,A31,Datos!$F$6:$F$67)</f>
        <v>615501.76</v>
      </c>
      <c r="E31" s="17">
        <f ca="1">SUMIF(Datos!$K$6:$L$66,A31,Datos!$L$6:$L$67)</f>
        <v>80263</v>
      </c>
      <c r="F31" s="17">
        <f ca="1">SUMIF(Datos!$Q$6:$R$66,A31,Datos!$R$6:$R$67)</f>
        <v>148968.01</v>
      </c>
      <c r="G31" s="17">
        <f ca="1">SUMIF(Datos!$W$6:$X$66,A31,Datos!$X$6:$X$67)</f>
        <v>3855509.18</v>
      </c>
      <c r="H31" s="17">
        <f ca="1">SUMIF(Datos!$AC$6:$AD$66,A31,Datos!$AD$6:$AD$67)</f>
        <v>1449786.65</v>
      </c>
      <c r="I31" s="17">
        <f ca="1">SUMIF(Datos!$AI$6:$AJ$66,A31,Datos!$AJ$6:$AJ$67)</f>
        <v>2311768.9099999997</v>
      </c>
      <c r="J31" s="17">
        <f ca="1">SUMIF(Datos!$AO$6:$AP$65,A31,Datos!$AP$6:$AP$66)</f>
        <v>442611.75</v>
      </c>
      <c r="K31" s="17">
        <f ca="1">SUMIF(Datos!$AU$6:$AV$73,A31,Datos!$AV$6:$AV$73)</f>
        <v>328865.65999999997</v>
      </c>
      <c r="L31" s="17">
        <f ca="1">SUMIF(Datos!$BA$6:$BB$73,A31,Datos!$BB$6:$BB$73)</f>
        <v>744362.92999999993</v>
      </c>
      <c r="M31" s="17">
        <f ca="1">SUMIF(Datos!$BG$6:$BH$73,A31,Datos!$BH$6:$BH$73)</f>
        <v>458673.41000000003</v>
      </c>
      <c r="N31" s="17">
        <f ca="1">SUMIF(Datos!$BM$6:$BN$73,A31,Datos!$BN$6:$BN$73)</f>
        <v>766433.75</v>
      </c>
      <c r="O31" s="17">
        <f ca="1">SUMIF(Datos!$BS$6:$BT$73,A31,Datos!$BT$6:$BT$73)</f>
        <v>48955.149999999994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4207877.92</v>
      </c>
      <c r="D32" s="14">
        <f t="shared" ref="D32:O32" si="6">SUM(D33:D39)</f>
        <v>0</v>
      </c>
      <c r="E32" s="14">
        <f t="shared" ca="1" si="6"/>
        <v>70000</v>
      </c>
      <c r="F32" s="14">
        <f t="shared" ca="1" si="6"/>
        <v>10000</v>
      </c>
      <c r="G32" s="14">
        <f t="shared" ca="1" si="6"/>
        <v>0</v>
      </c>
      <c r="H32" s="14">
        <f t="shared" ca="1" si="6"/>
        <v>41000</v>
      </c>
      <c r="I32" s="14">
        <f t="shared" ca="1" si="6"/>
        <v>2134762.66</v>
      </c>
      <c r="J32" s="14">
        <f t="shared" ca="1" si="6"/>
        <v>25000</v>
      </c>
      <c r="K32" s="14">
        <f t="shared" ca="1" si="6"/>
        <v>0</v>
      </c>
      <c r="L32" s="14">
        <f t="shared" ca="1" si="6"/>
        <v>30000</v>
      </c>
      <c r="M32" s="14">
        <f t="shared" ca="1" si="6"/>
        <v>10000</v>
      </c>
      <c r="N32" s="14">
        <f ca="1">SUM(N33:N39)</f>
        <v>1351698.17</v>
      </c>
      <c r="O32" s="14">
        <f ca="1">SUM(O33:O39)</f>
        <v>535417.09000000008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4207877.92</v>
      </c>
      <c r="D33" s="17">
        <f>SUMIF(Datos!$E$6:$E$66,A33,Datos!$F$6:$F$67)</f>
        <v>0</v>
      </c>
      <c r="E33" s="17">
        <f ca="1">SUMIF(Datos!$K$6:$L$66,A33,Datos!$L$6:$L$67)</f>
        <v>70000</v>
      </c>
      <c r="F33" s="17">
        <f ca="1">SUMIF(Datos!$Q$6:$R$66,A33,Datos!$R$6:$R$67)</f>
        <v>10000</v>
      </c>
      <c r="G33" s="17">
        <f ca="1">SUMIF(Datos!$W$6:$X$66,A33,Datos!$X$6:$X$67)</f>
        <v>0</v>
      </c>
      <c r="H33" s="17">
        <f ca="1">SUMIF(Datos!$AC$6:$AD$66,A33,Datos!$AD$6:$AD$67)</f>
        <v>41000</v>
      </c>
      <c r="I33" s="17">
        <f ca="1">SUMIF(Datos!$AI$6:$AJ$66,A33,Datos!$AJ$6:$AJ$67)</f>
        <v>2134762.66</v>
      </c>
      <c r="J33" s="17">
        <f ca="1">SUMIF(Datos!$AO$6:$AP$65,A33,Datos!$AP$6:$AP$66)</f>
        <v>25000</v>
      </c>
      <c r="K33" s="17">
        <f ca="1">SUMIF(Datos!$AU$6:$AV$73,A33,Datos!$AV$6:$AV$73)</f>
        <v>0</v>
      </c>
      <c r="L33" s="17">
        <f ca="1">SUMIF(Datos!$BA$6:$BB$73,A33,Datos!$BB$6:$BB$73)</f>
        <v>30000</v>
      </c>
      <c r="M33" s="17">
        <f ca="1">SUMIF(Datos!$BG$6:$BH$73,A33,Datos!$BH$6:$BH$73)</f>
        <v>10000</v>
      </c>
      <c r="N33" s="17">
        <f ca="1">SUMIF(Datos!$BM$6:$BN$73,A33,Datos!$BN$6:$BN$73)</f>
        <v>1351698.17</v>
      </c>
      <c r="O33" s="17">
        <f ca="1">SUMIF(Datos!$BS$6:$BT$73,A33,Datos!$BT$6:$BT$73)</f>
        <v>535417.09000000008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7579098.669999999</v>
      </c>
      <c r="D48" s="14">
        <f t="shared" ref="D48:L48" si="8">SUM(D49:D53)</f>
        <v>1216088</v>
      </c>
      <c r="E48" s="14">
        <f ca="1">SUM(E49:E57)</f>
        <v>209461.39</v>
      </c>
      <c r="F48" s="14">
        <f t="shared" ca="1" si="8"/>
        <v>0</v>
      </c>
      <c r="G48" s="14">
        <f t="shared" ca="1" si="8"/>
        <v>1550530</v>
      </c>
      <c r="H48" s="14">
        <f t="shared" ca="1" si="8"/>
        <v>510309.32</v>
      </c>
      <c r="I48" s="14">
        <f t="shared" ca="1" si="8"/>
        <v>2317758.31</v>
      </c>
      <c r="J48" s="14">
        <f t="shared" ca="1" si="8"/>
        <v>0</v>
      </c>
      <c r="K48" s="14">
        <f t="shared" ca="1" si="8"/>
        <v>299098.31</v>
      </c>
      <c r="L48" s="14">
        <f t="shared" ca="1" si="8"/>
        <v>90548.42</v>
      </c>
      <c r="M48" s="14">
        <f ca="1">SUM(M49:M57)</f>
        <v>268266.05</v>
      </c>
      <c r="N48" s="14">
        <f ca="1">SUM(N49:N56)</f>
        <v>443613.87</v>
      </c>
      <c r="O48" s="14">
        <f ca="1">SUM(O49:O57)</f>
        <v>673425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1614265.41</v>
      </c>
      <c r="D49" s="17">
        <f>SUMIF(Datos!$E$6:$E$66,A49,Datos!$F$6:$F$67)</f>
        <v>683600</v>
      </c>
      <c r="E49" s="17">
        <f ca="1">SUMIF(Datos!$K$6:$L$66,A49,Datos!$L$6:$L$67)</f>
        <v>14000</v>
      </c>
      <c r="F49" s="17">
        <f ca="1">SUMIF(Datos!$Q$6:$R$66,A49,Datos!$R$6:$R$67)</f>
        <v>0</v>
      </c>
      <c r="G49" s="17">
        <f ca="1">SUMIF(Datos!$W$6:$X$66,A49,Datos!$X$6:$X$67)</f>
        <v>353020</v>
      </c>
      <c r="H49" s="17">
        <f ca="1">SUMIF(Datos!$AC$6:$AD$66,A49,Datos!$AD$6:$AD$67)</f>
        <v>37500</v>
      </c>
      <c r="I49" s="17">
        <f ca="1">SUMIF(Datos!$AI$6:$AJ$66,A49,Datos!$AJ$6:$AJ$67)</f>
        <v>12260</v>
      </c>
      <c r="J49" s="17">
        <f ca="1">SUMIF(Datos!$AO$6:$AP$65,A49,Datos!$AP$6:$AP$66)</f>
        <v>0</v>
      </c>
      <c r="K49" s="17">
        <f ca="1">SUMIF(Datos!$AU$6:$AV$73,A49,Datos!$AV$6:$AV$73)</f>
        <v>186271.19</v>
      </c>
      <c r="L49" s="17">
        <f ca="1">SUMIF(Datos!$BA$6:$BB$73,A49,Datos!$BB$6:$BB$73)</f>
        <v>77300</v>
      </c>
      <c r="M49" s="17">
        <f ca="1">SUMIF(Datos!$BG$6:$BH$73,A49,Datos!$BH$6:$BH$73)</f>
        <v>240316.05</v>
      </c>
      <c r="N49" s="17">
        <f ca="1">SUMIF(Datos!$BM$6:$BN$73,A49,Datos!$BN$6:$BN$73)</f>
        <v>9998.17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673425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673425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2650000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530000</v>
      </c>
      <c r="H52" s="17">
        <f ca="1">SUMIF(Datos!$AC$6:$AD$66,A52,Datos!$AD$6:$AD$67)</f>
        <v>0</v>
      </c>
      <c r="I52" s="17">
        <f ca="1">SUMIF(Datos!$AI$6:$AJ$66,A52,Datos!$AJ$6:$AJ$67)</f>
        <v>2120000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2427302.7600000002</v>
      </c>
      <c r="D53" s="17">
        <f>SUMIF(Datos!$E$6:$E$66,A53,Datos!$F$6:$F$67)</f>
        <v>532488</v>
      </c>
      <c r="E53" s="17">
        <f ca="1">SUMIF(Datos!$K$6:$L$66,A53,Datos!$L$6:$L$67)</f>
        <v>156521.39000000001</v>
      </c>
      <c r="F53" s="17">
        <f ca="1">SUMIF(Datos!$Q$6:$R$66,A53,Datos!$R$6:$R$67)</f>
        <v>0</v>
      </c>
      <c r="G53" s="17">
        <f ca="1">SUMIF(Datos!$W$6:$X$66,A53,Datos!$X$6:$X$67)</f>
        <v>667510</v>
      </c>
      <c r="H53" s="17">
        <f ca="1">SUMIF(Datos!$AC$6:$AD$66,A53,Datos!$AD$6:$AD$67)</f>
        <v>472809.32</v>
      </c>
      <c r="I53" s="17">
        <f ca="1">SUMIF(Datos!$AI$6:$AJ$66,A53,Datos!$AJ$6:$AJ$67)</f>
        <v>185498.31</v>
      </c>
      <c r="J53" s="17">
        <f ca="1">SUMIF(Datos!$AO$6:$AP$65,A53,Datos!$AP$6:$AP$66)</f>
        <v>0</v>
      </c>
      <c r="K53" s="17">
        <f ca="1">SUMIF(Datos!$AU$6:$AV$73,A53,Datos!$AV$6:$AV$73)</f>
        <v>112827.12</v>
      </c>
      <c r="L53" s="17">
        <f ca="1">SUMIF(Datos!$BA$6:$BB$73,A53,Datos!$BB$6:$BB$73)</f>
        <v>13248.42</v>
      </c>
      <c r="M53" s="17">
        <f ca="1">SUMIF(Datos!$BG$6:$BH$73,A53,Datos!$BH$6:$BH$73)</f>
        <v>27950</v>
      </c>
      <c r="N53" s="17">
        <f ca="1">SUMIF(Datos!$BM$6:$BN$73,A53,Datos!$BN$6:$BN$73)</f>
        <v>258450.2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175165.5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38940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8163855.25</v>
      </c>
      <c r="D58" s="24">
        <f t="shared" ref="D58:O58" si="9">SUM(D59:D61)</f>
        <v>665486.28</v>
      </c>
      <c r="E58" s="24">
        <f t="shared" ca="1" si="9"/>
        <v>48375.61</v>
      </c>
      <c r="F58" s="62">
        <f t="shared" ca="1" si="9"/>
        <v>457862.52999999991</v>
      </c>
      <c r="G58" s="24">
        <f t="shared" ca="1" si="9"/>
        <v>592709.79</v>
      </c>
      <c r="H58" s="24">
        <f t="shared" ca="1" si="9"/>
        <v>0</v>
      </c>
      <c r="I58" s="24">
        <f t="shared" ca="1" si="9"/>
        <v>490578.38</v>
      </c>
      <c r="J58" s="24">
        <f t="shared" ca="1" si="9"/>
        <v>0</v>
      </c>
      <c r="K58" s="24">
        <f t="shared" ca="1" si="9"/>
        <v>3897279.66</v>
      </c>
      <c r="L58" s="24">
        <f t="shared" ca="1" si="9"/>
        <v>0</v>
      </c>
      <c r="M58" s="24">
        <f t="shared" ca="1" si="9"/>
        <v>1059936.31</v>
      </c>
      <c r="N58" s="24">
        <f ca="1">SUM(N59:N61)</f>
        <v>421343.92</v>
      </c>
      <c r="O58" s="62">
        <f t="shared" ca="1" si="9"/>
        <v>530282.77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8163855.25</v>
      </c>
      <c r="D60" s="17">
        <f>SUMIF(Datos!$E$6:$E$66,A60,Datos!$F$6:$F$67)</f>
        <v>665486.28</v>
      </c>
      <c r="E60" s="17">
        <f ca="1">SUMIF(Datos!$K$6:$L$66,A60,Datos!$L$6:$L$67)</f>
        <v>48375.61</v>
      </c>
      <c r="F60" s="17">
        <f ca="1">SUMIF(Datos!$Q$6:$R$66,A60,Datos!$R$6:$R$67)</f>
        <v>457862.52999999991</v>
      </c>
      <c r="G60" s="17">
        <f ca="1">SUMIF(Datos!$W$6:$X$66,A60,Datos!$X$6:$X$67)</f>
        <v>592709.79</v>
      </c>
      <c r="H60" s="17">
        <f ca="1">SUMIF(Datos!$AC$6:$AD$66,A60,Datos!$AD$6:$AD$67)</f>
        <v>0</v>
      </c>
      <c r="I60" s="17">
        <f ca="1">SUMIF(Datos!$AI$6:$AJ$66,A60,Datos!$AJ$6:$AJ$67)</f>
        <v>490578.38</v>
      </c>
      <c r="J60" s="17">
        <f ca="1">SUMIF(Datos!$AO$6:$AP$65,A60,Datos!$AP$6:$AP$66)</f>
        <v>0</v>
      </c>
      <c r="K60" s="17">
        <f ca="1">SUMIF(Datos!$AU$6:$AV$73,A60,Datos!$AV$6:$AV$73)</f>
        <v>3897279.66</v>
      </c>
      <c r="L60" s="17">
        <f ca="1">SUMIF(Datos!$BA$6:$BB$73,A60,Datos!$BB$6:$BB$73)</f>
        <v>0</v>
      </c>
      <c r="M60" s="17">
        <f ca="1">SUMIF(Datos!$BG$6:$BH$73,A60,Datos!$BH$6:$BH$73)</f>
        <v>1059936.31</v>
      </c>
      <c r="N60" s="17">
        <f ca="1">SUMIF(Datos!$BM$6:$BN$73,A60,Datos!$BN$6:$BN$73)</f>
        <v>421343.92</v>
      </c>
      <c r="O60" s="17">
        <f ca="1">SUMIF(Datos!$BS$6:$BT$73,A60,Datos!$BT$6:$BT$73)</f>
        <v>530282.77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O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O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3"/>
      <c r="C69" s="73"/>
      <c r="D69" s="73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O70" ca="1" si="12">SUM(C6:C66)/2</f>
        <v>340943076.49999994</v>
      </c>
      <c r="D70" s="57">
        <f t="shared" si="12"/>
        <v>31555415.009999998</v>
      </c>
      <c r="E70" s="57">
        <f t="shared" ca="1" si="12"/>
        <v>23806475.599999994</v>
      </c>
      <c r="F70" s="57">
        <f t="shared" ca="1" si="12"/>
        <v>21568874.450000007</v>
      </c>
      <c r="G70" s="57">
        <f t="shared" ca="1" si="12"/>
        <v>36135847.770000011</v>
      </c>
      <c r="H70" s="57">
        <f t="shared" ca="1" si="12"/>
        <v>24407114.449999999</v>
      </c>
      <c r="I70" s="57">
        <f t="shared" ca="1" si="12"/>
        <v>32388568.710000001</v>
      </c>
      <c r="J70" s="57">
        <f t="shared" ca="1" si="12"/>
        <v>24393416.250000004</v>
      </c>
      <c r="K70" s="57">
        <f t="shared" ca="1" si="12"/>
        <v>26974357.129999995</v>
      </c>
      <c r="L70" s="57">
        <f t="shared" ca="1" si="12"/>
        <v>25381360.120000005</v>
      </c>
      <c r="M70" s="57">
        <f t="shared" ca="1" si="12"/>
        <v>26570398.289999995</v>
      </c>
      <c r="N70" s="57">
        <f ca="1">SUM(N6:N66)/2</f>
        <v>28925567.859999999</v>
      </c>
      <c r="O70" s="57">
        <f ca="1">SUM(O6:O66)/2</f>
        <v>38942733.609999999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6140815.2900000094</v>
      </c>
      <c r="D72" s="41">
        <f>+D73+D77</f>
        <v>6140815.2900000094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6140815.2900000094</v>
      </c>
      <c r="D76" s="41">
        <f>SUM(D77)</f>
        <v>6140815.2900000094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6140815.2900000094</v>
      </c>
      <c r="D77" s="43">
        <v>6140815.2900000094</v>
      </c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6140815.2900000094</v>
      </c>
      <c r="D81" s="57">
        <f>+D76+D73</f>
        <v>6140815.2900000094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144</v>
      </c>
      <c r="C83" s="60">
        <f ca="1">+C81+C70</f>
        <v>347083891.78999996</v>
      </c>
      <c r="D83" s="60">
        <f>+D81+D70</f>
        <v>37696230.300000004</v>
      </c>
      <c r="E83" s="60">
        <f ca="1">+E81+E70</f>
        <v>23806475.599999994</v>
      </c>
      <c r="F83" s="60">
        <f ca="1">+F81+F70</f>
        <v>21568874.450000007</v>
      </c>
      <c r="G83" s="60">
        <f ca="1">+G81+G70</f>
        <v>36135847.770000011</v>
      </c>
      <c r="H83" s="60">
        <f t="shared" ref="H83:O83" ca="1" si="18">+H81+H70</f>
        <v>24407114.449999999</v>
      </c>
      <c r="I83" s="60">
        <f t="shared" ca="1" si="18"/>
        <v>32388568.710000001</v>
      </c>
      <c r="J83" s="60">
        <f ca="1">+J81+J70</f>
        <v>24393416.250000004</v>
      </c>
      <c r="K83" s="60">
        <f ca="1">K81+K70</f>
        <v>26974357.129999995</v>
      </c>
      <c r="L83" s="60">
        <f t="shared" ca="1" si="18"/>
        <v>25381360.120000005</v>
      </c>
      <c r="M83" s="60">
        <f t="shared" ca="1" si="18"/>
        <v>26570398.289999995</v>
      </c>
      <c r="N83" s="60">
        <f ca="1">+N81+N70</f>
        <v>28925567.859999999</v>
      </c>
      <c r="O83" s="60">
        <f ca="1">+O81+O70</f>
        <v>38942733.609999999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1">
        <v>0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T86" s="32"/>
    </row>
    <row r="87" spans="1:20" ht="22.5" customHeight="1" x14ac:dyDescent="0.2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173</v>
      </c>
      <c r="C91" s="45"/>
      <c r="D91" s="45"/>
      <c r="E91" s="45"/>
      <c r="F91" s="72" t="s">
        <v>174</v>
      </c>
      <c r="G91" s="72"/>
      <c r="H91" s="72"/>
      <c r="I91" s="45"/>
      <c r="J91" s="45"/>
      <c r="K91" s="72" t="s">
        <v>175</v>
      </c>
      <c r="L91" s="72"/>
      <c r="M91" s="72"/>
      <c r="N91" s="45"/>
      <c r="O91" s="45"/>
      <c r="T91" s="31"/>
    </row>
    <row r="92" spans="1:20" s="49" customFormat="1" ht="22.5" customHeight="1" x14ac:dyDescent="0.4">
      <c r="B92" s="50" t="s">
        <v>276</v>
      </c>
      <c r="C92" s="50"/>
      <c r="E92" s="51"/>
      <c r="F92" s="70" t="s">
        <v>135</v>
      </c>
      <c r="G92" s="70"/>
      <c r="H92" s="70"/>
      <c r="K92" s="70" t="s">
        <v>145</v>
      </c>
      <c r="L92" s="70"/>
      <c r="M92" s="70"/>
      <c r="N92" s="51"/>
      <c r="O92" s="51"/>
      <c r="T92" s="52"/>
    </row>
    <row r="93" spans="1:20" s="49" customFormat="1" ht="33" customHeight="1" x14ac:dyDescent="0.4">
      <c r="B93" s="50" t="s">
        <v>249</v>
      </c>
      <c r="C93" s="50"/>
      <c r="E93" s="51"/>
      <c r="F93" s="70" t="s">
        <v>136</v>
      </c>
      <c r="G93" s="70"/>
      <c r="H93" s="70"/>
      <c r="K93" s="70" t="s">
        <v>137</v>
      </c>
      <c r="L93" s="70"/>
      <c r="M93" s="70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2024-01-12T18:18:19Z</cp:lastPrinted>
  <dcterms:created xsi:type="dcterms:W3CDTF">2019-05-10T17:21:13Z</dcterms:created>
  <dcterms:modified xsi:type="dcterms:W3CDTF">2024-01-12T18:19:29Z</dcterms:modified>
</cp:coreProperties>
</file>