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xr:revisionPtr revIDLastSave="0" documentId="13_ncr:1_{520F69EF-9284-44A8-8AB0-1071A6CB866B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<sst xmlns="http://schemas.openxmlformats.org/spreadsheetml/2006/main" count="958" uniqueCount="281">
  <si>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</si>
  <si>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</si>
  <si>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</si>
  <si>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</si>
  <si>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</si>
  <si>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</si>
  <si>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</si>
  <si>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</si>
  <si>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</si>
  <si>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</si>
  <si>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</si>
  <si>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</si>
  <si>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</si>
  <si>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</si>
  <si>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</si>
  <si>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</si>
  <si>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</si>
  <si>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</si>
  <si>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</si>
  <si>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</si>
  <si>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</si>
  <si>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</si>
  <si>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</si>
  <si>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</si>
  <si>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</si>
  <si>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</si>
  <si>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</si>
  <si>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</si>
  <si>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</si>
  <si>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</si>
  <si>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</si>
  <si>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</si>
  <si>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</si>
  <si>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</si>
  <si>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</si>
  <si>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</si>
  <si>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</si>
  <si>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</si>
  <si>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</si>
  <si>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</si>
  <si>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</si>
  <si>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</si>
  <si>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</si>
  <si>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</si>
  <si>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</si>
  <si>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</si>
  <si>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</si>
  <si>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</si>
  <si>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</si>
  <si>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</si>
  <si>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</si>
  <si>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</si>
  <si>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</si>
  <si>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</si>
  <si>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</si>
  <si>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</si>
  <si>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</si>
  <si>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</si>
  <si>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</si>
  <si>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</si>
  <si>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</si>
  <si>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</si>
  <si>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</si>
  <si>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</si>
  <si>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</si>
  <si>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</si>
  <si>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</si>
  <si>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</si>
  <si>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</si>
  <si>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</si>
  <si>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</si>
  <si>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</si>
  <si>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</si>
  <si>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</si>
  <si>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</si>
  <si>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</si>
  <si>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</si>
  <si>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</si>
  <si>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</si>
  <si>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</si>
  <si>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</si>
  <si>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</si>
  <si>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</si>
  <si>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</si>
  <si>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</si>
  <si>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</si>
  <si>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</si>
  <si>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</si>
  <si>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</si>
  <si>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</si>
  <si>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</si>
  <si>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</si>
  <si>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</si>
  <si>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</si>
  <si>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</si>
  <si>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</si>
  <si>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</si>
  <si>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</si>
  <si>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</si>
  <si>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</si>
  <si>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</si>
  <si>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</si>
  <si>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</si>
  <si>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</si>
  <si>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</si>
  <si>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</si>
  <si>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</si>
  <si>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</si>
  <si>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</si>
  <si>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</si>
  <si>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</si>
  <si>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</si>
  <si>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</si>
  <si>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</si>
  <si>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</si>
  <si>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</si>
  <si>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</si>
  <si>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</si>
  <si>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</si>
  <si>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</si>
  <si>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</si>
  <si>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</si>
  <si>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</si>
  <si>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</si>
  <si>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</si>
  <si>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</si>
  <si>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</si>
  <si>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</si>
  <si>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</si>
  <si>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</si>
  <si>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</si>
  <si>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</si>
  <si>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</si>
  <si>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</si>
  <si>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</si>
  <si>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</si>
  <si>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</si>
  <si>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</si>
  <si>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</si>
  <si>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</si>
  <si>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</si>
  <si>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</si>
  <si>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</si>
  <si>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</si>
  <si>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</si>
  <si>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</si>
  <si>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</si>
  <si>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</si>
  <si>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</si>
  <si>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</si>
  <si>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</si>
  <si>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</si>
  <si>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</si>
  <si>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</si>
  <si>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</si>
  <si>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</si>
  <si>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</si>
  <si>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</si>
  <si>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</si>
  <si>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</si>
  <si>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</si>
  <si>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</si>
  <si>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</si>
  <si>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</si>
  <si>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</si>
  <si>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</si>
  <si>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</si>
  <si>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</si>
  <si>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</si>
  <si>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</si>
  <si>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</si>
  <si>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</si>
  <si>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</si>
  <si>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</si>
  <si>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</si>
  <si>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</si>
  <si>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</si>
  <si>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</si>
  <si>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</si>
  <si>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</si>
  <si>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</si>
  <si>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</si>
  <si>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</si>
  <si>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</si>
  <si>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</si>
  <si>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</si>
  <si>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</si>
  <si>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</si>
  <si>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</si>
  <si>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</si>
  <si>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</si>
  <si>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</si>
  <si>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</si>
  <si>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</si>
  <si>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</si>
  <si>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</si>
  <si>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</si>
  <si>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</si>
  <si>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</si>
  <si>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</si>
  <si>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</si>
  <si>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</si>
  <si>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</si>
  <si>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</si>
  <si>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</si>
  <si>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</si>
  <si>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</si>
  <si>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</si>
  <si>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</si>
  <si>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</si>
  <si>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</si>
  <si>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</si>
  <si>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</si>
  <si>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</si>
  <si>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</si>
  <si>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</si>
  <si>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</si>
  <si>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</si>
  <si>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</si>
  <si>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</si>
  <si>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</si>
  <si>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</si>
  <si>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</si>
  <si>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</si>
  <si>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</si>
  <si>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</si>
  <si>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</si>
  <si>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</si>
  <si>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</si>
  <si>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</si>
  <si>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</si>
  <si>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</si>
  <si>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</si>
  <si>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</si>
  <si>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</si>
  <si>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</si>
  <si>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</si>
  <si>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</si>
  <si>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</si>
  <si>
    <t>2.3.3.3.01</t>
  </si>
  <si>
    <t>PRODUCTOS DE ARTES GRAFICAS</t>
  </si>
  <si>
    <t>2.2.5.4.01</t>
  </si>
  <si>
    <t>Alquileres de equipos de transporte traccion y ele</t>
  </si>
  <si>
    <t>2.2.6.2.01</t>
  </si>
  <si>
    <t>Seguro de bienes muebles</t>
  </si>
  <si>
    <t>2.2.7.1.02</t>
  </si>
  <si>
    <t>Servicios especiales de mantenimiento y reparacion</t>
  </si>
  <si>
    <t>2.2.7.2.01</t>
  </si>
  <si>
    <t>Mantenimiento y reparacion de muebles y equipos de</t>
  </si>
  <si>
    <t>2.2.9.1.01</t>
  </si>
  <si>
    <t>OTRAS CONTRATACIONES DE SERVICIOS</t>
  </si>
  <si>
    <t>2.3.9.8.01</t>
  </si>
  <si>
    <t>Otros repuestos y accesorios menores</t>
  </si>
  <si>
    <t>2.6.4.1.01</t>
  </si>
  <si>
    <t>Automoviles y camiones</t>
  </si>
  <si>
    <t>2.1.1.5.03</t>
  </si>
  <si>
    <t>Prestacion laboral por desvinculacion</t>
  </si>
  <si>
    <t>2.2.2.1.03</t>
  </si>
  <si>
    <t>PUBLICACIONES DE AVISOS OFICIALES</t>
  </si>
  <si>
    <t>2.2.9.2.03</t>
  </si>
  <si>
    <t>SERVICIOS DE CATERING</t>
  </si>
  <si>
    <t>2.3.9.9.04</t>
  </si>
  <si>
    <t>PRODUCTOS Y UTILES DE DEFENSA Y SEGURIDAD</t>
  </si>
  <si>
    <t>2.6.1.1.01</t>
  </si>
  <si>
    <t>Muebles de oficina y estanteria</t>
  </si>
  <si>
    <t>2.6.2.3.01</t>
  </si>
  <si>
    <t>Camaras fotograficas y de video</t>
  </si>
  <si>
    <t>2.6.5.1.01</t>
  </si>
  <si>
    <t>Maquinaria y equipo agropecuario</t>
  </si>
  <si>
    <t>2.6.5.4.02</t>
  </si>
  <si>
    <t xml:space="preserve">EEQUIPOS DE CLIMATIZACIÓN </t>
  </si>
  <si>
    <t>2.6.5.5.01</t>
  </si>
  <si>
    <t>Equipo de comunicacion telecomunicaciones y senala</t>
  </si>
  <si>
    <t>2.6.5.7.01</t>
  </si>
  <si>
    <t>Herramientas y maquinas-herramientas</t>
  </si>
  <si>
    <t>2.1.1.4.01</t>
  </si>
  <si>
    <t>Sueldo Anual No. 13</t>
  </si>
  <si>
    <t>2.2.8.6.02</t>
  </si>
  <si>
    <t>Festividades</t>
  </si>
  <si>
    <t>2.6.3.2.01</t>
  </si>
  <si>
    <t>Instrumental medico y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</si>
</sst>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X1" workbookViewId="0">
      <pane ySplit="5" topLeftCell="A6" activePane="bottomLeft" state="frozen"/>
      <selection activeCell="N1" sqref="N1"/>
      <selection pane="bottomLeft" activeCell="BP6" sqref="BP6:BR36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91</v>
      </c>
      <c r="C6" s="2" t="s">
        <v>92</v>
      </c>
      <c r="D6" s="2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2" t="s">
        <v>133</v>
      </c>
      <c r="I6" s="2" t="s">
        <v>134</v>
      </c>
      <c r="J6" s="2">
        <v>12497694</v>
      </c>
      <c r="K6" s="4" t="str">
        <f>MID(H6,1,5)</f>
        <v>2.1.1</v>
      </c>
      <c r="L6" s="5">
        <f>+J6</f>
        <v>12497694</v>
      </c>
      <c r="M6" s="3"/>
      <c r="N6" s="2" t="s">
        <v>133</v>
      </c>
      <c r="O6" s="2" t="s">
        <v>134</v>
      </c>
      <c r="P6" s="2">
        <v>24830188</v>
      </c>
      <c r="Q6" s="4" t="str">
        <f>MID(N6,1,5)</f>
        <v>2.1.1</v>
      </c>
      <c r="R6" s="5">
        <f>+P6</f>
        <v>24830188</v>
      </c>
      <c r="S6" s="3"/>
      <c r="T6" s="2" t="s">
        <v>133</v>
      </c>
      <c r="U6" s="2" t="s">
        <v>134</v>
      </c>
      <c r="V6" s="2">
        <v>12337844</v>
      </c>
      <c r="W6" s="4" t="str">
        <f>MID(T6,1,5)</f>
        <v>2.1.1</v>
      </c>
      <c r="X6" s="5">
        <f>+V6</f>
        <v>12337844</v>
      </c>
      <c r="Y6" s="3"/>
      <c r="Z6" s="2" t="s">
        <v>133</v>
      </c>
      <c r="AA6" s="2" t="s">
        <v>134</v>
      </c>
      <c r="AB6" s="2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58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 t="s">
        <v>133</v>
      </c>
      <c r="AS6" s="3" t="s">
        <v>134</v>
      </c>
      <c r="AT6" s="55">
        <v>12420944</v>
      </c>
      <c r="AU6" s="4" t="str">
        <f>MID(AR6,1,5)</f>
        <v>2.1.1</v>
      </c>
      <c r="AV6" s="5">
        <f>+AT6</f>
        <v>12420944</v>
      </c>
      <c r="AW6" s="3"/>
      <c r="AX6" s="3" t="s">
        <v>133</v>
      </c>
      <c r="AY6" s="3" t="s">
        <v>134</v>
      </c>
      <c r="AZ6" s="3">
        <v>12039544</v>
      </c>
      <c r="BA6" s="4" t="str">
        <f>MID(AX6,1,5)</f>
        <v>2.1.1</v>
      </c>
      <c r="BB6" s="5">
        <f>+AZ6</f>
        <v>12039544</v>
      </c>
      <c r="BC6" s="3"/>
      <c r="BD6" s="3" t="s">
        <v>133</v>
      </c>
      <c r="BE6" s="3" t="s">
        <v>134</v>
      </c>
      <c r="BF6" s="3">
        <v>12103744</v>
      </c>
      <c r="BG6" s="4" t="str">
        <f>MID(BD6,1,5)</f>
        <v>2.1.1</v>
      </c>
      <c r="BH6" s="5">
        <f>+BF6</f>
        <v>12103744</v>
      </c>
      <c r="BI6" s="3"/>
      <c r="BJ6" s="3" t="s">
        <v>133</v>
      </c>
      <c r="BK6" s="3" t="s">
        <v>134</v>
      </c>
      <c r="BL6" s="3">
        <v>12119644</v>
      </c>
      <c r="BM6" s="4" t="str">
        <f>MID(BJ6,1,5)</f>
        <v>2.1.1</v>
      </c>
      <c r="BN6" s="5">
        <f>+BL6</f>
        <v>12119644</v>
      </c>
      <c r="BO6" s="3"/>
      <c r="BP6" s="3" t="s">
        <v>133</v>
      </c>
      <c r="BQ6" s="3" t="s">
        <v>134</v>
      </c>
      <c r="BR6" s="3">
        <v>12298144</v>
      </c>
      <c r="BS6" s="4" t="str">
        <f>MID(BP6,1,5)</f>
        <v>2.1.1</v>
      </c>
      <c r="BT6" s="5">
        <f>+BR6</f>
        <v>12298144</v>
      </c>
    </row>
    <row r="7" spans="1:72" x14ac:dyDescent="0.25">
      <c r="A7" s="3"/>
      <c r="B7" s="2" t="s">
        <v>93</v>
      </c>
      <c r="C7" s="2" t="s">
        <v>94</v>
      </c>
      <c r="D7" s="2">
        <v>5222.49</v>
      </c>
      <c r="E7" s="4" t="str">
        <f t="shared" si="0"/>
        <v>2.1.5</v>
      </c>
      <c r="F7" s="5">
        <f t="shared" si="1"/>
        <v>5222.49</v>
      </c>
      <c r="G7" s="3"/>
      <c r="H7" s="2" t="s">
        <v>135</v>
      </c>
      <c r="I7" s="2" t="s">
        <v>136</v>
      </c>
      <c r="J7" s="2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2" t="s">
        <v>135</v>
      </c>
      <c r="O7" s="2" t="s">
        <v>136</v>
      </c>
      <c r="P7" s="2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2" t="s">
        <v>187</v>
      </c>
      <c r="U7" s="2" t="s">
        <v>188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 t="s">
        <v>187</v>
      </c>
      <c r="AA7" s="2" t="s">
        <v>188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187</v>
      </c>
      <c r="AS7" s="3" t="s">
        <v>188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187</v>
      </c>
      <c r="AY7" s="3" t="s">
        <v>188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 t="s">
        <v>255</v>
      </c>
      <c r="BE7" s="3" t="s">
        <v>256</v>
      </c>
      <c r="BF7" s="3">
        <v>422162.84</v>
      </c>
      <c r="BG7" s="4" t="str">
        <f t="shared" ref="BG7:BG33" si="18">MID(BD7,1,5)</f>
        <v>2.1.1</v>
      </c>
      <c r="BH7" s="5">
        <f t="shared" ref="BH7:BH62" si="19">+BF7</f>
        <v>422162.84</v>
      </c>
      <c r="BI7" s="3"/>
      <c r="BJ7" s="3" t="s">
        <v>135</v>
      </c>
      <c r="BK7" s="3" t="s">
        <v>136</v>
      </c>
      <c r="BL7" s="3">
        <v>579250</v>
      </c>
      <c r="BM7" s="4" t="str">
        <f t="shared" ref="BM7:BM33" si="20">MID(BJ7,1,5)</f>
        <v>2.1.2</v>
      </c>
      <c r="BN7" s="5">
        <f t="shared" ref="BN7:BN62" si="21">+BL7</f>
        <v>579250</v>
      </c>
      <c r="BO7" s="3"/>
      <c r="BP7" s="3" t="s">
        <v>275</v>
      </c>
      <c r="BQ7" s="3" t="s">
        <v>276</v>
      </c>
      <c r="BR7" s="3">
        <v>12210081.5</v>
      </c>
      <c r="BS7" s="4" t="str">
        <f t="shared" ref="BS7:BS33" si="22">MID(BP7,1,5)</f>
        <v>2.1.1</v>
      </c>
      <c r="BT7" s="5">
        <f t="shared" ref="BT7:BT62" si="23">+BR7</f>
        <v>12210081.5</v>
      </c>
    </row>
    <row r="8" spans="1:72" x14ac:dyDescent="0.25">
      <c r="A8" s="3"/>
      <c r="B8" s="2" t="s">
        <v>95</v>
      </c>
      <c r="C8" s="2" t="s">
        <v>96</v>
      </c>
      <c r="D8" s="2">
        <v>997.2</v>
      </c>
      <c r="E8" s="4" t="str">
        <f t="shared" si="0"/>
        <v>2.1.5</v>
      </c>
      <c r="F8" s="5">
        <f t="shared" si="1"/>
        <v>997.2</v>
      </c>
      <c r="G8" s="3"/>
      <c r="H8" s="2" t="s">
        <v>137</v>
      </c>
      <c r="I8" s="2" t="s">
        <v>138</v>
      </c>
      <c r="J8" s="2">
        <v>108035</v>
      </c>
      <c r="K8" s="4" t="str">
        <f t="shared" si="3"/>
        <v>2.1.2</v>
      </c>
      <c r="L8" s="5">
        <f t="shared" si="4"/>
        <v>108035</v>
      </c>
      <c r="M8" s="3"/>
      <c r="N8" s="2" t="s">
        <v>137</v>
      </c>
      <c r="O8" s="2" t="s">
        <v>138</v>
      </c>
      <c r="P8" s="2">
        <v>216070</v>
      </c>
      <c r="Q8" s="4" t="str">
        <f t="shared" si="5"/>
        <v>2.1.2</v>
      </c>
      <c r="R8" s="5">
        <f t="shared" si="6"/>
        <v>216070</v>
      </c>
      <c r="S8" s="3"/>
      <c r="T8" s="2" t="s">
        <v>189</v>
      </c>
      <c r="U8" s="2" t="s">
        <v>190</v>
      </c>
      <c r="V8" s="2">
        <v>24163.88</v>
      </c>
      <c r="W8" s="4" t="str">
        <f t="shared" si="7"/>
        <v>2.1.2</v>
      </c>
      <c r="X8" s="5">
        <f t="shared" si="8"/>
        <v>24163.88</v>
      </c>
      <c r="Y8" s="3"/>
      <c r="Z8" s="2" t="s">
        <v>189</v>
      </c>
      <c r="AA8" s="2" t="s">
        <v>190</v>
      </c>
      <c r="AB8" s="2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58">
        <v>63787.56</v>
      </c>
      <c r="AO8" s="4" t="str">
        <f t="shared" si="2"/>
        <v>2.1.2</v>
      </c>
      <c r="AP8" s="5">
        <f t="shared" si="13"/>
        <v>63787.56</v>
      </c>
      <c r="AQ8" s="3"/>
      <c r="AR8" s="3" t="s">
        <v>189</v>
      </c>
      <c r="AS8" s="3" t="s">
        <v>190</v>
      </c>
      <c r="AT8" s="55">
        <v>5883.71</v>
      </c>
      <c r="AU8" s="4" t="str">
        <f t="shared" si="14"/>
        <v>2.1.2</v>
      </c>
      <c r="AV8" s="5">
        <f t="shared" si="15"/>
        <v>5883.71</v>
      </c>
      <c r="AW8" s="3"/>
      <c r="AX8" s="3" t="s">
        <v>189</v>
      </c>
      <c r="AY8" s="3" t="s">
        <v>190</v>
      </c>
      <c r="AZ8" s="3">
        <v>40625.42</v>
      </c>
      <c r="BA8" s="4" t="str">
        <f t="shared" si="16"/>
        <v>2.1.2</v>
      </c>
      <c r="BB8" s="5">
        <f t="shared" si="17"/>
        <v>40625.42</v>
      </c>
      <c r="BC8" s="3"/>
      <c r="BD8" s="3" t="s">
        <v>189</v>
      </c>
      <c r="BE8" s="3" t="s">
        <v>190</v>
      </c>
      <c r="BF8" s="3">
        <v>36042.82</v>
      </c>
      <c r="BG8" s="4" t="str">
        <f t="shared" si="18"/>
        <v>2.1.2</v>
      </c>
      <c r="BH8" s="5">
        <f t="shared" si="19"/>
        <v>36042.82</v>
      </c>
      <c r="BI8" s="3"/>
      <c r="BJ8" s="3" t="s">
        <v>137</v>
      </c>
      <c r="BK8" s="3" t="s">
        <v>138</v>
      </c>
      <c r="BL8" s="3">
        <v>108035</v>
      </c>
      <c r="BM8" s="4" t="str">
        <f t="shared" si="20"/>
        <v>2.1.2</v>
      </c>
      <c r="BN8" s="5">
        <f t="shared" si="21"/>
        <v>108035</v>
      </c>
      <c r="BO8" s="3"/>
      <c r="BP8" s="3" t="s">
        <v>135</v>
      </c>
      <c r="BQ8" s="3" t="s">
        <v>136</v>
      </c>
      <c r="BR8" s="3">
        <v>579250</v>
      </c>
      <c r="BS8" s="4" t="str">
        <f t="shared" si="22"/>
        <v>2.1.2</v>
      </c>
      <c r="BT8" s="5">
        <f t="shared" si="23"/>
        <v>579250</v>
      </c>
    </row>
    <row r="9" spans="1:72" x14ac:dyDescent="0.25">
      <c r="A9" s="3"/>
      <c r="B9" s="2" t="s">
        <v>97</v>
      </c>
      <c r="C9" s="2" t="s">
        <v>98</v>
      </c>
      <c r="D9" s="2">
        <v>129375.16</v>
      </c>
      <c r="E9" s="4" t="str">
        <f t="shared" si="0"/>
        <v>2.2.1</v>
      </c>
      <c r="F9" s="5">
        <f t="shared" si="1"/>
        <v>129375.16</v>
      </c>
      <c r="G9" s="3"/>
      <c r="H9" s="2" t="s">
        <v>139</v>
      </c>
      <c r="I9" s="2" t="s">
        <v>140</v>
      </c>
      <c r="J9" s="2">
        <v>1715.66</v>
      </c>
      <c r="K9" s="4" t="str">
        <f t="shared" si="3"/>
        <v>2.1.2</v>
      </c>
      <c r="L9" s="5">
        <f t="shared" si="4"/>
        <v>1715.66</v>
      </c>
      <c r="M9" s="3"/>
      <c r="N9" s="2" t="s">
        <v>141</v>
      </c>
      <c r="O9" s="2" t="s">
        <v>142</v>
      </c>
      <c r="P9" s="2">
        <v>215000</v>
      </c>
      <c r="Q9" s="4" t="str">
        <f t="shared" si="5"/>
        <v>2.1.3</v>
      </c>
      <c r="R9" s="5">
        <f t="shared" si="6"/>
        <v>215000</v>
      </c>
      <c r="S9" s="3"/>
      <c r="T9" s="2" t="s">
        <v>135</v>
      </c>
      <c r="U9" s="2" t="s">
        <v>136</v>
      </c>
      <c r="V9" s="2">
        <v>541250</v>
      </c>
      <c r="W9" s="4" t="str">
        <f t="shared" si="7"/>
        <v>2.1.2</v>
      </c>
      <c r="X9" s="5">
        <f t="shared" si="8"/>
        <v>541250</v>
      </c>
      <c r="Y9" s="3"/>
      <c r="Z9" s="2" t="s">
        <v>135</v>
      </c>
      <c r="AA9" s="2" t="s">
        <v>136</v>
      </c>
      <c r="AB9" s="2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58">
        <v>558585</v>
      </c>
      <c r="AO9" s="4" t="str">
        <f t="shared" si="2"/>
        <v>2.1.2</v>
      </c>
      <c r="AP9" s="5">
        <f t="shared" si="13"/>
        <v>558585</v>
      </c>
      <c r="AQ9" s="3"/>
      <c r="AR9" s="3" t="s">
        <v>135</v>
      </c>
      <c r="AS9" s="3" t="s">
        <v>136</v>
      </c>
      <c r="AT9" s="55">
        <v>543585</v>
      </c>
      <c r="AU9" s="4" t="str">
        <f t="shared" si="14"/>
        <v>2.1.2</v>
      </c>
      <c r="AV9" s="5">
        <f t="shared" si="15"/>
        <v>543585</v>
      </c>
      <c r="AW9" s="3"/>
      <c r="AX9" s="3" t="s">
        <v>135</v>
      </c>
      <c r="AY9" s="3" t="s">
        <v>136</v>
      </c>
      <c r="AZ9" s="3">
        <v>556585</v>
      </c>
      <c r="BA9" s="4" t="str">
        <f t="shared" si="16"/>
        <v>2.1.2</v>
      </c>
      <c r="BB9" s="5">
        <f t="shared" si="17"/>
        <v>556585</v>
      </c>
      <c r="BC9" s="3"/>
      <c r="BD9" s="3" t="s">
        <v>135</v>
      </c>
      <c r="BE9" s="3" t="s">
        <v>136</v>
      </c>
      <c r="BF9" s="3">
        <v>596585</v>
      </c>
      <c r="BG9" s="4" t="str">
        <f t="shared" si="18"/>
        <v>2.1.2</v>
      </c>
      <c r="BH9" s="5">
        <f t="shared" si="19"/>
        <v>596585</v>
      </c>
      <c r="BI9" s="3"/>
      <c r="BJ9" s="3" t="s">
        <v>141</v>
      </c>
      <c r="BK9" s="3" t="s">
        <v>142</v>
      </c>
      <c r="BL9" s="3">
        <v>430000</v>
      </c>
      <c r="BM9" s="4" t="str">
        <f t="shared" si="20"/>
        <v>2.1.3</v>
      </c>
      <c r="BN9" s="5">
        <f t="shared" si="21"/>
        <v>430000</v>
      </c>
      <c r="BO9" s="3"/>
      <c r="BP9" s="3" t="s">
        <v>137</v>
      </c>
      <c r="BQ9" s="3" t="s">
        <v>138</v>
      </c>
      <c r="BR9" s="3">
        <v>108035</v>
      </c>
      <c r="BS9" s="4" t="str">
        <f t="shared" si="22"/>
        <v>2.1.2</v>
      </c>
      <c r="BT9" s="5">
        <f t="shared" si="23"/>
        <v>108035</v>
      </c>
    </row>
    <row r="10" spans="1:72" x14ac:dyDescent="0.25">
      <c r="A10" s="3"/>
      <c r="B10" s="2" t="s">
        <v>99</v>
      </c>
      <c r="C10" s="2" t="s">
        <v>100</v>
      </c>
      <c r="D10" s="2">
        <v>44399.08</v>
      </c>
      <c r="E10" s="4" t="str">
        <f t="shared" si="0"/>
        <v>2.2.1</v>
      </c>
      <c r="F10" s="5">
        <f t="shared" si="1"/>
        <v>44399.08</v>
      </c>
      <c r="G10" s="3"/>
      <c r="H10" s="2" t="s">
        <v>141</v>
      </c>
      <c r="I10" s="2" t="s">
        <v>142</v>
      </c>
      <c r="J10" s="2">
        <v>215000</v>
      </c>
      <c r="K10" s="4" t="str">
        <f t="shared" si="3"/>
        <v>2.1.3</v>
      </c>
      <c r="L10" s="5">
        <f t="shared" si="4"/>
        <v>215000</v>
      </c>
      <c r="M10" s="3"/>
      <c r="N10" s="2" t="s">
        <v>91</v>
      </c>
      <c r="O10" s="2" t="s">
        <v>92</v>
      </c>
      <c r="P10" s="2">
        <v>1774596.36</v>
      </c>
      <c r="Q10" s="4" t="str">
        <f t="shared" si="5"/>
        <v>2.1.5</v>
      </c>
      <c r="R10" s="5">
        <f t="shared" si="6"/>
        <v>1774596.36</v>
      </c>
      <c r="S10" s="3"/>
      <c r="T10" s="2" t="s">
        <v>137</v>
      </c>
      <c r="U10" s="2" t="s">
        <v>138</v>
      </c>
      <c r="V10" s="2">
        <v>108035</v>
      </c>
      <c r="W10" s="4" t="str">
        <f t="shared" si="7"/>
        <v>2.1.2</v>
      </c>
      <c r="X10" s="5">
        <f t="shared" si="8"/>
        <v>108035</v>
      </c>
      <c r="Y10" s="3"/>
      <c r="Z10" s="2" t="s">
        <v>137</v>
      </c>
      <c r="AA10" s="2" t="s">
        <v>138</v>
      </c>
      <c r="AB10" s="2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58">
        <v>216070</v>
      </c>
      <c r="AO10" s="4" t="str">
        <f t="shared" si="2"/>
        <v>2.1.2</v>
      </c>
      <c r="AP10" s="5">
        <f t="shared" si="13"/>
        <v>216070</v>
      </c>
      <c r="AQ10" s="3"/>
      <c r="AR10" s="3" t="s">
        <v>137</v>
      </c>
      <c r="AS10" s="3" t="s">
        <v>138</v>
      </c>
      <c r="AT10" s="55">
        <v>108035</v>
      </c>
      <c r="AU10" s="4" t="str">
        <f t="shared" si="14"/>
        <v>2.1.2</v>
      </c>
      <c r="AV10" s="5">
        <f t="shared" si="15"/>
        <v>108035</v>
      </c>
      <c r="AW10" s="3"/>
      <c r="AX10" s="3" t="s">
        <v>137</v>
      </c>
      <c r="AY10" s="3" t="s">
        <v>138</v>
      </c>
      <c r="AZ10" s="3">
        <v>108035</v>
      </c>
      <c r="BA10" s="4" t="str">
        <f t="shared" si="16"/>
        <v>2.1.2</v>
      </c>
      <c r="BB10" s="5">
        <f t="shared" si="17"/>
        <v>108035</v>
      </c>
      <c r="BC10" s="3"/>
      <c r="BD10" s="3" t="s">
        <v>137</v>
      </c>
      <c r="BE10" s="3" t="s">
        <v>138</v>
      </c>
      <c r="BF10" s="3">
        <v>108035</v>
      </c>
      <c r="BG10" s="4" t="str">
        <f t="shared" si="18"/>
        <v>2.1.2</v>
      </c>
      <c r="BH10" s="5">
        <f t="shared" si="19"/>
        <v>108035</v>
      </c>
      <c r="BI10" s="3"/>
      <c r="BJ10" s="3" t="s">
        <v>91</v>
      </c>
      <c r="BK10" s="3" t="s">
        <v>92</v>
      </c>
      <c r="BL10" s="3">
        <v>858952.56</v>
      </c>
      <c r="BM10" s="4" t="str">
        <f t="shared" si="20"/>
        <v>2.1.5</v>
      </c>
      <c r="BN10" s="5">
        <f t="shared" si="21"/>
        <v>858952.56</v>
      </c>
      <c r="BO10" s="3"/>
      <c r="BP10" s="3" t="s">
        <v>141</v>
      </c>
      <c r="BQ10" s="3" t="s">
        <v>142</v>
      </c>
      <c r="BR10" s="3">
        <v>215000</v>
      </c>
      <c r="BS10" s="4" t="str">
        <f t="shared" si="22"/>
        <v>2.1.3</v>
      </c>
      <c r="BT10" s="5">
        <f t="shared" si="23"/>
        <v>215000</v>
      </c>
    </row>
    <row r="11" spans="1:72" x14ac:dyDescent="0.25">
      <c r="A11" s="3"/>
      <c r="B11" s="2" t="s">
        <v>101</v>
      </c>
      <c r="C11" s="2" t="s">
        <v>102</v>
      </c>
      <c r="D11" s="2">
        <v>28622.7</v>
      </c>
      <c r="E11" s="4" t="str">
        <f t="shared" si="0"/>
        <v>2.2.1</v>
      </c>
      <c r="F11" s="5">
        <f t="shared" si="1"/>
        <v>28622.7</v>
      </c>
      <c r="G11" s="3"/>
      <c r="H11" s="2" t="s">
        <v>91</v>
      </c>
      <c r="I11" s="2" t="s">
        <v>92</v>
      </c>
      <c r="J11" s="2">
        <v>902219.35</v>
      </c>
      <c r="K11" s="4" t="str">
        <f t="shared" si="3"/>
        <v>2.1.5</v>
      </c>
      <c r="L11" s="5">
        <f t="shared" si="4"/>
        <v>902219.35</v>
      </c>
      <c r="M11" s="3"/>
      <c r="N11" s="2" t="s">
        <v>93</v>
      </c>
      <c r="O11" s="2" t="s">
        <v>94</v>
      </c>
      <c r="P11" s="2">
        <v>1043231.23</v>
      </c>
      <c r="Q11" s="4" t="str">
        <f t="shared" si="5"/>
        <v>2.1.5</v>
      </c>
      <c r="R11" s="5">
        <f t="shared" si="6"/>
        <v>1043231.23</v>
      </c>
      <c r="S11" s="3"/>
      <c r="T11" s="2" t="s">
        <v>141</v>
      </c>
      <c r="U11" s="2" t="s">
        <v>142</v>
      </c>
      <c r="V11" s="2">
        <v>605000</v>
      </c>
      <c r="W11" s="4" t="str">
        <f t="shared" si="7"/>
        <v>2.1.3</v>
      </c>
      <c r="X11" s="5">
        <f t="shared" si="8"/>
        <v>605000</v>
      </c>
      <c r="Y11" s="3"/>
      <c r="Z11" s="2" t="s">
        <v>141</v>
      </c>
      <c r="AA11" s="2" t="s">
        <v>142</v>
      </c>
      <c r="AB11" s="2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58">
        <v>215000</v>
      </c>
      <c r="AO11" s="4" t="str">
        <f t="shared" si="2"/>
        <v>2.1.3</v>
      </c>
      <c r="AP11" s="5">
        <f t="shared" si="13"/>
        <v>215000</v>
      </c>
      <c r="AQ11" s="3"/>
      <c r="AR11" s="3" t="s">
        <v>141</v>
      </c>
      <c r="AS11" s="3" t="s">
        <v>142</v>
      </c>
      <c r="AT11" s="55">
        <v>215000</v>
      </c>
      <c r="AU11" s="4" t="str">
        <f t="shared" si="14"/>
        <v>2.1.3</v>
      </c>
      <c r="AV11" s="5">
        <f t="shared" si="15"/>
        <v>215000</v>
      </c>
      <c r="AW11" s="3"/>
      <c r="AX11" s="3" t="s">
        <v>141</v>
      </c>
      <c r="AY11" s="3" t="s">
        <v>142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 t="s">
        <v>141</v>
      </c>
      <c r="BE11" s="3" t="s">
        <v>142</v>
      </c>
      <c r="BF11" s="3">
        <v>215000</v>
      </c>
      <c r="BG11" s="4" t="str">
        <f t="shared" si="18"/>
        <v>2.1.3</v>
      </c>
      <c r="BH11" s="5">
        <f t="shared" si="19"/>
        <v>215000</v>
      </c>
      <c r="BI11" s="3"/>
      <c r="BJ11" s="3" t="s">
        <v>93</v>
      </c>
      <c r="BK11" s="3" t="s">
        <v>94</v>
      </c>
      <c r="BL11" s="3">
        <v>860621.55</v>
      </c>
      <c r="BM11" s="4" t="str">
        <f t="shared" si="20"/>
        <v>2.1.5</v>
      </c>
      <c r="BN11" s="5">
        <f t="shared" si="21"/>
        <v>860621.55</v>
      </c>
      <c r="BO11" s="3"/>
      <c r="BP11" s="3" t="s">
        <v>91</v>
      </c>
      <c r="BQ11" s="3" t="s">
        <v>92</v>
      </c>
      <c r="BR11" s="3">
        <v>871641.16</v>
      </c>
      <c r="BS11" s="4" t="str">
        <f t="shared" si="22"/>
        <v>2.1.5</v>
      </c>
      <c r="BT11" s="5">
        <f t="shared" si="23"/>
        <v>871641.16</v>
      </c>
    </row>
    <row r="12" spans="1:72" x14ac:dyDescent="0.25">
      <c r="A12" s="3"/>
      <c r="B12" s="2" t="s">
        <v>114</v>
      </c>
      <c r="C12" s="2" t="s">
        <v>115</v>
      </c>
      <c r="D12" s="2">
        <v>5245672.93</v>
      </c>
      <c r="E12" s="4" t="str">
        <f t="shared" si="0"/>
        <v>2.2.1</v>
      </c>
      <c r="F12" s="5">
        <f t="shared" si="1"/>
        <v>5245672.93</v>
      </c>
      <c r="G12" s="3"/>
      <c r="H12" s="2" t="s">
        <v>93</v>
      </c>
      <c r="I12" s="2" t="s">
        <v>94</v>
      </c>
      <c r="J12" s="2">
        <v>902395.8</v>
      </c>
      <c r="K12" s="4" t="str">
        <f t="shared" si="3"/>
        <v>2.1.5</v>
      </c>
      <c r="L12" s="5">
        <f t="shared" si="4"/>
        <v>902395.8</v>
      </c>
      <c r="M12" s="3"/>
      <c r="N12" s="2" t="s">
        <v>95</v>
      </c>
      <c r="O12" s="2" t="s">
        <v>96</v>
      </c>
      <c r="P12" s="2">
        <v>1029848.91</v>
      </c>
      <c r="Q12" s="4" t="str">
        <f t="shared" si="5"/>
        <v>2.1.5</v>
      </c>
      <c r="R12" s="5">
        <f t="shared" si="6"/>
        <v>1029848.91</v>
      </c>
      <c r="S12" s="3"/>
      <c r="T12" s="2" t="s">
        <v>91</v>
      </c>
      <c r="U12" s="2" t="s">
        <v>92</v>
      </c>
      <c r="V12" s="2">
        <v>875003.16</v>
      </c>
      <c r="W12" s="4" t="str">
        <f t="shared" si="7"/>
        <v>2.1.5</v>
      </c>
      <c r="X12" s="5">
        <f t="shared" si="8"/>
        <v>875003.16</v>
      </c>
      <c r="Y12" s="3"/>
      <c r="Z12" s="2" t="s">
        <v>91</v>
      </c>
      <c r="AA12" s="2" t="s">
        <v>92</v>
      </c>
      <c r="AB12" s="2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58">
        <v>854484.87</v>
      </c>
      <c r="AO12" s="4" t="str">
        <f t="shared" si="2"/>
        <v>2.1.5</v>
      </c>
      <c r="AP12" s="5">
        <f t="shared" si="13"/>
        <v>854484.87</v>
      </c>
      <c r="AQ12" s="3"/>
      <c r="AR12" s="3" t="s">
        <v>91</v>
      </c>
      <c r="AS12" s="3" t="s">
        <v>92</v>
      </c>
      <c r="AT12" s="55">
        <v>881026.75</v>
      </c>
      <c r="AU12" s="4" t="str">
        <f t="shared" si="14"/>
        <v>2.1.5</v>
      </c>
      <c r="AV12" s="5">
        <f t="shared" si="15"/>
        <v>881026.75</v>
      </c>
      <c r="AW12" s="3"/>
      <c r="AX12" s="3" t="s">
        <v>91</v>
      </c>
      <c r="AY12" s="3" t="s">
        <v>92</v>
      </c>
      <c r="AZ12" s="3">
        <v>853853.68</v>
      </c>
      <c r="BA12" s="4" t="str">
        <f t="shared" si="16"/>
        <v>2.1.5</v>
      </c>
      <c r="BB12" s="5">
        <f t="shared" si="17"/>
        <v>853853.68</v>
      </c>
      <c r="BC12" s="3"/>
      <c r="BD12" s="3" t="s">
        <v>91</v>
      </c>
      <c r="BE12" s="3" t="s">
        <v>92</v>
      </c>
      <c r="BF12" s="3">
        <v>857746.2</v>
      </c>
      <c r="BG12" s="4" t="str">
        <f t="shared" si="18"/>
        <v>2.1.5</v>
      </c>
      <c r="BH12" s="5">
        <f t="shared" si="19"/>
        <v>857746.2</v>
      </c>
      <c r="BI12" s="3"/>
      <c r="BJ12" s="3" t="s">
        <v>95</v>
      </c>
      <c r="BK12" s="3" t="s">
        <v>96</v>
      </c>
      <c r="BL12" s="3">
        <v>143979.9</v>
      </c>
      <c r="BM12" s="4" t="str">
        <f t="shared" si="20"/>
        <v>2.1.5</v>
      </c>
      <c r="BN12" s="5">
        <f t="shared" si="21"/>
        <v>143979.9</v>
      </c>
      <c r="BO12" s="3"/>
      <c r="BP12" s="3" t="s">
        <v>93</v>
      </c>
      <c r="BQ12" s="3" t="s">
        <v>94</v>
      </c>
      <c r="BR12" s="3">
        <v>873327.43</v>
      </c>
      <c r="BS12" s="4" t="str">
        <f t="shared" si="22"/>
        <v>2.1.5</v>
      </c>
      <c r="BT12" s="5">
        <f t="shared" si="23"/>
        <v>873327.43</v>
      </c>
    </row>
    <row r="13" spans="1:72" x14ac:dyDescent="0.25">
      <c r="A13" s="3"/>
      <c r="B13" s="2" t="s">
        <v>119</v>
      </c>
      <c r="C13" s="2" t="s">
        <v>120</v>
      </c>
      <c r="D13" s="2">
        <v>26678.6</v>
      </c>
      <c r="E13" s="4" t="str">
        <f t="shared" si="0"/>
        <v>2.2.5</v>
      </c>
      <c r="F13" s="5">
        <f t="shared" si="1"/>
        <v>26678.6</v>
      </c>
      <c r="G13" s="3"/>
      <c r="H13" s="2" t="s">
        <v>95</v>
      </c>
      <c r="I13" s="2" t="s">
        <v>96</v>
      </c>
      <c r="J13" s="2">
        <v>150050.5</v>
      </c>
      <c r="K13" s="4" t="str">
        <f t="shared" si="3"/>
        <v>2.1.5</v>
      </c>
      <c r="L13" s="5">
        <f t="shared" si="4"/>
        <v>150050.5</v>
      </c>
      <c r="M13" s="3"/>
      <c r="N13" s="2" t="s">
        <v>97</v>
      </c>
      <c r="O13" s="2" t="s">
        <v>98</v>
      </c>
      <c r="P13" s="2">
        <v>182832.93</v>
      </c>
      <c r="Q13" s="4" t="str">
        <f t="shared" si="5"/>
        <v>2.2.1</v>
      </c>
      <c r="R13" s="5">
        <f t="shared" si="6"/>
        <v>182832.93</v>
      </c>
      <c r="S13" s="3"/>
      <c r="T13" s="2" t="s">
        <v>93</v>
      </c>
      <c r="U13" s="2" t="s">
        <v>94</v>
      </c>
      <c r="V13" s="2">
        <v>230310.98</v>
      </c>
      <c r="W13" s="4" t="str">
        <f t="shared" si="7"/>
        <v>2.1.5</v>
      </c>
      <c r="X13" s="5">
        <f t="shared" si="8"/>
        <v>230310.98</v>
      </c>
      <c r="Y13" s="3"/>
      <c r="Z13" s="2" t="s">
        <v>93</v>
      </c>
      <c r="AA13" s="2" t="s">
        <v>94</v>
      </c>
      <c r="AB13" s="2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58">
        <v>856147.93</v>
      </c>
      <c r="AO13" s="4" t="str">
        <f t="shared" si="2"/>
        <v>2.1.5</v>
      </c>
      <c r="AP13" s="5">
        <f t="shared" si="13"/>
        <v>856147.93</v>
      </c>
      <c r="AQ13" s="3"/>
      <c r="AR13" s="3" t="s">
        <v>93</v>
      </c>
      <c r="AS13" s="3" t="s">
        <v>94</v>
      </c>
      <c r="AT13" s="55">
        <v>882726.79</v>
      </c>
      <c r="AU13" s="4" t="str">
        <f t="shared" si="14"/>
        <v>2.1.5</v>
      </c>
      <c r="AV13" s="5">
        <f t="shared" si="15"/>
        <v>882726.79</v>
      </c>
      <c r="AW13" s="3"/>
      <c r="AX13" s="3" t="s">
        <v>93</v>
      </c>
      <c r="AY13" s="3" t="s">
        <v>94</v>
      </c>
      <c r="AZ13" s="3">
        <v>855517.66</v>
      </c>
      <c r="BA13" s="4" t="str">
        <f t="shared" si="16"/>
        <v>2.1.5</v>
      </c>
      <c r="BB13" s="5">
        <f t="shared" si="17"/>
        <v>855517.66</v>
      </c>
      <c r="BC13" s="3"/>
      <c r="BD13" s="3" t="s">
        <v>93</v>
      </c>
      <c r="BE13" s="3" t="s">
        <v>94</v>
      </c>
      <c r="BF13" s="3">
        <v>859414.83</v>
      </c>
      <c r="BG13" s="4" t="str">
        <f t="shared" si="18"/>
        <v>2.1.5</v>
      </c>
      <c r="BH13" s="5">
        <f t="shared" si="19"/>
        <v>859414.83</v>
      </c>
      <c r="BI13" s="3"/>
      <c r="BJ13" s="3" t="s">
        <v>97</v>
      </c>
      <c r="BK13" s="3" t="s">
        <v>98</v>
      </c>
      <c r="BL13" s="3">
        <v>149191.62</v>
      </c>
      <c r="BM13" s="4" t="str">
        <f t="shared" si="20"/>
        <v>2.2.1</v>
      </c>
      <c r="BN13" s="5">
        <f t="shared" si="21"/>
        <v>149191.62</v>
      </c>
      <c r="BO13" s="3"/>
      <c r="BP13" s="3" t="s">
        <v>95</v>
      </c>
      <c r="BQ13" s="3" t="s">
        <v>96</v>
      </c>
      <c r="BR13" s="3">
        <v>146125.79999999999</v>
      </c>
      <c r="BS13" s="4" t="str">
        <f t="shared" si="22"/>
        <v>2.1.5</v>
      </c>
      <c r="BT13" s="5">
        <f t="shared" si="23"/>
        <v>146125.79999999999</v>
      </c>
    </row>
    <row r="14" spans="1:72" x14ac:dyDescent="0.25">
      <c r="A14" s="3"/>
      <c r="B14" s="2" t="s">
        <v>121</v>
      </c>
      <c r="C14" s="2" t="s">
        <v>122</v>
      </c>
      <c r="D14" s="2">
        <v>45048.24</v>
      </c>
      <c r="E14" s="4" t="str">
        <f t="shared" si="0"/>
        <v>2.2.6</v>
      </c>
      <c r="F14" s="5">
        <f t="shared" si="1"/>
        <v>45048.24</v>
      </c>
      <c r="G14" s="3"/>
      <c r="H14" s="2" t="s">
        <v>97</v>
      </c>
      <c r="I14" s="2" t="s">
        <v>98</v>
      </c>
      <c r="J14" s="2">
        <v>133993.12</v>
      </c>
      <c r="K14" s="4" t="str">
        <f t="shared" si="3"/>
        <v>2.2.1</v>
      </c>
      <c r="L14" s="5">
        <f t="shared" si="4"/>
        <v>133993.12</v>
      </c>
      <c r="M14" s="3"/>
      <c r="N14" s="2" t="s">
        <v>99</v>
      </c>
      <c r="O14" s="2" t="s">
        <v>100</v>
      </c>
      <c r="P14" s="2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2" t="s">
        <v>95</v>
      </c>
      <c r="U14" s="2" t="s">
        <v>96</v>
      </c>
      <c r="V14" s="2">
        <v>793089.03</v>
      </c>
      <c r="W14" s="4" t="str">
        <f t="shared" si="7"/>
        <v>2.1.5</v>
      </c>
      <c r="X14" s="5">
        <f t="shared" si="8"/>
        <v>793089.03</v>
      </c>
      <c r="Y14" s="3"/>
      <c r="Z14" s="2" t="s">
        <v>95</v>
      </c>
      <c r="AA14" s="2" t="s">
        <v>96</v>
      </c>
      <c r="AB14" s="2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58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 t="s">
        <v>95</v>
      </c>
      <c r="AS14" s="3" t="s">
        <v>96</v>
      </c>
      <c r="AT14" s="55">
        <v>147715.85</v>
      </c>
      <c r="AU14" s="4" t="str">
        <f t="shared" si="14"/>
        <v>2.1.5</v>
      </c>
      <c r="AV14" s="5">
        <f t="shared" si="15"/>
        <v>147715.85</v>
      </c>
      <c r="AW14" s="3"/>
      <c r="AX14" s="3" t="s">
        <v>95</v>
      </c>
      <c r="AY14" s="3" t="s">
        <v>96</v>
      </c>
      <c r="AZ14" s="3">
        <v>143123.45000000001</v>
      </c>
      <c r="BA14" s="4" t="str">
        <f t="shared" si="16"/>
        <v>2.1.5</v>
      </c>
      <c r="BB14" s="5">
        <f t="shared" si="17"/>
        <v>143123.45000000001</v>
      </c>
      <c r="BC14" s="3"/>
      <c r="BD14" s="3" t="s">
        <v>95</v>
      </c>
      <c r="BE14" s="3" t="s">
        <v>96</v>
      </c>
      <c r="BF14" s="3">
        <v>143779.74</v>
      </c>
      <c r="BG14" s="4" t="str">
        <f t="shared" si="18"/>
        <v>2.1.5</v>
      </c>
      <c r="BH14" s="5">
        <f t="shared" si="19"/>
        <v>143779.74</v>
      </c>
      <c r="BI14" s="3"/>
      <c r="BJ14" s="3" t="s">
        <v>99</v>
      </c>
      <c r="BK14" s="3" t="s">
        <v>100</v>
      </c>
      <c r="BL14" s="3">
        <v>71358.02</v>
      </c>
      <c r="BM14" s="4" t="str">
        <f t="shared" si="20"/>
        <v>2.2.1</v>
      </c>
      <c r="BN14" s="5">
        <f t="shared" si="21"/>
        <v>71358.02</v>
      </c>
      <c r="BO14" s="3"/>
      <c r="BP14" s="3" t="s">
        <v>97</v>
      </c>
      <c r="BQ14" s="3" t="s">
        <v>98</v>
      </c>
      <c r="BR14" s="3">
        <v>145700.13</v>
      </c>
      <c r="BS14" s="4" t="str">
        <f t="shared" si="22"/>
        <v>2.2.1</v>
      </c>
      <c r="BT14" s="5">
        <f t="shared" si="23"/>
        <v>145700.13</v>
      </c>
    </row>
    <row r="15" spans="1:72" x14ac:dyDescent="0.25">
      <c r="A15" s="3"/>
      <c r="B15" s="2" t="s">
        <v>128</v>
      </c>
      <c r="C15" s="2" t="s">
        <v>129</v>
      </c>
      <c r="D15" s="2">
        <v>127000</v>
      </c>
      <c r="E15" s="4" t="str">
        <f t="shared" si="0"/>
        <v>2.2.7</v>
      </c>
      <c r="F15" s="5">
        <f t="shared" si="1"/>
        <v>127000</v>
      </c>
      <c r="G15" s="3"/>
      <c r="H15" s="2" t="s">
        <v>99</v>
      </c>
      <c r="I15" s="2" t="s">
        <v>100</v>
      </c>
      <c r="J15" s="2">
        <v>40840.21</v>
      </c>
      <c r="K15" s="4" t="str">
        <f t="shared" si="3"/>
        <v>2.2.1</v>
      </c>
      <c r="L15" s="5">
        <f t="shared" si="4"/>
        <v>40840.21</v>
      </c>
      <c r="M15" s="3"/>
      <c r="N15" s="2" t="s">
        <v>101</v>
      </c>
      <c r="O15" s="2" t="s">
        <v>102</v>
      </c>
      <c r="P15" s="2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2" t="s">
        <v>97</v>
      </c>
      <c r="U15" s="2" t="s">
        <v>98</v>
      </c>
      <c r="V15" s="2">
        <v>139252.62</v>
      </c>
      <c r="W15" s="4" t="str">
        <f t="shared" si="7"/>
        <v>2.2.1</v>
      </c>
      <c r="X15" s="5">
        <f t="shared" si="8"/>
        <v>139252.62</v>
      </c>
      <c r="Y15" s="3"/>
      <c r="Z15" s="2" t="s">
        <v>97</v>
      </c>
      <c r="AA15" s="2" t="s">
        <v>98</v>
      </c>
      <c r="AB15" s="2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58">
        <v>154199.19</v>
      </c>
      <c r="AO15" s="4" t="str">
        <f>MID(AL15,1,5)</f>
        <v>2.2.1</v>
      </c>
      <c r="AP15" s="5">
        <f t="shared" si="13"/>
        <v>154199.19</v>
      </c>
      <c r="AQ15" s="3"/>
      <c r="AR15" s="3" t="s">
        <v>97</v>
      </c>
      <c r="AS15" s="3" t="s">
        <v>98</v>
      </c>
      <c r="AT15" s="55">
        <v>140909.67000000001</v>
      </c>
      <c r="AU15" s="4" t="str">
        <f t="shared" si="14"/>
        <v>2.2.1</v>
      </c>
      <c r="AV15" s="5">
        <f t="shared" si="15"/>
        <v>140909.67000000001</v>
      </c>
      <c r="AW15" s="3"/>
      <c r="AX15" s="3" t="s">
        <v>97</v>
      </c>
      <c r="AY15" s="3" t="s">
        <v>98</v>
      </c>
      <c r="AZ15" s="3">
        <v>145754.20000000001</v>
      </c>
      <c r="BA15" s="4" t="str">
        <f t="shared" si="16"/>
        <v>2.2.1</v>
      </c>
      <c r="BB15" s="5">
        <f t="shared" si="17"/>
        <v>145754.20000000001</v>
      </c>
      <c r="BC15" s="3"/>
      <c r="BD15" s="3" t="s">
        <v>97</v>
      </c>
      <c r="BE15" s="3" t="s">
        <v>98</v>
      </c>
      <c r="BF15" s="3">
        <v>153966.10999999999</v>
      </c>
      <c r="BG15" s="4" t="str">
        <f t="shared" si="18"/>
        <v>2.2.1</v>
      </c>
      <c r="BH15" s="5">
        <f t="shared" si="19"/>
        <v>153966.10999999999</v>
      </c>
      <c r="BI15" s="3"/>
      <c r="BJ15" s="3" t="s">
        <v>101</v>
      </c>
      <c r="BK15" s="3" t="s">
        <v>102</v>
      </c>
      <c r="BL15" s="3">
        <v>29301.57</v>
      </c>
      <c r="BM15" s="4" t="str">
        <f t="shared" si="20"/>
        <v>2.2.1</v>
      </c>
      <c r="BN15" s="5">
        <f t="shared" si="21"/>
        <v>29301.57</v>
      </c>
      <c r="BO15" s="3"/>
      <c r="BP15" s="3" t="s">
        <v>99</v>
      </c>
      <c r="BQ15" s="3" t="s">
        <v>100</v>
      </c>
      <c r="BR15" s="3">
        <v>75135.33</v>
      </c>
      <c r="BS15" s="4" t="str">
        <f t="shared" si="22"/>
        <v>2.2.1</v>
      </c>
      <c r="BT15" s="5">
        <f t="shared" si="23"/>
        <v>75135.33</v>
      </c>
    </row>
    <row r="16" spans="1:72" x14ac:dyDescent="0.25">
      <c r="A16" s="3"/>
      <c r="B16" s="2" t="s">
        <v>103</v>
      </c>
      <c r="C16" s="2" t="s">
        <v>104</v>
      </c>
      <c r="D16" s="2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2" t="s">
        <v>101</v>
      </c>
      <c r="I16" s="2" t="s">
        <v>102</v>
      </c>
      <c r="J16" s="2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2" t="s">
        <v>114</v>
      </c>
      <c r="O16" s="2" t="s">
        <v>115</v>
      </c>
      <c r="P16" s="2">
        <v>5320342.72</v>
      </c>
      <c r="Q16" s="4" t="str">
        <f t="shared" si="5"/>
        <v>2.2.1</v>
      </c>
      <c r="R16" s="5">
        <f t="shared" si="6"/>
        <v>5320342.72</v>
      </c>
      <c r="S16" s="3"/>
      <c r="T16" s="2" t="s">
        <v>99</v>
      </c>
      <c r="U16" s="2" t="s">
        <v>100</v>
      </c>
      <c r="V16" s="2">
        <v>70885.09</v>
      </c>
      <c r="W16" s="4" t="str">
        <f t="shared" si="7"/>
        <v>2.2.1</v>
      </c>
      <c r="X16" s="5">
        <f t="shared" si="8"/>
        <v>70885.09</v>
      </c>
      <c r="Y16" s="3"/>
      <c r="Z16" s="2" t="s">
        <v>99</v>
      </c>
      <c r="AA16" s="2" t="s">
        <v>100</v>
      </c>
      <c r="AB16" s="2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58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 t="s">
        <v>99</v>
      </c>
      <c r="AS16" s="3" t="s">
        <v>100</v>
      </c>
      <c r="AT16" s="55">
        <v>67202.210000000006</v>
      </c>
      <c r="AU16" s="4" t="str">
        <f t="shared" si="14"/>
        <v>2.2.1</v>
      </c>
      <c r="AV16" s="5">
        <f t="shared" si="15"/>
        <v>67202.210000000006</v>
      </c>
      <c r="AW16" s="3"/>
      <c r="AX16" s="3" t="s">
        <v>99</v>
      </c>
      <c r="AY16" s="3" t="s">
        <v>100</v>
      </c>
      <c r="AZ16" s="3">
        <v>75364</v>
      </c>
      <c r="BA16" s="4" t="str">
        <f t="shared" si="16"/>
        <v>2.2.1</v>
      </c>
      <c r="BB16" s="5">
        <f t="shared" si="17"/>
        <v>75364</v>
      </c>
      <c r="BC16" s="3"/>
      <c r="BD16" s="3" t="s">
        <v>99</v>
      </c>
      <c r="BE16" s="3" t="s">
        <v>100</v>
      </c>
      <c r="BF16" s="3">
        <v>72214.83</v>
      </c>
      <c r="BG16" s="4" t="str">
        <f t="shared" si="18"/>
        <v>2.2.1</v>
      </c>
      <c r="BH16" s="5">
        <f t="shared" si="19"/>
        <v>72214.83</v>
      </c>
      <c r="BI16" s="3"/>
      <c r="BJ16" s="3" t="s">
        <v>114</v>
      </c>
      <c r="BK16" s="3" t="s">
        <v>115</v>
      </c>
      <c r="BL16" s="3">
        <v>5153967.72</v>
      </c>
      <c r="BM16" s="4" t="str">
        <f t="shared" si="20"/>
        <v>2.2.1</v>
      </c>
      <c r="BN16" s="5">
        <f t="shared" si="21"/>
        <v>5153967.72</v>
      </c>
      <c r="BO16" s="3"/>
      <c r="BP16" s="3" t="s">
        <v>101</v>
      </c>
      <c r="BQ16" s="3" t="s">
        <v>102</v>
      </c>
      <c r="BR16" s="3">
        <v>30002.05</v>
      </c>
      <c r="BS16" s="4" t="str">
        <f t="shared" si="22"/>
        <v>2.2.1</v>
      </c>
      <c r="BT16" s="5">
        <f t="shared" si="23"/>
        <v>30002.05</v>
      </c>
    </row>
    <row r="17" spans="1:72" x14ac:dyDescent="0.25">
      <c r="A17" s="3"/>
      <c r="B17" s="2" t="s">
        <v>105</v>
      </c>
      <c r="C17" s="2" t="s">
        <v>106</v>
      </c>
      <c r="D17" s="2">
        <v>119983.91</v>
      </c>
      <c r="E17" s="4" t="str">
        <f t="shared" si="0"/>
        <v>2.2.8</v>
      </c>
      <c r="F17" s="5">
        <f t="shared" si="1"/>
        <v>119983.91</v>
      </c>
      <c r="G17" s="3"/>
      <c r="H17" s="2" t="s">
        <v>114</v>
      </c>
      <c r="I17" s="2" t="s">
        <v>115</v>
      </c>
      <c r="J17" s="2">
        <v>4796033.95</v>
      </c>
      <c r="K17" s="4" t="str">
        <f t="shared" si="3"/>
        <v>2.2.1</v>
      </c>
      <c r="L17" s="5">
        <f t="shared" si="4"/>
        <v>4796033.95</v>
      </c>
      <c r="M17" s="3"/>
      <c r="N17" s="2" t="s">
        <v>143</v>
      </c>
      <c r="O17" s="2" t="s">
        <v>144</v>
      </c>
      <c r="P17" s="2">
        <v>57350</v>
      </c>
      <c r="Q17" s="4" t="str">
        <f t="shared" si="5"/>
        <v>2.2.3</v>
      </c>
      <c r="R17" s="5">
        <f t="shared" si="6"/>
        <v>57350</v>
      </c>
      <c r="S17" s="3"/>
      <c r="T17" s="2" t="s">
        <v>101</v>
      </c>
      <c r="U17" s="2" t="s">
        <v>102</v>
      </c>
      <c r="V17" s="2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2" t="s">
        <v>101</v>
      </c>
      <c r="AA17" s="2" t="s">
        <v>102</v>
      </c>
      <c r="AB17" s="2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58">
        <v>29231.54</v>
      </c>
      <c r="AO17" s="4" t="str">
        <f t="shared" si="24"/>
        <v>2.2.1</v>
      </c>
      <c r="AP17" s="5">
        <f t="shared" si="13"/>
        <v>29231.54</v>
      </c>
      <c r="AQ17" s="3"/>
      <c r="AR17" s="3" t="s">
        <v>101</v>
      </c>
      <c r="AS17" s="3" t="s">
        <v>102</v>
      </c>
      <c r="AT17" s="55">
        <v>30047.86</v>
      </c>
      <c r="AU17" s="4" t="str">
        <f t="shared" si="14"/>
        <v>2.2.1</v>
      </c>
      <c r="AV17" s="5">
        <f t="shared" si="15"/>
        <v>30047.86</v>
      </c>
      <c r="AW17" s="3"/>
      <c r="AX17" s="3" t="s">
        <v>101</v>
      </c>
      <c r="AY17" s="3" t="s">
        <v>102</v>
      </c>
      <c r="AZ17" s="3">
        <v>30624.49</v>
      </c>
      <c r="BA17" s="4" t="str">
        <f t="shared" si="16"/>
        <v>2.2.1</v>
      </c>
      <c r="BB17" s="5">
        <f t="shared" si="17"/>
        <v>30624.49</v>
      </c>
      <c r="BC17" s="3"/>
      <c r="BD17" s="3" t="s">
        <v>101</v>
      </c>
      <c r="BE17" s="3" t="s">
        <v>102</v>
      </c>
      <c r="BF17" s="3">
        <v>29648.49</v>
      </c>
      <c r="BG17" s="4" t="str">
        <f t="shared" si="18"/>
        <v>2.2.1</v>
      </c>
      <c r="BH17" s="5">
        <f t="shared" si="19"/>
        <v>29648.49</v>
      </c>
      <c r="BI17" s="3"/>
      <c r="BJ17" s="3" t="s">
        <v>191</v>
      </c>
      <c r="BK17" s="3" t="s">
        <v>192</v>
      </c>
      <c r="BL17" s="3">
        <v>140000</v>
      </c>
      <c r="BM17" s="4" t="str">
        <f t="shared" si="20"/>
        <v>2.2.2</v>
      </c>
      <c r="BN17" s="5">
        <f t="shared" si="21"/>
        <v>140000</v>
      </c>
      <c r="BO17" s="3"/>
      <c r="BP17" s="3" t="s">
        <v>114</v>
      </c>
      <c r="BQ17" s="3" t="s">
        <v>115</v>
      </c>
      <c r="BR17" s="3">
        <v>6436375.3200000003</v>
      </c>
      <c r="BS17" s="4" t="str">
        <f t="shared" si="22"/>
        <v>2.2.1</v>
      </c>
      <c r="BT17" s="5">
        <f t="shared" si="23"/>
        <v>6436375.3200000003</v>
      </c>
    </row>
    <row r="18" spans="1:72" x14ac:dyDescent="0.25">
      <c r="A18" s="3"/>
      <c r="B18" s="2" t="s">
        <v>107</v>
      </c>
      <c r="C18" s="2" t="s">
        <v>108</v>
      </c>
      <c r="D18" s="2">
        <v>76925</v>
      </c>
      <c r="E18" s="4" t="str">
        <f t="shared" si="0"/>
        <v>2.3.1</v>
      </c>
      <c r="F18" s="5">
        <f t="shared" si="1"/>
        <v>76925</v>
      </c>
      <c r="G18" s="3"/>
      <c r="H18" s="2" t="s">
        <v>143</v>
      </c>
      <c r="I18" s="2" t="s">
        <v>144</v>
      </c>
      <c r="J18" s="2">
        <v>77000</v>
      </c>
      <c r="K18" s="4" t="str">
        <f t="shared" si="3"/>
        <v>2.2.3</v>
      </c>
      <c r="L18" s="5">
        <f t="shared" si="4"/>
        <v>77000</v>
      </c>
      <c r="M18" s="3"/>
      <c r="N18" s="2" t="s">
        <v>145</v>
      </c>
      <c r="O18" s="2" t="s">
        <v>146</v>
      </c>
      <c r="P18" s="2">
        <v>19347.25</v>
      </c>
      <c r="Q18" s="4" t="str">
        <f t="shared" si="5"/>
        <v>2.2.5</v>
      </c>
      <c r="R18" s="5">
        <f t="shared" si="6"/>
        <v>19347.25</v>
      </c>
      <c r="S18" s="3"/>
      <c r="T18" s="2" t="s">
        <v>114</v>
      </c>
      <c r="U18" s="2" t="s">
        <v>115</v>
      </c>
      <c r="V18" s="2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2" t="s">
        <v>114</v>
      </c>
      <c r="AA18" s="2" t="s">
        <v>115</v>
      </c>
      <c r="AB18" s="2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58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 t="s">
        <v>114</v>
      </c>
      <c r="AS18" s="3" t="s">
        <v>115</v>
      </c>
      <c r="AT18" s="55">
        <v>5272535.29</v>
      </c>
      <c r="AU18" s="4" t="str">
        <f t="shared" si="14"/>
        <v>2.2.1</v>
      </c>
      <c r="AV18" s="5">
        <f t="shared" si="15"/>
        <v>5272535.29</v>
      </c>
      <c r="AW18" s="3"/>
      <c r="AX18" s="3" t="s">
        <v>114</v>
      </c>
      <c r="AY18" s="3" t="s">
        <v>115</v>
      </c>
      <c r="AZ18" s="3">
        <v>6013891.25</v>
      </c>
      <c r="BA18" s="4" t="str">
        <f t="shared" si="16"/>
        <v>2.2.1</v>
      </c>
      <c r="BB18" s="5">
        <f t="shared" si="17"/>
        <v>6013891.25</v>
      </c>
      <c r="BC18" s="3"/>
      <c r="BD18" s="3" t="s">
        <v>114</v>
      </c>
      <c r="BE18" s="3" t="s">
        <v>115</v>
      </c>
      <c r="BF18" s="3">
        <v>4171708.25</v>
      </c>
      <c r="BG18" s="4" t="str">
        <f t="shared" si="18"/>
        <v>2.2.1</v>
      </c>
      <c r="BH18" s="5">
        <f t="shared" si="19"/>
        <v>4171708.25</v>
      </c>
      <c r="BI18" s="3"/>
      <c r="BJ18" s="3" t="s">
        <v>193</v>
      </c>
      <c r="BK18" s="3" t="s">
        <v>194</v>
      </c>
      <c r="BL18" s="3">
        <v>82318.05</v>
      </c>
      <c r="BM18" s="4" t="str">
        <f t="shared" si="20"/>
        <v>2.2.2</v>
      </c>
      <c r="BN18" s="5">
        <f t="shared" si="21"/>
        <v>82318.05</v>
      </c>
      <c r="BO18" s="3"/>
      <c r="BP18" s="3" t="s">
        <v>193</v>
      </c>
      <c r="BQ18" s="3" t="s">
        <v>194</v>
      </c>
      <c r="BR18" s="3">
        <v>3670</v>
      </c>
      <c r="BS18" s="4" t="str">
        <f t="shared" si="22"/>
        <v>2.2.2</v>
      </c>
      <c r="BT18" s="5">
        <f t="shared" si="23"/>
        <v>3670</v>
      </c>
    </row>
    <row r="19" spans="1:72" x14ac:dyDescent="0.25">
      <c r="A19" s="3"/>
      <c r="B19" s="2" t="s">
        <v>130</v>
      </c>
      <c r="C19" s="2" t="s">
        <v>131</v>
      </c>
      <c r="D19" s="2">
        <v>60000</v>
      </c>
      <c r="E19" s="4" t="str">
        <f t="shared" si="0"/>
        <v>2.3.3</v>
      </c>
      <c r="F19" s="5">
        <f t="shared" si="1"/>
        <v>60000</v>
      </c>
      <c r="G19" s="3"/>
      <c r="H19" s="2" t="s">
        <v>145</v>
      </c>
      <c r="I19" s="2" t="s">
        <v>146</v>
      </c>
      <c r="J19" s="2">
        <v>23920</v>
      </c>
      <c r="K19" s="4" t="str">
        <f t="shared" si="3"/>
        <v>2.2.5</v>
      </c>
      <c r="L19" s="5">
        <f t="shared" si="4"/>
        <v>23920</v>
      </c>
      <c r="M19" s="3"/>
      <c r="N19" s="2" t="s">
        <v>147</v>
      </c>
      <c r="O19" s="2" t="s">
        <v>148</v>
      </c>
      <c r="P19" s="2">
        <v>176225</v>
      </c>
      <c r="Q19" s="4" t="str">
        <f t="shared" si="5"/>
        <v>2.2.7</v>
      </c>
      <c r="R19" s="5">
        <f t="shared" si="6"/>
        <v>176225</v>
      </c>
      <c r="S19" s="3"/>
      <c r="T19" s="2" t="s">
        <v>191</v>
      </c>
      <c r="U19" s="2" t="s">
        <v>192</v>
      </c>
      <c r="V19" s="2">
        <v>174625.76</v>
      </c>
      <c r="W19" s="4" t="str">
        <f t="shared" si="7"/>
        <v>2.2.2</v>
      </c>
      <c r="X19" s="5">
        <f t="shared" si="8"/>
        <v>174625.76</v>
      </c>
      <c r="Y19" s="3"/>
      <c r="Z19" s="2" t="s">
        <v>191</v>
      </c>
      <c r="AA19" s="2" t="s">
        <v>192</v>
      </c>
      <c r="AB19" s="2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58">
        <v>31630.95</v>
      </c>
      <c r="AO19" s="4" t="str">
        <f t="shared" si="24"/>
        <v>2.2.2</v>
      </c>
      <c r="AP19" s="5">
        <f t="shared" si="13"/>
        <v>31630.95</v>
      </c>
      <c r="AQ19" s="3"/>
      <c r="AR19" s="3" t="s">
        <v>193</v>
      </c>
      <c r="AS19" s="3" t="s">
        <v>194</v>
      </c>
      <c r="AT19" s="55">
        <v>238000</v>
      </c>
      <c r="AU19" s="4" t="str">
        <f t="shared" si="14"/>
        <v>2.2.2</v>
      </c>
      <c r="AV19" s="5">
        <f t="shared" si="15"/>
        <v>238000</v>
      </c>
      <c r="AW19" s="3"/>
      <c r="AX19" s="3" t="s">
        <v>193</v>
      </c>
      <c r="AY19" s="3" t="s">
        <v>194</v>
      </c>
      <c r="AZ19" s="3">
        <v>87500</v>
      </c>
      <c r="BA19" s="4" t="str">
        <f t="shared" si="16"/>
        <v>2.2.2</v>
      </c>
      <c r="BB19" s="5">
        <f t="shared" si="17"/>
        <v>87500</v>
      </c>
      <c r="BC19" s="3"/>
      <c r="BD19" s="3" t="s">
        <v>257</v>
      </c>
      <c r="BE19" s="3" t="s">
        <v>258</v>
      </c>
      <c r="BF19" s="3">
        <v>103047.66</v>
      </c>
      <c r="BG19" s="4" t="str">
        <f t="shared" si="18"/>
        <v>2.2.2</v>
      </c>
      <c r="BH19" s="5">
        <f t="shared" si="19"/>
        <v>103047.66</v>
      </c>
      <c r="BI19" s="3"/>
      <c r="BJ19" s="3" t="s">
        <v>143</v>
      </c>
      <c r="BK19" s="3" t="s">
        <v>144</v>
      </c>
      <c r="BL19" s="3">
        <v>100280</v>
      </c>
      <c r="BM19" s="4" t="str">
        <f t="shared" si="20"/>
        <v>2.2.3</v>
      </c>
      <c r="BN19" s="5">
        <f t="shared" si="21"/>
        <v>100280</v>
      </c>
      <c r="BO19" s="3"/>
      <c r="BP19" s="3" t="s">
        <v>143</v>
      </c>
      <c r="BQ19" s="3" t="s">
        <v>144</v>
      </c>
      <c r="BR19" s="3">
        <v>153100</v>
      </c>
      <c r="BS19" s="4" t="str">
        <f t="shared" si="22"/>
        <v>2.2.3</v>
      </c>
      <c r="BT19" s="5">
        <f t="shared" si="23"/>
        <v>153100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147</v>
      </c>
      <c r="I20" s="2" t="s">
        <v>148</v>
      </c>
      <c r="J20" s="2">
        <v>332425</v>
      </c>
      <c r="K20" s="4" t="str">
        <f t="shared" si="3"/>
        <v>2.2.7</v>
      </c>
      <c r="L20" s="5">
        <f t="shared" si="4"/>
        <v>332425</v>
      </c>
      <c r="M20" s="3"/>
      <c r="N20" s="2" t="s">
        <v>181</v>
      </c>
      <c r="O20" s="2" t="s">
        <v>182</v>
      </c>
      <c r="P20" s="2">
        <v>12500</v>
      </c>
      <c r="Q20" s="4" t="str">
        <f t="shared" si="5"/>
        <v>2.2.7</v>
      </c>
      <c r="R20" s="5">
        <f t="shared" si="6"/>
        <v>12500</v>
      </c>
      <c r="S20" s="3"/>
      <c r="T20" s="2" t="s">
        <v>193</v>
      </c>
      <c r="U20" s="2" t="s">
        <v>194</v>
      </c>
      <c r="V20" s="2">
        <v>143750</v>
      </c>
      <c r="W20" s="4" t="str">
        <f t="shared" si="7"/>
        <v>2.2.2</v>
      </c>
      <c r="X20" s="5">
        <f t="shared" si="8"/>
        <v>143750</v>
      </c>
      <c r="Y20" s="3"/>
      <c r="Z20" s="2" t="s">
        <v>143</v>
      </c>
      <c r="AA20" s="2" t="s">
        <v>144</v>
      </c>
      <c r="AB20" s="2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58">
        <v>101900</v>
      </c>
      <c r="AO20" s="4" t="str">
        <f t="shared" si="24"/>
        <v>2.2.3</v>
      </c>
      <c r="AP20" s="5">
        <f t="shared" si="13"/>
        <v>101900</v>
      </c>
      <c r="AQ20" s="3"/>
      <c r="AR20" s="3" t="s">
        <v>143</v>
      </c>
      <c r="AS20" s="3" t="s">
        <v>144</v>
      </c>
      <c r="AT20" s="55">
        <v>127550</v>
      </c>
      <c r="AU20" s="4" t="str">
        <f t="shared" si="14"/>
        <v>2.2.3</v>
      </c>
      <c r="AV20" s="5">
        <f t="shared" si="15"/>
        <v>127550</v>
      </c>
      <c r="AW20" s="3"/>
      <c r="AX20" s="3" t="s">
        <v>143</v>
      </c>
      <c r="AY20" s="3" t="s">
        <v>144</v>
      </c>
      <c r="AZ20" s="3">
        <v>76700</v>
      </c>
      <c r="BA20" s="4" t="str">
        <f t="shared" si="16"/>
        <v>2.2.3</v>
      </c>
      <c r="BB20" s="5">
        <f t="shared" si="17"/>
        <v>76700</v>
      </c>
      <c r="BC20" s="3"/>
      <c r="BD20" s="3" t="s">
        <v>193</v>
      </c>
      <c r="BE20" s="3" t="s">
        <v>194</v>
      </c>
      <c r="BF20" s="3">
        <v>33163.65</v>
      </c>
      <c r="BG20" s="4" t="str">
        <f t="shared" si="18"/>
        <v>2.2.2</v>
      </c>
      <c r="BH20" s="5">
        <f t="shared" si="19"/>
        <v>33163.65</v>
      </c>
      <c r="BI20" s="3"/>
      <c r="BJ20" s="3" t="s">
        <v>119</v>
      </c>
      <c r="BK20" s="3" t="s">
        <v>120</v>
      </c>
      <c r="BL20" s="3">
        <v>785467.06</v>
      </c>
      <c r="BM20" s="4" t="str">
        <f t="shared" si="20"/>
        <v>2.2.5</v>
      </c>
      <c r="BN20" s="5">
        <f t="shared" si="21"/>
        <v>785467.06</v>
      </c>
      <c r="BO20" s="3"/>
      <c r="BP20" s="3" t="s">
        <v>119</v>
      </c>
      <c r="BQ20" s="3" t="s">
        <v>120</v>
      </c>
      <c r="BR20" s="3">
        <v>210540</v>
      </c>
      <c r="BS20" s="4" t="str">
        <f t="shared" si="22"/>
        <v>2.2.5</v>
      </c>
      <c r="BT20" s="5">
        <f t="shared" si="23"/>
        <v>210540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103</v>
      </c>
      <c r="I21" s="2" t="s">
        <v>104</v>
      </c>
      <c r="J21" s="2">
        <v>59840.21</v>
      </c>
      <c r="K21" s="4" t="str">
        <f t="shared" si="3"/>
        <v>2.2.8</v>
      </c>
      <c r="L21" s="5">
        <f t="shared" si="4"/>
        <v>59840.21</v>
      </c>
      <c r="M21" s="3"/>
      <c r="N21" s="2" t="s">
        <v>103</v>
      </c>
      <c r="O21" s="2" t="s">
        <v>104</v>
      </c>
      <c r="P21" s="2">
        <v>57525.35</v>
      </c>
      <c r="Q21" s="4" t="str">
        <f t="shared" si="5"/>
        <v>2.2.8</v>
      </c>
      <c r="R21" s="5">
        <f t="shared" si="6"/>
        <v>57525.35</v>
      </c>
      <c r="S21" s="3"/>
      <c r="T21" s="2" t="s">
        <v>143</v>
      </c>
      <c r="U21" s="2" t="s">
        <v>144</v>
      </c>
      <c r="V21" s="2">
        <v>76750</v>
      </c>
      <c r="W21" s="4" t="str">
        <f t="shared" si="7"/>
        <v>2.2.3</v>
      </c>
      <c r="X21" s="5">
        <f t="shared" si="8"/>
        <v>76750</v>
      </c>
      <c r="Y21" s="3"/>
      <c r="Z21" s="2" t="s">
        <v>217</v>
      </c>
      <c r="AA21" s="2" t="s">
        <v>218</v>
      </c>
      <c r="AB21" s="2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58">
        <v>74000</v>
      </c>
      <c r="AO21" s="4" t="str">
        <f t="shared" si="24"/>
        <v>2.2.5</v>
      </c>
      <c r="AP21" s="5">
        <f t="shared" si="13"/>
        <v>74000</v>
      </c>
      <c r="AQ21" s="3"/>
      <c r="AR21" s="3" t="s">
        <v>119</v>
      </c>
      <c r="AS21" s="3" t="s">
        <v>120</v>
      </c>
      <c r="AT21" s="55">
        <v>101640</v>
      </c>
      <c r="AU21" s="4" t="str">
        <f t="shared" si="14"/>
        <v>2.2.5</v>
      </c>
      <c r="AV21" s="5">
        <f t="shared" si="15"/>
        <v>101640</v>
      </c>
      <c r="AW21" s="3"/>
      <c r="AX21" s="3" t="s">
        <v>119</v>
      </c>
      <c r="AY21" s="3" t="s">
        <v>120</v>
      </c>
      <c r="AZ21" s="3">
        <v>309708.84000000003</v>
      </c>
      <c r="BA21" s="4" t="str">
        <f t="shared" si="16"/>
        <v>2.2.5</v>
      </c>
      <c r="BB21" s="5">
        <f t="shared" si="17"/>
        <v>309708.84000000003</v>
      </c>
      <c r="BC21" s="3"/>
      <c r="BD21" s="3" t="s">
        <v>143</v>
      </c>
      <c r="BE21" s="3" t="s">
        <v>144</v>
      </c>
      <c r="BF21" s="3">
        <v>78300</v>
      </c>
      <c r="BG21" s="4" t="str">
        <f t="shared" si="18"/>
        <v>2.2.3</v>
      </c>
      <c r="BH21" s="5">
        <f t="shared" si="19"/>
        <v>78300</v>
      </c>
      <c r="BI21" s="3"/>
      <c r="BJ21" s="3" t="s">
        <v>195</v>
      </c>
      <c r="BK21" s="3" t="s">
        <v>196</v>
      </c>
      <c r="BL21" s="3">
        <v>550000</v>
      </c>
      <c r="BM21" s="4" t="str">
        <f t="shared" si="20"/>
        <v>2.2.5</v>
      </c>
      <c r="BN21" s="5">
        <f t="shared" si="21"/>
        <v>550000</v>
      </c>
      <c r="BO21" s="3"/>
      <c r="BP21" s="3" t="s">
        <v>147</v>
      </c>
      <c r="BQ21" s="3" t="s">
        <v>148</v>
      </c>
      <c r="BR21" s="3">
        <v>685</v>
      </c>
      <c r="BS21" s="4" t="str">
        <f t="shared" si="22"/>
        <v>2.2.7</v>
      </c>
      <c r="BT21" s="5">
        <f t="shared" si="23"/>
        <v>685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149</v>
      </c>
      <c r="I22" s="2" t="s">
        <v>150</v>
      </c>
      <c r="J22" s="2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2" t="s">
        <v>151</v>
      </c>
      <c r="O22" s="2" t="s">
        <v>152</v>
      </c>
      <c r="P22" s="2">
        <v>371.95</v>
      </c>
      <c r="Q22" s="4" t="str">
        <f t="shared" si="5"/>
        <v>2.2.8</v>
      </c>
      <c r="R22" s="5">
        <f t="shared" si="6"/>
        <v>371.95</v>
      </c>
      <c r="S22" s="3"/>
      <c r="T22" s="2" t="s">
        <v>145</v>
      </c>
      <c r="U22" s="2" t="s">
        <v>146</v>
      </c>
      <c r="V22" s="2">
        <v>19347.25</v>
      </c>
      <c r="W22" s="4" t="str">
        <f t="shared" si="7"/>
        <v>2.2.5</v>
      </c>
      <c r="X22" s="5">
        <f t="shared" si="8"/>
        <v>19347.25</v>
      </c>
      <c r="Y22" s="3"/>
      <c r="Z22" s="2" t="s">
        <v>199</v>
      </c>
      <c r="AA22" s="2" t="s">
        <v>200</v>
      </c>
      <c r="AB22" s="2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58">
        <v>62083.05</v>
      </c>
      <c r="AO22" s="4" t="str">
        <f t="shared" si="24"/>
        <v>2.2.7</v>
      </c>
      <c r="AP22" s="5">
        <f t="shared" si="13"/>
        <v>62083.05</v>
      </c>
      <c r="AQ22" s="3"/>
      <c r="AR22" s="3" t="s">
        <v>231</v>
      </c>
      <c r="AS22" s="3" t="s">
        <v>232</v>
      </c>
      <c r="AT22" s="55">
        <v>70000</v>
      </c>
      <c r="AU22" s="4" t="str">
        <f t="shared" si="14"/>
        <v>2.2.5</v>
      </c>
      <c r="AV22" s="5">
        <f t="shared" si="15"/>
        <v>70000</v>
      </c>
      <c r="AW22" s="3"/>
      <c r="AX22" s="3" t="s">
        <v>241</v>
      </c>
      <c r="AY22" s="3" t="s">
        <v>242</v>
      </c>
      <c r="AZ22" s="3">
        <v>292500</v>
      </c>
      <c r="BA22" s="4" t="str">
        <f t="shared" si="16"/>
        <v>2.2.5</v>
      </c>
      <c r="BB22" s="5">
        <f t="shared" si="17"/>
        <v>292500</v>
      </c>
      <c r="BC22" s="3"/>
      <c r="BD22" s="3" t="s">
        <v>147</v>
      </c>
      <c r="BE22" s="3" t="s">
        <v>148</v>
      </c>
      <c r="BF22" s="3">
        <v>1015.18</v>
      </c>
      <c r="BG22" s="4" t="str">
        <f t="shared" si="18"/>
        <v>2.2.7</v>
      </c>
      <c r="BH22" s="5">
        <f t="shared" si="19"/>
        <v>1015.18</v>
      </c>
      <c r="BI22" s="3"/>
      <c r="BJ22" s="3" t="s">
        <v>121</v>
      </c>
      <c r="BK22" s="3" t="s">
        <v>122</v>
      </c>
      <c r="BL22" s="3">
        <v>45048.24</v>
      </c>
      <c r="BM22" s="4" t="str">
        <f t="shared" si="20"/>
        <v>2.2.6</v>
      </c>
      <c r="BN22" s="5">
        <f t="shared" si="21"/>
        <v>45048.24</v>
      </c>
      <c r="BO22" s="3"/>
      <c r="BP22" s="3" t="s">
        <v>103</v>
      </c>
      <c r="BQ22" s="3" t="s">
        <v>104</v>
      </c>
      <c r="BR22" s="3">
        <v>61095.71</v>
      </c>
      <c r="BS22" s="4" t="str">
        <f t="shared" si="22"/>
        <v>2.2.8</v>
      </c>
      <c r="BT22" s="5">
        <f t="shared" si="23"/>
        <v>61095.71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151</v>
      </c>
      <c r="I23" s="2" t="s">
        <v>152</v>
      </c>
      <c r="J23" s="2">
        <v>6293.75</v>
      </c>
      <c r="K23" s="4" t="str">
        <f t="shared" si="25"/>
        <v>2.2.8</v>
      </c>
      <c r="L23" s="5">
        <f t="shared" si="26"/>
        <v>6293.75</v>
      </c>
      <c r="M23" s="3"/>
      <c r="N23" s="2" t="s">
        <v>183</v>
      </c>
      <c r="O23" s="2" t="s">
        <v>184</v>
      </c>
      <c r="P23" s="2">
        <v>55900</v>
      </c>
      <c r="Q23" s="4" t="str">
        <f t="shared" si="5"/>
        <v>2.2.8</v>
      </c>
      <c r="R23" s="5">
        <f t="shared" si="6"/>
        <v>55900</v>
      </c>
      <c r="S23" s="3"/>
      <c r="T23" s="2" t="s">
        <v>195</v>
      </c>
      <c r="U23" s="2" t="s">
        <v>196</v>
      </c>
      <c r="V23" s="2">
        <v>150000</v>
      </c>
      <c r="W23" s="4" t="str">
        <f t="shared" si="7"/>
        <v>2.2.5</v>
      </c>
      <c r="X23" s="5">
        <f t="shared" si="8"/>
        <v>150000</v>
      </c>
      <c r="Y23" s="3"/>
      <c r="Z23" s="2" t="s">
        <v>103</v>
      </c>
      <c r="AA23" s="2" t="s">
        <v>104</v>
      </c>
      <c r="AB23" s="2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58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 t="s">
        <v>199</v>
      </c>
      <c r="AS23" s="3" t="s">
        <v>200</v>
      </c>
      <c r="AT23" s="55">
        <v>169491.52</v>
      </c>
      <c r="AU23" s="4" t="str">
        <f t="shared" si="14"/>
        <v>2.2.7</v>
      </c>
      <c r="AV23" s="5">
        <f t="shared" si="15"/>
        <v>169491.52</v>
      </c>
      <c r="AW23" s="3"/>
      <c r="AX23" s="3" t="s">
        <v>243</v>
      </c>
      <c r="AY23" s="3" t="s">
        <v>244</v>
      </c>
      <c r="AZ23" s="3">
        <v>525754.46</v>
      </c>
      <c r="BA23" s="4" t="str">
        <f t="shared" si="16"/>
        <v>2.2.6</v>
      </c>
      <c r="BB23" s="5">
        <f t="shared" si="17"/>
        <v>525754.46</v>
      </c>
      <c r="BC23" s="3"/>
      <c r="BD23" s="3" t="s">
        <v>199</v>
      </c>
      <c r="BE23" s="3" t="s">
        <v>200</v>
      </c>
      <c r="BF23" s="3">
        <v>675300</v>
      </c>
      <c r="BG23" s="4" t="str">
        <f t="shared" si="18"/>
        <v>2.2.7</v>
      </c>
      <c r="BH23" s="5">
        <f t="shared" si="19"/>
        <v>675300</v>
      </c>
      <c r="BI23" s="3"/>
      <c r="BJ23" s="3" t="s">
        <v>147</v>
      </c>
      <c r="BK23" s="3" t="s">
        <v>148</v>
      </c>
      <c r="BL23" s="3">
        <v>16826.54</v>
      </c>
      <c r="BM23" s="4" t="str">
        <f t="shared" si="20"/>
        <v>2.2.7</v>
      </c>
      <c r="BN23" s="5">
        <f t="shared" si="21"/>
        <v>16826.54</v>
      </c>
      <c r="BO23" s="3"/>
      <c r="BP23" s="3" t="s">
        <v>227</v>
      </c>
      <c r="BQ23" s="3" t="s">
        <v>228</v>
      </c>
      <c r="BR23" s="3">
        <v>2226.9499999999998</v>
      </c>
      <c r="BS23" s="4" t="str">
        <f t="shared" si="22"/>
        <v>2.2.8</v>
      </c>
      <c r="BT23" s="5">
        <f t="shared" si="23"/>
        <v>2226.9499999999998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153</v>
      </c>
      <c r="I24" s="2" t="s">
        <v>154</v>
      </c>
      <c r="J24" s="2">
        <v>84745.76</v>
      </c>
      <c r="K24" s="4" t="str">
        <f t="shared" si="25"/>
        <v>2.2.8</v>
      </c>
      <c r="L24" s="5">
        <f t="shared" si="26"/>
        <v>84745.76</v>
      </c>
      <c r="M24" s="3"/>
      <c r="N24" s="2" t="s">
        <v>105</v>
      </c>
      <c r="O24" s="2" t="s">
        <v>106</v>
      </c>
      <c r="P24" s="2">
        <v>225369.27</v>
      </c>
      <c r="Q24" s="4" t="str">
        <f t="shared" si="5"/>
        <v>2.2.8</v>
      </c>
      <c r="R24" s="5">
        <f t="shared" si="6"/>
        <v>225369.27</v>
      </c>
      <c r="S24" s="3"/>
      <c r="T24" s="2" t="s">
        <v>147</v>
      </c>
      <c r="U24" s="2" t="s">
        <v>148</v>
      </c>
      <c r="V24" s="2">
        <v>964512.65</v>
      </c>
      <c r="W24" s="4" t="str">
        <f t="shared" si="7"/>
        <v>2.2.7</v>
      </c>
      <c r="X24" s="5">
        <f t="shared" si="8"/>
        <v>964512.65</v>
      </c>
      <c r="Y24" s="3"/>
      <c r="Z24" s="2" t="s">
        <v>149</v>
      </c>
      <c r="AA24" s="2" t="s">
        <v>150</v>
      </c>
      <c r="AB24" s="2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58">
        <v>3932</v>
      </c>
      <c r="AO24" s="4" t="str">
        <f t="shared" si="24"/>
        <v>2.2.8</v>
      </c>
      <c r="AP24" s="5">
        <f t="shared" si="13"/>
        <v>3932</v>
      </c>
      <c r="AQ24" s="3"/>
      <c r="AR24" s="3" t="s">
        <v>103</v>
      </c>
      <c r="AS24" s="3" t="s">
        <v>104</v>
      </c>
      <c r="AT24" s="55">
        <v>45263.7</v>
      </c>
      <c r="AU24" s="4" t="str">
        <f t="shared" si="14"/>
        <v>2.2.8</v>
      </c>
      <c r="AV24" s="5">
        <f t="shared" si="15"/>
        <v>45263.7</v>
      </c>
      <c r="AW24" s="3"/>
      <c r="AX24" s="3" t="s">
        <v>128</v>
      </c>
      <c r="AY24" s="3" t="s">
        <v>129</v>
      </c>
      <c r="AZ24" s="3">
        <v>664671.81000000006</v>
      </c>
      <c r="BA24" s="4" t="str">
        <f t="shared" si="16"/>
        <v>2.2.7</v>
      </c>
      <c r="BB24" s="5">
        <f t="shared" si="17"/>
        <v>664671.81000000006</v>
      </c>
      <c r="BC24" s="3"/>
      <c r="BD24" s="3" t="s">
        <v>103</v>
      </c>
      <c r="BE24" s="3" t="s">
        <v>104</v>
      </c>
      <c r="BF24" s="3">
        <v>55315.519999999997</v>
      </c>
      <c r="BG24" s="4" t="str">
        <f t="shared" si="18"/>
        <v>2.2.8</v>
      </c>
      <c r="BH24" s="5">
        <f t="shared" si="19"/>
        <v>55315.519999999997</v>
      </c>
      <c r="BI24" s="3"/>
      <c r="BJ24" s="3" t="s">
        <v>199</v>
      </c>
      <c r="BK24" s="3" t="s">
        <v>200</v>
      </c>
      <c r="BL24" s="3">
        <v>351650</v>
      </c>
      <c r="BM24" s="4" t="str">
        <f t="shared" si="20"/>
        <v>2.2.7</v>
      </c>
      <c r="BN24" s="5">
        <f t="shared" si="21"/>
        <v>351650</v>
      </c>
      <c r="BO24" s="3"/>
      <c r="BP24" s="3" t="s">
        <v>151</v>
      </c>
      <c r="BQ24" s="3" t="s">
        <v>152</v>
      </c>
      <c r="BR24" s="3">
        <v>2598.7199999999998</v>
      </c>
      <c r="BS24" s="4" t="str">
        <f t="shared" si="22"/>
        <v>2.2.8</v>
      </c>
      <c r="BT24" s="5">
        <f t="shared" si="23"/>
        <v>2598.7199999999998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105</v>
      </c>
      <c r="I25" s="2" t="s">
        <v>106</v>
      </c>
      <c r="J25" s="2">
        <v>234525.25</v>
      </c>
      <c r="K25" s="4" t="str">
        <f t="shared" si="25"/>
        <v>2.2.8</v>
      </c>
      <c r="L25" s="5">
        <f t="shared" si="26"/>
        <v>234525.25</v>
      </c>
      <c r="M25" s="3"/>
      <c r="N25" s="2" t="s">
        <v>107</v>
      </c>
      <c r="O25" s="2" t="s">
        <v>108</v>
      </c>
      <c r="P25" s="2">
        <v>14691.11</v>
      </c>
      <c r="Q25" s="4" t="str">
        <f t="shared" si="5"/>
        <v>2.3.1</v>
      </c>
      <c r="R25" s="5">
        <f t="shared" si="6"/>
        <v>14691.11</v>
      </c>
      <c r="S25" s="3"/>
      <c r="T25" s="2" t="s">
        <v>197</v>
      </c>
      <c r="U25" s="2" t="s">
        <v>198</v>
      </c>
      <c r="V25" s="2">
        <v>193141.82</v>
      </c>
      <c r="W25" s="4" t="str">
        <f t="shared" si="7"/>
        <v>2.2.7</v>
      </c>
      <c r="X25" s="5">
        <f t="shared" si="8"/>
        <v>193141.82</v>
      </c>
      <c r="Y25" s="3"/>
      <c r="Z25" s="2" t="s">
        <v>105</v>
      </c>
      <c r="AA25" s="2" t="s">
        <v>106</v>
      </c>
      <c r="AB25" s="2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58">
        <v>1829.75</v>
      </c>
      <c r="AO25" s="4" t="str">
        <f t="shared" si="24"/>
        <v>2.2.8</v>
      </c>
      <c r="AP25" s="5">
        <f t="shared" si="13"/>
        <v>1829.75</v>
      </c>
      <c r="AQ25" s="3"/>
      <c r="AR25" s="3" t="s">
        <v>105</v>
      </c>
      <c r="AS25" s="3" t="s">
        <v>106</v>
      </c>
      <c r="AT25" s="55">
        <v>637421.63</v>
      </c>
      <c r="AU25" s="4" t="str">
        <f t="shared" si="14"/>
        <v>2.2.8</v>
      </c>
      <c r="AV25" s="5">
        <f t="shared" si="15"/>
        <v>637421.63</v>
      </c>
      <c r="AW25" s="3"/>
      <c r="AX25" s="3" t="s">
        <v>245</v>
      </c>
      <c r="AY25" s="3" t="s">
        <v>246</v>
      </c>
      <c r="AZ25" s="3">
        <v>5000</v>
      </c>
      <c r="BA25" s="4" t="str">
        <f t="shared" si="16"/>
        <v>2.2.7</v>
      </c>
      <c r="BB25" s="5">
        <f t="shared" si="17"/>
        <v>5000</v>
      </c>
      <c r="BC25" s="3"/>
      <c r="BD25" s="3" t="s">
        <v>227</v>
      </c>
      <c r="BE25" s="3" t="s">
        <v>228</v>
      </c>
      <c r="BF25" s="3">
        <v>870</v>
      </c>
      <c r="BG25" s="4" t="str">
        <f t="shared" si="18"/>
        <v>2.2.8</v>
      </c>
      <c r="BH25" s="5">
        <f t="shared" si="19"/>
        <v>870</v>
      </c>
      <c r="BI25" s="3"/>
      <c r="BJ25" s="3" t="s">
        <v>103</v>
      </c>
      <c r="BK25" s="3" t="s">
        <v>104</v>
      </c>
      <c r="BL25" s="3">
        <v>45106.83</v>
      </c>
      <c r="BM25" s="4" t="str">
        <f t="shared" si="20"/>
        <v>2.2.8</v>
      </c>
      <c r="BN25" s="5">
        <f t="shared" si="21"/>
        <v>45106.83</v>
      </c>
      <c r="BO25" s="3"/>
      <c r="BP25" s="3" t="s">
        <v>277</v>
      </c>
      <c r="BQ25" s="3" t="s">
        <v>278</v>
      </c>
      <c r="BR25" s="3">
        <v>1490</v>
      </c>
      <c r="BS25" s="4" t="str">
        <f t="shared" si="22"/>
        <v>2.2.8</v>
      </c>
      <c r="BT25" s="5">
        <f t="shared" si="23"/>
        <v>1490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155</v>
      </c>
      <c r="I26" s="2" t="s">
        <v>156</v>
      </c>
      <c r="J26" s="2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2" t="s">
        <v>130</v>
      </c>
      <c r="O26" s="2" t="s">
        <v>131</v>
      </c>
      <c r="P26" s="2">
        <v>144450</v>
      </c>
      <c r="Q26" s="4" t="str">
        <f t="shared" si="5"/>
        <v>2.3.3</v>
      </c>
      <c r="R26" s="5">
        <f t="shared" si="6"/>
        <v>144450</v>
      </c>
      <c r="S26" s="3"/>
      <c r="T26" s="2" t="s">
        <v>199</v>
      </c>
      <c r="U26" s="2" t="s">
        <v>200</v>
      </c>
      <c r="V26" s="2">
        <v>381355.94</v>
      </c>
      <c r="W26" s="4" t="str">
        <f t="shared" si="7"/>
        <v>2.2.7</v>
      </c>
      <c r="X26" s="5">
        <f t="shared" si="8"/>
        <v>381355.94</v>
      </c>
      <c r="Y26" s="3"/>
      <c r="Z26" s="2" t="s">
        <v>107</v>
      </c>
      <c r="AA26" s="2" t="s">
        <v>108</v>
      </c>
      <c r="AB26" s="2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58">
        <v>51000</v>
      </c>
      <c r="AO26" s="4" t="str">
        <f t="shared" si="24"/>
        <v>2.2.8</v>
      </c>
      <c r="AP26" s="5">
        <f t="shared" si="13"/>
        <v>51000</v>
      </c>
      <c r="AQ26" s="3"/>
      <c r="AR26" s="3" t="s">
        <v>107</v>
      </c>
      <c r="AS26" s="3" t="s">
        <v>108</v>
      </c>
      <c r="AT26" s="55">
        <v>21552</v>
      </c>
      <c r="AU26" s="4" t="str">
        <f t="shared" si="14"/>
        <v>2.3.1</v>
      </c>
      <c r="AV26" s="5">
        <f t="shared" si="15"/>
        <v>21552</v>
      </c>
      <c r="AW26" s="3"/>
      <c r="AX26" s="3" t="s">
        <v>147</v>
      </c>
      <c r="AY26" s="3" t="s">
        <v>148</v>
      </c>
      <c r="AZ26" s="3">
        <v>6408.8</v>
      </c>
      <c r="BA26" s="4" t="str">
        <f t="shared" si="16"/>
        <v>2.2.7</v>
      </c>
      <c r="BB26" s="5">
        <f t="shared" si="17"/>
        <v>6408.8</v>
      </c>
      <c r="BC26" s="3"/>
      <c r="BD26" s="3" t="s">
        <v>151</v>
      </c>
      <c r="BE26" s="3" t="s">
        <v>152</v>
      </c>
      <c r="BF26" s="3">
        <v>217.95</v>
      </c>
      <c r="BG26" s="4" t="str">
        <f t="shared" si="18"/>
        <v>2.2.8</v>
      </c>
      <c r="BH26" s="5">
        <f t="shared" si="19"/>
        <v>217.95</v>
      </c>
      <c r="BI26" s="3"/>
      <c r="BJ26" s="3" t="s">
        <v>151</v>
      </c>
      <c r="BK26" s="3" t="s">
        <v>152</v>
      </c>
      <c r="BL26" s="3">
        <v>448.85</v>
      </c>
      <c r="BM26" s="4" t="str">
        <f t="shared" si="20"/>
        <v>2.2.8</v>
      </c>
      <c r="BN26" s="5">
        <f t="shared" si="21"/>
        <v>448.85</v>
      </c>
      <c r="BO26" s="3"/>
      <c r="BP26" s="3" t="s">
        <v>105</v>
      </c>
      <c r="BQ26" s="3" t="s">
        <v>106</v>
      </c>
      <c r="BR26" s="3">
        <v>106205.55</v>
      </c>
      <c r="BS26" s="4" t="str">
        <f t="shared" si="22"/>
        <v>2.2.8</v>
      </c>
      <c r="BT26" s="5">
        <f t="shared" si="23"/>
        <v>106205.55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107</v>
      </c>
      <c r="I27" s="2" t="s">
        <v>108</v>
      </c>
      <c r="J27" s="2">
        <v>46325.47</v>
      </c>
      <c r="K27" s="4" t="str">
        <f t="shared" si="25"/>
        <v>2.3.1</v>
      </c>
      <c r="L27" s="5">
        <f t="shared" si="26"/>
        <v>46325.47</v>
      </c>
      <c r="M27" s="3"/>
      <c r="N27" s="2" t="s">
        <v>159</v>
      </c>
      <c r="O27" s="2" t="s">
        <v>160</v>
      </c>
      <c r="P27" s="2">
        <v>1150650</v>
      </c>
      <c r="Q27" s="4" t="str">
        <f t="shared" si="5"/>
        <v>2.3.7</v>
      </c>
      <c r="R27" s="5">
        <f t="shared" si="6"/>
        <v>1150650</v>
      </c>
      <c r="S27" s="3"/>
      <c r="T27" s="2" t="s">
        <v>103</v>
      </c>
      <c r="U27" s="2" t="s">
        <v>104</v>
      </c>
      <c r="V27" s="2">
        <v>63901.91</v>
      </c>
      <c r="W27" s="4" t="str">
        <f t="shared" si="7"/>
        <v>2.2.8</v>
      </c>
      <c r="X27" s="5">
        <f t="shared" si="8"/>
        <v>63901.91</v>
      </c>
      <c r="Y27" s="3"/>
      <c r="Z27" s="2" t="s">
        <v>205</v>
      </c>
      <c r="AA27" s="2" t="s">
        <v>206</v>
      </c>
      <c r="AB27" s="2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58">
        <v>194665.2</v>
      </c>
      <c r="AO27" s="4" t="str">
        <f t="shared" si="24"/>
        <v>2.2.8</v>
      </c>
      <c r="AP27" s="5">
        <f t="shared" si="13"/>
        <v>194665.2</v>
      </c>
      <c r="AQ27" s="3"/>
      <c r="AR27" s="3" t="s">
        <v>239</v>
      </c>
      <c r="AS27" s="3" t="s">
        <v>240</v>
      </c>
      <c r="AT27" s="55">
        <v>637635.49</v>
      </c>
      <c r="AU27" s="4" t="str">
        <f t="shared" si="14"/>
        <v>2.3.3</v>
      </c>
      <c r="AV27" s="5">
        <f t="shared" si="15"/>
        <v>637635.49</v>
      </c>
      <c r="AW27" s="3"/>
      <c r="AX27" s="3" t="s">
        <v>197</v>
      </c>
      <c r="AY27" s="3" t="s">
        <v>198</v>
      </c>
      <c r="AZ27" s="3">
        <v>85753.47</v>
      </c>
      <c r="BA27" s="4" t="str">
        <f t="shared" si="16"/>
        <v>2.2.7</v>
      </c>
      <c r="BB27" s="5">
        <f t="shared" si="17"/>
        <v>85753.47</v>
      </c>
      <c r="BC27" s="3"/>
      <c r="BD27" s="3" t="s">
        <v>105</v>
      </c>
      <c r="BE27" s="3" t="s">
        <v>106</v>
      </c>
      <c r="BF27" s="3">
        <v>512074.35</v>
      </c>
      <c r="BG27" s="4" t="str">
        <f t="shared" si="18"/>
        <v>2.2.8</v>
      </c>
      <c r="BH27" s="5">
        <f t="shared" si="19"/>
        <v>512074.35</v>
      </c>
      <c r="BI27" s="3"/>
      <c r="BJ27" s="3" t="s">
        <v>183</v>
      </c>
      <c r="BK27" s="3" t="s">
        <v>184</v>
      </c>
      <c r="BL27" s="3">
        <v>201000</v>
      </c>
      <c r="BM27" s="4" t="str">
        <f t="shared" si="20"/>
        <v>2.2.8</v>
      </c>
      <c r="BN27" s="5">
        <f t="shared" si="21"/>
        <v>201000</v>
      </c>
      <c r="BO27" s="3"/>
      <c r="BP27" s="3" t="s">
        <v>155</v>
      </c>
      <c r="BQ27" s="3" t="s">
        <v>156</v>
      </c>
      <c r="BR27" s="3">
        <v>8604</v>
      </c>
      <c r="BS27" s="4" t="str">
        <f t="shared" si="22"/>
        <v>2.2.9</v>
      </c>
      <c r="BT27" s="5">
        <f t="shared" si="23"/>
        <v>8604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157</v>
      </c>
      <c r="I28" s="2" t="s">
        <v>158</v>
      </c>
      <c r="J28" s="2">
        <v>51541.15</v>
      </c>
      <c r="K28" s="4" t="str">
        <f t="shared" si="25"/>
        <v>2.3.3</v>
      </c>
      <c r="L28" s="5">
        <f t="shared" si="26"/>
        <v>51541.15</v>
      </c>
      <c r="M28" s="3"/>
      <c r="N28" s="2" t="s">
        <v>161</v>
      </c>
      <c r="O28" s="2" t="s">
        <v>162</v>
      </c>
      <c r="P28" s="2">
        <v>471250</v>
      </c>
      <c r="Q28" s="4" t="str">
        <f t="shared" si="5"/>
        <v>2.3.7</v>
      </c>
      <c r="R28" s="5">
        <f t="shared" si="6"/>
        <v>471250</v>
      </c>
      <c r="S28" s="3"/>
      <c r="T28" s="2" t="s">
        <v>151</v>
      </c>
      <c r="U28" s="2" t="s">
        <v>152</v>
      </c>
      <c r="V28" s="2">
        <v>5875.6</v>
      </c>
      <c r="W28" s="4" t="str">
        <f t="shared" si="7"/>
        <v>2.2.8</v>
      </c>
      <c r="X28" s="5">
        <f t="shared" si="8"/>
        <v>5875.6</v>
      </c>
      <c r="Y28" s="3"/>
      <c r="Z28" s="2" t="s">
        <v>207</v>
      </c>
      <c r="AA28" s="2" t="s">
        <v>208</v>
      </c>
      <c r="AB28" s="2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58">
        <v>21237.31</v>
      </c>
      <c r="AO28" s="4" t="str">
        <f t="shared" si="24"/>
        <v>2.3.1</v>
      </c>
      <c r="AP28" s="5">
        <f t="shared" si="13"/>
        <v>21237.31</v>
      </c>
      <c r="AQ28" s="3"/>
      <c r="AR28" s="3" t="s">
        <v>207</v>
      </c>
      <c r="AS28" s="3" t="s">
        <v>208</v>
      </c>
      <c r="AT28" s="55">
        <v>183050.85</v>
      </c>
      <c r="AU28" s="4" t="str">
        <f t="shared" si="14"/>
        <v>2.3.6</v>
      </c>
      <c r="AV28" s="5">
        <f t="shared" si="15"/>
        <v>183050.85</v>
      </c>
      <c r="AW28" s="3"/>
      <c r="AX28" s="3" t="s">
        <v>247</v>
      </c>
      <c r="AY28" s="3" t="s">
        <v>248</v>
      </c>
      <c r="AZ28" s="3">
        <v>4162.24</v>
      </c>
      <c r="BA28" s="4" t="str">
        <f t="shared" si="16"/>
        <v>2.2.7</v>
      </c>
      <c r="BB28" s="5">
        <f t="shared" si="17"/>
        <v>4162.24</v>
      </c>
      <c r="BC28" s="3"/>
      <c r="BD28" s="3" t="s">
        <v>249</v>
      </c>
      <c r="BE28" s="3" t="s">
        <v>250</v>
      </c>
      <c r="BF28" s="3">
        <v>213200</v>
      </c>
      <c r="BG28" s="4" t="str">
        <f t="shared" si="18"/>
        <v>2.2.9</v>
      </c>
      <c r="BH28" s="5">
        <f t="shared" si="19"/>
        <v>213200</v>
      </c>
      <c r="BI28" s="3"/>
      <c r="BJ28" s="3" t="s">
        <v>233</v>
      </c>
      <c r="BK28" s="3" t="s">
        <v>234</v>
      </c>
      <c r="BL28" s="3">
        <v>84745.76</v>
      </c>
      <c r="BM28" s="4" t="str">
        <f t="shared" si="20"/>
        <v>2.2.8</v>
      </c>
      <c r="BN28" s="5">
        <f t="shared" si="21"/>
        <v>84745.76</v>
      </c>
      <c r="BO28" s="3"/>
      <c r="BP28" s="3" t="s">
        <v>107</v>
      </c>
      <c r="BQ28" s="3" t="s">
        <v>108</v>
      </c>
      <c r="BR28" s="3">
        <v>30669.07</v>
      </c>
      <c r="BS28" s="4" t="str">
        <f t="shared" si="22"/>
        <v>2.3.1</v>
      </c>
      <c r="BT28" s="5">
        <f t="shared" si="23"/>
        <v>30669.07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159</v>
      </c>
      <c r="I29" s="2" t="s">
        <v>160</v>
      </c>
      <c r="J29" s="2">
        <v>500000</v>
      </c>
      <c r="K29" s="4" t="str">
        <f t="shared" si="25"/>
        <v>2.3.7</v>
      </c>
      <c r="L29" s="5">
        <f t="shared" si="26"/>
        <v>500000</v>
      </c>
      <c r="M29" s="3"/>
      <c r="N29" s="2" t="s">
        <v>163</v>
      </c>
      <c r="O29" s="2" t="s">
        <v>164</v>
      </c>
      <c r="P29" s="2">
        <v>985</v>
      </c>
      <c r="Q29" s="4" t="str">
        <f t="shared" si="5"/>
        <v>2.3.7</v>
      </c>
      <c r="R29" s="5">
        <f t="shared" si="6"/>
        <v>985</v>
      </c>
      <c r="S29" s="3"/>
      <c r="T29" s="2" t="s">
        <v>105</v>
      </c>
      <c r="U29" s="2" t="s">
        <v>106</v>
      </c>
      <c r="V29" s="2">
        <v>592343.41</v>
      </c>
      <c r="W29" s="4" t="str">
        <f t="shared" si="7"/>
        <v>2.2.8</v>
      </c>
      <c r="X29" s="5">
        <f t="shared" si="8"/>
        <v>592343.41</v>
      </c>
      <c r="Y29" s="3"/>
      <c r="Z29" s="2" t="s">
        <v>219</v>
      </c>
      <c r="AA29" s="2" t="s">
        <v>220</v>
      </c>
      <c r="AB29" s="2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58">
        <v>139400</v>
      </c>
      <c r="AO29" s="4" t="str">
        <f t="shared" si="24"/>
        <v>2.3.6</v>
      </c>
      <c r="AP29" s="5">
        <f t="shared" si="13"/>
        <v>139400</v>
      </c>
      <c r="AQ29" s="3"/>
      <c r="AR29" s="3" t="s">
        <v>159</v>
      </c>
      <c r="AS29" s="3" t="s">
        <v>160</v>
      </c>
      <c r="AT29" s="55">
        <v>583550</v>
      </c>
      <c r="AU29" s="4" t="str">
        <f t="shared" si="14"/>
        <v>2.3.7</v>
      </c>
      <c r="AV29" s="5">
        <f t="shared" si="15"/>
        <v>583550</v>
      </c>
      <c r="AW29" s="3"/>
      <c r="AX29" s="3" t="s">
        <v>181</v>
      </c>
      <c r="AY29" s="3" t="s">
        <v>182</v>
      </c>
      <c r="AZ29" s="3">
        <v>3000</v>
      </c>
      <c r="BA29" s="4" t="str">
        <f t="shared" si="16"/>
        <v>2.2.7</v>
      </c>
      <c r="BB29" s="5">
        <f t="shared" si="17"/>
        <v>3000</v>
      </c>
      <c r="BC29" s="3"/>
      <c r="BD29" s="3" t="s">
        <v>107</v>
      </c>
      <c r="BE29" s="3" t="s">
        <v>108</v>
      </c>
      <c r="BF29" s="3">
        <v>26815</v>
      </c>
      <c r="BG29" s="4" t="str">
        <f t="shared" si="18"/>
        <v>2.3.1</v>
      </c>
      <c r="BH29" s="5">
        <f t="shared" si="19"/>
        <v>26815</v>
      </c>
      <c r="BI29" s="3"/>
      <c r="BJ29" s="3" t="s">
        <v>105</v>
      </c>
      <c r="BK29" s="3" t="s">
        <v>106</v>
      </c>
      <c r="BL29" s="3">
        <v>1242586.24</v>
      </c>
      <c r="BM29" s="4" t="str">
        <f t="shared" si="20"/>
        <v>2.2.8</v>
      </c>
      <c r="BN29" s="5">
        <f t="shared" si="21"/>
        <v>1242586.24</v>
      </c>
      <c r="BO29" s="3"/>
      <c r="BP29" s="3" t="s">
        <v>157</v>
      </c>
      <c r="BQ29" s="3" t="s">
        <v>158</v>
      </c>
      <c r="BR29" s="3">
        <v>3776</v>
      </c>
      <c r="BS29" s="4" t="str">
        <f t="shared" si="22"/>
        <v>2.3.3</v>
      </c>
      <c r="BT29" s="5">
        <f t="shared" si="23"/>
        <v>3776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161</v>
      </c>
      <c r="I30" s="2" t="s">
        <v>162</v>
      </c>
      <c r="J30" s="2">
        <v>200000</v>
      </c>
      <c r="K30" s="4" t="str">
        <f t="shared" si="25"/>
        <v>2.3.7</v>
      </c>
      <c r="L30" s="5">
        <f t="shared" si="26"/>
        <v>200000</v>
      </c>
      <c r="M30" s="3"/>
      <c r="N30" s="2" t="s">
        <v>167</v>
      </c>
      <c r="O30" s="2" t="s">
        <v>168</v>
      </c>
      <c r="P30" s="2">
        <v>148400</v>
      </c>
      <c r="Q30" s="4" t="str">
        <f t="shared" si="5"/>
        <v>2.3.7</v>
      </c>
      <c r="R30" s="5">
        <f t="shared" si="6"/>
        <v>148400</v>
      </c>
      <c r="S30" s="3"/>
      <c r="T30" s="2" t="s">
        <v>155</v>
      </c>
      <c r="U30" s="2" t="s">
        <v>156</v>
      </c>
      <c r="V30" s="2">
        <v>7444.12</v>
      </c>
      <c r="W30" s="4" t="str">
        <f t="shared" si="7"/>
        <v>2.2.9</v>
      </c>
      <c r="X30" s="5">
        <f t="shared" si="8"/>
        <v>7444.12</v>
      </c>
      <c r="Y30" s="3"/>
      <c r="Z30" s="2" t="s">
        <v>159</v>
      </c>
      <c r="AA30" s="2" t="s">
        <v>160</v>
      </c>
      <c r="AB30" s="2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58">
        <v>429400</v>
      </c>
      <c r="AO30" s="4" t="str">
        <f t="shared" si="24"/>
        <v>2.3.7</v>
      </c>
      <c r="AP30" s="5">
        <f t="shared" si="13"/>
        <v>429400</v>
      </c>
      <c r="AQ30" s="3"/>
      <c r="AR30" s="3" t="s">
        <v>161</v>
      </c>
      <c r="AS30" s="3" t="s">
        <v>162</v>
      </c>
      <c r="AT30" s="55">
        <v>281100</v>
      </c>
      <c r="AU30" s="4" t="str">
        <f t="shared" si="14"/>
        <v>2.3.7</v>
      </c>
      <c r="AV30" s="5">
        <f t="shared" si="15"/>
        <v>281100</v>
      </c>
      <c r="AW30" s="3"/>
      <c r="AX30" s="3" t="s">
        <v>103</v>
      </c>
      <c r="AY30" s="3" t="s">
        <v>104</v>
      </c>
      <c r="AZ30" s="3">
        <v>53643.360000000001</v>
      </c>
      <c r="BA30" s="4" t="str">
        <f t="shared" si="16"/>
        <v>2.2.8</v>
      </c>
      <c r="BB30" s="5">
        <f t="shared" si="17"/>
        <v>53643.360000000001</v>
      </c>
      <c r="BC30" s="3"/>
      <c r="BD30" s="3" t="s">
        <v>201</v>
      </c>
      <c r="BE30" s="3" t="s">
        <v>202</v>
      </c>
      <c r="BF30" s="3">
        <v>28770.5</v>
      </c>
      <c r="BG30" s="4" t="str">
        <f t="shared" si="18"/>
        <v>2.3.3</v>
      </c>
      <c r="BH30" s="5">
        <f t="shared" si="19"/>
        <v>28770.5</v>
      </c>
      <c r="BI30" s="3"/>
      <c r="BJ30" s="3" t="s">
        <v>249</v>
      </c>
      <c r="BK30" s="3" t="s">
        <v>250</v>
      </c>
      <c r="BL30" s="3">
        <v>500000</v>
      </c>
      <c r="BM30" s="4" t="str">
        <f t="shared" si="20"/>
        <v>2.2.9</v>
      </c>
      <c r="BN30" s="5">
        <f t="shared" si="21"/>
        <v>500000</v>
      </c>
      <c r="BO30" s="3"/>
      <c r="BP30" s="3" t="s">
        <v>219</v>
      </c>
      <c r="BQ30" s="3" t="s">
        <v>220</v>
      </c>
      <c r="BR30" s="3">
        <v>56000</v>
      </c>
      <c r="BS30" s="4" t="str">
        <f t="shared" si="22"/>
        <v>2.3.6</v>
      </c>
      <c r="BT30" s="5">
        <f t="shared" si="23"/>
        <v>56000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163</v>
      </c>
      <c r="I31" s="2" t="s">
        <v>164</v>
      </c>
      <c r="J31" s="2">
        <v>975</v>
      </c>
      <c r="K31" s="4" t="str">
        <f t="shared" si="25"/>
        <v>2.3.7</v>
      </c>
      <c r="L31" s="5">
        <f t="shared" si="26"/>
        <v>975</v>
      </c>
      <c r="M31" s="3"/>
      <c r="N31" s="2" t="s">
        <v>169</v>
      </c>
      <c r="O31" s="2" t="s">
        <v>170</v>
      </c>
      <c r="P31" s="2">
        <v>69880.86</v>
      </c>
      <c r="Q31" s="4" t="str">
        <f t="shared" si="5"/>
        <v>2.3.9</v>
      </c>
      <c r="R31" s="5">
        <f t="shared" si="6"/>
        <v>69880.86</v>
      </c>
      <c r="S31" s="3"/>
      <c r="T31" s="2" t="s">
        <v>107</v>
      </c>
      <c r="U31" s="2" t="s">
        <v>108</v>
      </c>
      <c r="V31" s="2">
        <v>124574</v>
      </c>
      <c r="W31" s="4" t="str">
        <f t="shared" si="7"/>
        <v>2.3.1</v>
      </c>
      <c r="X31" s="5">
        <f t="shared" si="8"/>
        <v>124574</v>
      </c>
      <c r="Y31" s="3"/>
      <c r="Z31" s="2" t="s">
        <v>161</v>
      </c>
      <c r="AA31" s="2" t="s">
        <v>162</v>
      </c>
      <c r="AB31" s="2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58">
        <v>286690</v>
      </c>
      <c r="AO31" s="4" t="str">
        <f t="shared" si="24"/>
        <v>2.3.7</v>
      </c>
      <c r="AP31" s="5">
        <f t="shared" si="13"/>
        <v>286690</v>
      </c>
      <c r="AQ31" s="3"/>
      <c r="AR31" s="3" t="s">
        <v>167</v>
      </c>
      <c r="AS31" s="3" t="s">
        <v>168</v>
      </c>
      <c r="AT31" s="55">
        <v>390000</v>
      </c>
      <c r="AU31" s="4" t="str">
        <f t="shared" si="14"/>
        <v>2.3.7</v>
      </c>
      <c r="AV31" s="5">
        <f t="shared" si="15"/>
        <v>390000</v>
      </c>
      <c r="AW31" s="3"/>
      <c r="AX31" s="3" t="s">
        <v>149</v>
      </c>
      <c r="AY31" s="3" t="s">
        <v>150</v>
      </c>
      <c r="AZ31" s="3">
        <v>5900</v>
      </c>
      <c r="BA31" s="4" t="str">
        <f t="shared" si="16"/>
        <v>2.2.8</v>
      </c>
      <c r="BB31" s="5">
        <f t="shared" si="17"/>
        <v>5900</v>
      </c>
      <c r="BC31" s="3"/>
      <c r="BD31" s="3" t="s">
        <v>157</v>
      </c>
      <c r="BE31" s="3" t="s">
        <v>158</v>
      </c>
      <c r="BF31" s="3">
        <v>33241.5</v>
      </c>
      <c r="BG31" s="4" t="str">
        <f t="shared" si="18"/>
        <v>2.3.3</v>
      </c>
      <c r="BH31" s="5">
        <f t="shared" si="19"/>
        <v>33241.5</v>
      </c>
      <c r="BI31" s="3"/>
      <c r="BJ31" s="3" t="s">
        <v>155</v>
      </c>
      <c r="BK31" s="3" t="s">
        <v>156</v>
      </c>
      <c r="BL31" s="3">
        <v>263155.23</v>
      </c>
      <c r="BM31" s="4" t="str">
        <f t="shared" si="20"/>
        <v>2.2.9</v>
      </c>
      <c r="BN31" s="5">
        <f t="shared" si="21"/>
        <v>263155.23</v>
      </c>
      <c r="BO31" s="3"/>
      <c r="BP31" s="3" t="s">
        <v>163</v>
      </c>
      <c r="BQ31" s="3" t="s">
        <v>164</v>
      </c>
      <c r="BR31" s="3">
        <v>1885</v>
      </c>
      <c r="BS31" s="4" t="str">
        <f t="shared" si="22"/>
        <v>2.3.7</v>
      </c>
      <c r="BT31" s="5">
        <f t="shared" si="23"/>
        <v>1885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165</v>
      </c>
      <c r="I32" s="2" t="s">
        <v>166</v>
      </c>
      <c r="J32" s="2">
        <v>125164</v>
      </c>
      <c r="K32" s="4" t="str">
        <f t="shared" si="25"/>
        <v>2.3.7</v>
      </c>
      <c r="L32" s="5">
        <f t="shared" si="26"/>
        <v>125164</v>
      </c>
      <c r="M32" s="3"/>
      <c r="N32" s="2" t="s">
        <v>171</v>
      </c>
      <c r="O32" s="2" t="s">
        <v>172</v>
      </c>
      <c r="P32" s="2">
        <v>5133</v>
      </c>
      <c r="Q32" s="4" t="str">
        <f t="shared" si="5"/>
        <v>2.3.9</v>
      </c>
      <c r="R32" s="5">
        <f t="shared" si="6"/>
        <v>5133</v>
      </c>
      <c r="S32" s="3"/>
      <c r="T32" s="2" t="s">
        <v>201</v>
      </c>
      <c r="U32" s="2" t="s">
        <v>202</v>
      </c>
      <c r="V32" s="2">
        <v>120780.5</v>
      </c>
      <c r="W32" s="4" t="str">
        <f t="shared" si="7"/>
        <v>2.3.3</v>
      </c>
      <c r="X32" s="5">
        <f t="shared" si="8"/>
        <v>120780.5</v>
      </c>
      <c r="Y32" s="3"/>
      <c r="Z32" s="2" t="s">
        <v>163</v>
      </c>
      <c r="AA32" s="2" t="s">
        <v>164</v>
      </c>
      <c r="AB32" s="2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58">
        <v>1830</v>
      </c>
      <c r="AO32" s="4" t="str">
        <f t="shared" si="24"/>
        <v>2.3.7</v>
      </c>
      <c r="AP32" s="5">
        <f t="shared" si="13"/>
        <v>1830</v>
      </c>
      <c r="AQ32" s="3"/>
      <c r="AR32" s="3" t="s">
        <v>171</v>
      </c>
      <c r="AS32" s="3" t="s">
        <v>172</v>
      </c>
      <c r="AT32" s="55">
        <v>29400</v>
      </c>
      <c r="AU32" s="4" t="str">
        <f t="shared" si="14"/>
        <v>2.3.9</v>
      </c>
      <c r="AV32" s="5">
        <f t="shared" si="15"/>
        <v>29400</v>
      </c>
      <c r="AW32" s="3"/>
      <c r="AX32" s="3" t="s">
        <v>227</v>
      </c>
      <c r="AY32" s="3" t="s">
        <v>228</v>
      </c>
      <c r="AZ32" s="3">
        <v>301.95</v>
      </c>
      <c r="BA32" s="4" t="str">
        <f t="shared" si="16"/>
        <v>2.2.8</v>
      </c>
      <c r="BB32" s="5">
        <f t="shared" si="17"/>
        <v>301.95</v>
      </c>
      <c r="BC32" s="3"/>
      <c r="BD32" s="3" t="s">
        <v>205</v>
      </c>
      <c r="BE32" s="3" t="s">
        <v>206</v>
      </c>
      <c r="BF32" s="3">
        <v>27100</v>
      </c>
      <c r="BG32" s="4" t="str">
        <f t="shared" si="18"/>
        <v>2.3.6</v>
      </c>
      <c r="BH32" s="5">
        <f t="shared" si="19"/>
        <v>27100</v>
      </c>
      <c r="BI32" s="3"/>
      <c r="BJ32" s="3" t="s">
        <v>259</v>
      </c>
      <c r="BK32" s="3" t="s">
        <v>260</v>
      </c>
      <c r="BL32" s="3">
        <v>20338.98</v>
      </c>
      <c r="BM32" s="4" t="str">
        <f t="shared" si="20"/>
        <v>2.2.9</v>
      </c>
      <c r="BN32" s="5">
        <f t="shared" si="21"/>
        <v>20338.98</v>
      </c>
      <c r="BO32" s="3"/>
      <c r="BP32" s="3" t="s">
        <v>171</v>
      </c>
      <c r="BQ32" s="3" t="s">
        <v>172</v>
      </c>
      <c r="BR32" s="3">
        <v>850</v>
      </c>
      <c r="BS32" s="4" t="str">
        <f t="shared" si="22"/>
        <v>2.3.9</v>
      </c>
      <c r="BT32" s="5">
        <f t="shared" si="23"/>
        <v>850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 t="s">
        <v>167</v>
      </c>
      <c r="I33" s="2" t="s">
        <v>168</v>
      </c>
      <c r="J33" s="2">
        <v>264792</v>
      </c>
      <c r="K33" s="4" t="str">
        <f t="shared" si="25"/>
        <v>2.3.7</v>
      </c>
      <c r="L33" s="5">
        <f t="shared" si="26"/>
        <v>264792</v>
      </c>
      <c r="M33" s="3"/>
      <c r="N33" s="2" t="s">
        <v>173</v>
      </c>
      <c r="O33" s="2" t="s">
        <v>174</v>
      </c>
      <c r="P33" s="2">
        <v>194.95</v>
      </c>
      <c r="Q33" s="4" t="str">
        <f t="shared" si="5"/>
        <v>2.3.9</v>
      </c>
      <c r="R33" s="5">
        <f t="shared" si="6"/>
        <v>194.95</v>
      </c>
      <c r="S33" s="3"/>
      <c r="T33" s="2" t="s">
        <v>157</v>
      </c>
      <c r="U33" s="2" t="s">
        <v>158</v>
      </c>
      <c r="V33" s="2">
        <v>2766</v>
      </c>
      <c r="W33" s="4" t="str">
        <f t="shared" si="7"/>
        <v>2.3.3</v>
      </c>
      <c r="X33" s="5">
        <f t="shared" si="8"/>
        <v>2766</v>
      </c>
      <c r="Y33" s="3"/>
      <c r="Z33" s="2" t="s">
        <v>221</v>
      </c>
      <c r="AA33" s="2" t="s">
        <v>222</v>
      </c>
      <c r="AB33" s="2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58">
        <v>1477125</v>
      </c>
      <c r="AO33" s="4" t="str">
        <f t="shared" si="24"/>
        <v>2.3.7</v>
      </c>
      <c r="AP33" s="5">
        <f t="shared" si="13"/>
        <v>1477125</v>
      </c>
      <c r="AQ33" s="3"/>
      <c r="AR33" s="3" t="s">
        <v>175</v>
      </c>
      <c r="AS33" s="3" t="s">
        <v>176</v>
      </c>
      <c r="AT33" s="55">
        <v>182250</v>
      </c>
      <c r="AU33" s="4" t="str">
        <f t="shared" si="14"/>
        <v>2.3.9</v>
      </c>
      <c r="AV33" s="5">
        <f t="shared" si="15"/>
        <v>182250</v>
      </c>
      <c r="AW33" s="3"/>
      <c r="AX33" s="3" t="s">
        <v>151</v>
      </c>
      <c r="AY33" s="3" t="s">
        <v>152</v>
      </c>
      <c r="AZ33" s="3">
        <v>1536.75</v>
      </c>
      <c r="BA33" s="4" t="str">
        <f t="shared" si="16"/>
        <v>2.2.8</v>
      </c>
      <c r="BB33" s="5">
        <f t="shared" si="17"/>
        <v>1536.75</v>
      </c>
      <c r="BC33" s="3"/>
      <c r="BD33" s="3" t="s">
        <v>159</v>
      </c>
      <c r="BE33" s="3" t="s">
        <v>160</v>
      </c>
      <c r="BF33" s="3">
        <v>434000</v>
      </c>
      <c r="BG33" s="4" t="str">
        <f t="shared" si="18"/>
        <v>2.3.7</v>
      </c>
      <c r="BH33" s="5">
        <f t="shared" si="19"/>
        <v>434000</v>
      </c>
      <c r="BI33" s="3"/>
      <c r="BJ33" s="3" t="s">
        <v>107</v>
      </c>
      <c r="BK33" s="3" t="s">
        <v>108</v>
      </c>
      <c r="BL33" s="3">
        <v>69585.42</v>
      </c>
      <c r="BM33" s="4" t="str">
        <f t="shared" si="20"/>
        <v>2.3.1</v>
      </c>
      <c r="BN33" s="5">
        <f t="shared" si="21"/>
        <v>69585.42</v>
      </c>
      <c r="BO33" s="3"/>
      <c r="BP33" s="3" t="s">
        <v>173</v>
      </c>
      <c r="BQ33" s="3" t="s">
        <v>174</v>
      </c>
      <c r="BR33" s="3">
        <v>4975.3999999999996</v>
      </c>
      <c r="BS33" s="4" t="str">
        <f t="shared" si="22"/>
        <v>2.3.9</v>
      </c>
      <c r="BT33" s="5">
        <f t="shared" si="23"/>
        <v>4975.3999999999996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 t="s">
        <v>169</v>
      </c>
      <c r="I34" s="2" t="s">
        <v>170</v>
      </c>
      <c r="J34" s="2">
        <v>1784.35</v>
      </c>
      <c r="K34" s="4" t="str">
        <f t="shared" si="25"/>
        <v>2.3.9</v>
      </c>
      <c r="L34" s="5">
        <f t="shared" si="26"/>
        <v>1784.35</v>
      </c>
      <c r="M34" s="3"/>
      <c r="N34" s="2" t="s">
        <v>175</v>
      </c>
      <c r="O34" s="2" t="s">
        <v>176</v>
      </c>
      <c r="P34" s="2">
        <v>4000</v>
      </c>
      <c r="Q34" s="4" t="str">
        <f t="shared" si="5"/>
        <v>2.3.9</v>
      </c>
      <c r="R34" s="5">
        <f t="shared" si="6"/>
        <v>4000</v>
      </c>
      <c r="S34" s="3"/>
      <c r="T34" s="2" t="s">
        <v>203</v>
      </c>
      <c r="U34" s="2" t="s">
        <v>204</v>
      </c>
      <c r="V34" s="2">
        <v>123855.94</v>
      </c>
      <c r="W34" s="4" t="str">
        <f t="shared" si="7"/>
        <v>2.3.6</v>
      </c>
      <c r="X34" s="5">
        <f t="shared" si="8"/>
        <v>123855.94</v>
      </c>
      <c r="Y34" s="3"/>
      <c r="Z34" s="2" t="s">
        <v>167</v>
      </c>
      <c r="AA34" s="2" t="s">
        <v>168</v>
      </c>
      <c r="AB34" s="2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58">
        <v>500500</v>
      </c>
      <c r="AO34" s="4" t="str">
        <f t="shared" si="24"/>
        <v>2.3.7</v>
      </c>
      <c r="AP34" s="5">
        <f t="shared" si="13"/>
        <v>500500</v>
      </c>
      <c r="AQ34" s="3"/>
      <c r="AR34" s="3" t="s">
        <v>209</v>
      </c>
      <c r="AS34" s="3" t="s">
        <v>210</v>
      </c>
      <c r="AT34" s="55">
        <v>1140406.01</v>
      </c>
      <c r="AU34" s="4" t="str">
        <f t="shared" ref="AU34:AU62" si="27">MID(AR34,1,5)</f>
        <v>2.3.9</v>
      </c>
      <c r="AV34" s="5">
        <f t="shared" si="15"/>
        <v>1140406.01</v>
      </c>
      <c r="AW34" s="3"/>
      <c r="AX34" s="3" t="s">
        <v>105</v>
      </c>
      <c r="AY34" s="3" t="s">
        <v>106</v>
      </c>
      <c r="AZ34" s="3">
        <v>1160136.33</v>
      </c>
      <c r="BA34" s="4" t="str">
        <f t="shared" ref="BA34:BA62" si="28">MID(AX34,1,5)</f>
        <v>2.2.8</v>
      </c>
      <c r="BB34" s="5">
        <f t="shared" si="17"/>
        <v>1160136.33</v>
      </c>
      <c r="BC34" s="3"/>
      <c r="BD34" s="3" t="s">
        <v>161</v>
      </c>
      <c r="BE34" s="3" t="s">
        <v>162</v>
      </c>
      <c r="BF34" s="3">
        <v>291000</v>
      </c>
      <c r="BG34" s="4" t="str">
        <f t="shared" ref="BG34:BG62" si="29">MID(BD34,1,5)</f>
        <v>2.3.7</v>
      </c>
      <c r="BH34" s="5">
        <f t="shared" si="19"/>
        <v>291000</v>
      </c>
      <c r="BI34" s="3"/>
      <c r="BJ34" s="3" t="s">
        <v>205</v>
      </c>
      <c r="BK34" s="3" t="s">
        <v>206</v>
      </c>
      <c r="BL34" s="3">
        <v>305</v>
      </c>
      <c r="BM34" s="4" t="str">
        <f t="shared" ref="BM34:BM62" si="30">MID(BJ34,1,5)</f>
        <v>2.3.6</v>
      </c>
      <c r="BN34" s="5">
        <f t="shared" si="21"/>
        <v>305</v>
      </c>
      <c r="BO34" s="3"/>
      <c r="BP34" s="3" t="s">
        <v>175</v>
      </c>
      <c r="BQ34" s="3" t="s">
        <v>176</v>
      </c>
      <c r="BR34" s="3">
        <v>91787.49</v>
      </c>
      <c r="BS34" s="4" t="str">
        <f t="shared" ref="BS34:BS62" si="31">MID(BP34,1,5)</f>
        <v>2.3.9</v>
      </c>
      <c r="BT34" s="5">
        <f t="shared" si="23"/>
        <v>91787.49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 t="s">
        <v>171</v>
      </c>
      <c r="I35" s="2" t="s">
        <v>172</v>
      </c>
      <c r="J35" s="2">
        <v>325</v>
      </c>
      <c r="K35" s="4" t="str">
        <f t="shared" si="25"/>
        <v>2.3.9</v>
      </c>
      <c r="L35" s="5">
        <f t="shared" si="26"/>
        <v>325</v>
      </c>
      <c r="M35" s="3"/>
      <c r="N35" s="2" t="s">
        <v>185</v>
      </c>
      <c r="O35" s="2" t="s">
        <v>186</v>
      </c>
      <c r="P35" s="2">
        <v>31705</v>
      </c>
      <c r="Q35" s="4" t="str">
        <f t="shared" si="5"/>
        <v>2.6.5</v>
      </c>
      <c r="R35" s="5">
        <f t="shared" si="6"/>
        <v>31705</v>
      </c>
      <c r="S35" s="3"/>
      <c r="T35" s="2" t="s">
        <v>205</v>
      </c>
      <c r="U35" s="2" t="s">
        <v>206</v>
      </c>
      <c r="V35" s="2">
        <v>350053.93</v>
      </c>
      <c r="W35" s="4" t="str">
        <f t="shared" si="7"/>
        <v>2.3.6</v>
      </c>
      <c r="X35" s="5">
        <f t="shared" si="8"/>
        <v>350053.93</v>
      </c>
      <c r="Y35" s="3"/>
      <c r="Z35" s="2" t="s">
        <v>171</v>
      </c>
      <c r="AA35" s="2" t="s">
        <v>172</v>
      </c>
      <c r="AB35" s="2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58">
        <v>1456.76</v>
      </c>
      <c r="AO35" s="4" t="str">
        <f t="shared" si="24"/>
        <v>2.3.9</v>
      </c>
      <c r="AP35" s="5">
        <f t="shared" si="13"/>
        <v>1456.76</v>
      </c>
      <c r="AQ35" s="3"/>
      <c r="AR35" s="3" t="s">
        <v>223</v>
      </c>
      <c r="AS35" s="3" t="s">
        <v>224</v>
      </c>
      <c r="AT35" s="55">
        <v>135000</v>
      </c>
      <c r="AU35" s="4" t="str">
        <f t="shared" si="27"/>
        <v>2.6.5</v>
      </c>
      <c r="AV35" s="5">
        <f t="shared" si="15"/>
        <v>135000</v>
      </c>
      <c r="AW35" s="3"/>
      <c r="AX35" s="3" t="s">
        <v>249</v>
      </c>
      <c r="AY35" s="3" t="s">
        <v>250</v>
      </c>
      <c r="AZ35" s="3">
        <v>164800</v>
      </c>
      <c r="BA35" s="4" t="str">
        <f t="shared" si="28"/>
        <v>2.2.9</v>
      </c>
      <c r="BB35" s="5">
        <f t="shared" si="17"/>
        <v>164800</v>
      </c>
      <c r="BC35" s="3"/>
      <c r="BD35" s="3" t="s">
        <v>167</v>
      </c>
      <c r="BE35" s="3" t="s">
        <v>168</v>
      </c>
      <c r="BF35" s="3">
        <v>114173.72</v>
      </c>
      <c r="BG35" s="4" t="str">
        <f t="shared" si="29"/>
        <v>2.3.7</v>
      </c>
      <c r="BH35" s="5">
        <f t="shared" si="19"/>
        <v>114173.72</v>
      </c>
      <c r="BI35" s="3"/>
      <c r="BJ35" s="3" t="s">
        <v>159</v>
      </c>
      <c r="BK35" s="3" t="s">
        <v>160</v>
      </c>
      <c r="BL35" s="3">
        <v>715150</v>
      </c>
      <c r="BM35" s="4" t="str">
        <f t="shared" si="30"/>
        <v>2.3.7</v>
      </c>
      <c r="BN35" s="5">
        <f t="shared" si="21"/>
        <v>715150</v>
      </c>
      <c r="BO35" s="3"/>
      <c r="BP35" s="3" t="s">
        <v>177</v>
      </c>
      <c r="BQ35" s="3" t="s">
        <v>178</v>
      </c>
      <c r="BR35" s="3">
        <v>4399.8999999999996</v>
      </c>
      <c r="BS35" s="4" t="str">
        <f t="shared" si="31"/>
        <v>2.3.9</v>
      </c>
      <c r="BT35" s="5">
        <f t="shared" si="23"/>
        <v>4399.8999999999996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 t="s">
        <v>173</v>
      </c>
      <c r="I36" s="2" t="s">
        <v>174</v>
      </c>
      <c r="J36" s="2">
        <v>1039.51</v>
      </c>
      <c r="K36" s="4" t="str">
        <f t="shared" si="25"/>
        <v>2.3.9</v>
      </c>
      <c r="L36" s="5">
        <f t="shared" si="26"/>
        <v>1039.51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 t="s">
        <v>207</v>
      </c>
      <c r="U36" s="2" t="s">
        <v>208</v>
      </c>
      <c r="V36" s="2">
        <v>955</v>
      </c>
      <c r="W36" s="4" t="str">
        <f t="shared" si="7"/>
        <v>2.3.6</v>
      </c>
      <c r="X36" s="5">
        <f t="shared" si="8"/>
        <v>955</v>
      </c>
      <c r="Y36" s="3"/>
      <c r="Z36" s="2" t="s">
        <v>175</v>
      </c>
      <c r="AA36" s="2" t="s">
        <v>176</v>
      </c>
      <c r="AB36" s="2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58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 t="s">
        <v>107</v>
      </c>
      <c r="AY36" s="3" t="s">
        <v>108</v>
      </c>
      <c r="AZ36" s="3">
        <v>33912.17</v>
      </c>
      <c r="BA36" s="4" t="str">
        <f t="shared" si="28"/>
        <v>2.3.1</v>
      </c>
      <c r="BB36" s="5">
        <f t="shared" si="17"/>
        <v>33912.17</v>
      </c>
      <c r="BC36" s="3"/>
      <c r="BD36" s="3" t="s">
        <v>169</v>
      </c>
      <c r="BE36" s="3" t="s">
        <v>170</v>
      </c>
      <c r="BF36" s="3">
        <v>54536.45</v>
      </c>
      <c r="BG36" s="4" t="str">
        <f t="shared" si="29"/>
        <v>2.3.9</v>
      </c>
      <c r="BH36" s="5">
        <f t="shared" si="19"/>
        <v>54536.45</v>
      </c>
      <c r="BI36" s="3"/>
      <c r="BJ36" s="3" t="s">
        <v>161</v>
      </c>
      <c r="BK36" s="3" t="s">
        <v>162</v>
      </c>
      <c r="BL36" s="3">
        <v>348100</v>
      </c>
      <c r="BM36" s="4" t="str">
        <f t="shared" si="30"/>
        <v>2.3.7</v>
      </c>
      <c r="BN36" s="5">
        <f t="shared" si="21"/>
        <v>348100</v>
      </c>
      <c r="BO36" s="3"/>
      <c r="BP36" s="3" t="s">
        <v>279</v>
      </c>
      <c r="BQ36" s="3" t="s">
        <v>280</v>
      </c>
      <c r="BR36" s="3">
        <v>99000</v>
      </c>
      <c r="BS36" s="4" t="str">
        <f t="shared" si="31"/>
        <v>2.6.3</v>
      </c>
      <c r="BT36" s="5">
        <f t="shared" si="23"/>
        <v>99000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 t="s">
        <v>175</v>
      </c>
      <c r="I37" s="2" t="s">
        <v>176</v>
      </c>
      <c r="J37" s="2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 t="s">
        <v>159</v>
      </c>
      <c r="U37" s="2" t="s">
        <v>160</v>
      </c>
      <c r="V37" s="2">
        <v>276000</v>
      </c>
      <c r="W37" s="4" t="str">
        <f t="shared" si="7"/>
        <v>2.3.7</v>
      </c>
      <c r="X37" s="5">
        <f t="shared" si="8"/>
        <v>276000</v>
      </c>
      <c r="Y37" s="3"/>
      <c r="Z37" s="2" t="s">
        <v>209</v>
      </c>
      <c r="AA37" s="2" t="s">
        <v>210</v>
      </c>
      <c r="AB37" s="2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58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 t="s">
        <v>157</v>
      </c>
      <c r="AY37" s="3" t="s">
        <v>158</v>
      </c>
      <c r="AZ37" s="3">
        <v>34558.550000000003</v>
      </c>
      <c r="BA37" s="4" t="str">
        <f t="shared" si="28"/>
        <v>2.3.3</v>
      </c>
      <c r="BB37" s="5">
        <f t="shared" si="17"/>
        <v>34558.550000000003</v>
      </c>
      <c r="BC37" s="3"/>
      <c r="BD37" s="3" t="s">
        <v>171</v>
      </c>
      <c r="BE37" s="3" t="s">
        <v>172</v>
      </c>
      <c r="BF37" s="3">
        <v>24040.06</v>
      </c>
      <c r="BG37" s="4" t="str">
        <f t="shared" si="29"/>
        <v>2.3.9</v>
      </c>
      <c r="BH37" s="5">
        <f t="shared" si="19"/>
        <v>24040.06</v>
      </c>
      <c r="BI37" s="3"/>
      <c r="BJ37" s="3" t="s">
        <v>163</v>
      </c>
      <c r="BK37" s="3" t="s">
        <v>164</v>
      </c>
      <c r="BL37" s="3">
        <v>1980</v>
      </c>
      <c r="BM37" s="4" t="str">
        <f t="shared" si="30"/>
        <v>2.3.7</v>
      </c>
      <c r="BN37" s="5">
        <f t="shared" si="21"/>
        <v>1980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 t="s">
        <v>177</v>
      </c>
      <c r="I38" s="2" t="s">
        <v>178</v>
      </c>
      <c r="J38" s="2">
        <v>90</v>
      </c>
      <c r="K38" s="4" t="str">
        <f t="shared" si="25"/>
        <v>2.3.9</v>
      </c>
      <c r="L38" s="5">
        <f t="shared" si="26"/>
        <v>90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 t="s">
        <v>161</v>
      </c>
      <c r="U38" s="2" t="s">
        <v>162</v>
      </c>
      <c r="V38" s="2">
        <v>86000</v>
      </c>
      <c r="W38" s="4" t="str">
        <f t="shared" si="7"/>
        <v>2.3.7</v>
      </c>
      <c r="X38" s="5">
        <f t="shared" si="8"/>
        <v>86000</v>
      </c>
      <c r="Y38" s="3"/>
      <c r="Z38" s="2" t="s">
        <v>177</v>
      </c>
      <c r="AA38" s="2" t="s">
        <v>178</v>
      </c>
      <c r="AB38" s="2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58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 t="s">
        <v>159</v>
      </c>
      <c r="AY38" s="3" t="s">
        <v>160</v>
      </c>
      <c r="AZ38" s="3">
        <v>448800</v>
      </c>
      <c r="BA38" s="4" t="str">
        <f t="shared" si="28"/>
        <v>2.3.7</v>
      </c>
      <c r="BB38" s="5">
        <f t="shared" si="17"/>
        <v>448800</v>
      </c>
      <c r="BC38" s="3"/>
      <c r="BD38" s="3" t="s">
        <v>173</v>
      </c>
      <c r="BE38" s="3" t="s">
        <v>174</v>
      </c>
      <c r="BF38" s="3">
        <v>195.95</v>
      </c>
      <c r="BG38" s="4" t="str">
        <f t="shared" si="29"/>
        <v>2.3.9</v>
      </c>
      <c r="BH38" s="5">
        <f t="shared" si="19"/>
        <v>195.95</v>
      </c>
      <c r="BI38" s="3"/>
      <c r="BJ38" s="3" t="s">
        <v>221</v>
      </c>
      <c r="BK38" s="3" t="s">
        <v>222</v>
      </c>
      <c r="BL38" s="3">
        <v>1326000</v>
      </c>
      <c r="BM38" s="4" t="str">
        <f t="shared" si="30"/>
        <v>2.3.7</v>
      </c>
      <c r="BN38" s="5">
        <f t="shared" si="21"/>
        <v>1326000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 t="s">
        <v>179</v>
      </c>
      <c r="I39" s="2" t="s">
        <v>180</v>
      </c>
      <c r="J39" s="2">
        <v>2445161.17</v>
      </c>
      <c r="K39" s="4" t="str">
        <f t="shared" si="25"/>
        <v>2.7.2</v>
      </c>
      <c r="L39" s="5">
        <f t="shared" si="26"/>
        <v>2445161.17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 t="s">
        <v>167</v>
      </c>
      <c r="U39" s="2" t="s">
        <v>168</v>
      </c>
      <c r="V39" s="2">
        <v>195000</v>
      </c>
      <c r="W39" s="4" t="str">
        <f t="shared" si="7"/>
        <v>2.3.7</v>
      </c>
      <c r="X39" s="5">
        <f t="shared" si="8"/>
        <v>195000</v>
      </c>
      <c r="Y39" s="3"/>
      <c r="Z39" s="2" t="s">
        <v>223</v>
      </c>
      <c r="AA39" s="2" t="s">
        <v>224</v>
      </c>
      <c r="AB39" s="2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58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 t="s">
        <v>161</v>
      </c>
      <c r="AY39" s="3" t="s">
        <v>162</v>
      </c>
      <c r="AZ39" s="3">
        <v>203000</v>
      </c>
      <c r="BA39" s="4" t="str">
        <f t="shared" si="28"/>
        <v>2.3.7</v>
      </c>
      <c r="BB39" s="5">
        <f t="shared" si="17"/>
        <v>203000</v>
      </c>
      <c r="BC39" s="3"/>
      <c r="BD39" s="3" t="s">
        <v>175</v>
      </c>
      <c r="BE39" s="3" t="s">
        <v>176</v>
      </c>
      <c r="BF39" s="3">
        <v>194948.552</v>
      </c>
      <c r="BG39" s="4" t="str">
        <f t="shared" si="29"/>
        <v>2.3.9</v>
      </c>
      <c r="BH39" s="5">
        <f t="shared" si="19"/>
        <v>194948.552</v>
      </c>
      <c r="BI39" s="3"/>
      <c r="BJ39" s="3" t="s">
        <v>167</v>
      </c>
      <c r="BK39" s="3" t="s">
        <v>168</v>
      </c>
      <c r="BL39" s="3">
        <v>1030400</v>
      </c>
      <c r="BM39" s="4" t="str">
        <f t="shared" si="30"/>
        <v>2.3.7</v>
      </c>
      <c r="BN39" s="5">
        <f t="shared" si="21"/>
        <v>1030400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 t="s">
        <v>171</v>
      </c>
      <c r="U40" s="2" t="s">
        <v>172</v>
      </c>
      <c r="V40" s="2">
        <v>45058.87</v>
      </c>
      <c r="W40" s="4" t="str">
        <f t="shared" si="7"/>
        <v>2.3.9</v>
      </c>
      <c r="X40" s="5">
        <f t="shared" si="8"/>
        <v>45058.87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58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 t="s">
        <v>163</v>
      </c>
      <c r="AY40" s="3" t="s">
        <v>164</v>
      </c>
      <c r="AZ40" s="3">
        <v>2050</v>
      </c>
      <c r="BA40" s="4" t="str">
        <f t="shared" si="28"/>
        <v>2.3.7</v>
      </c>
      <c r="BB40" s="5">
        <f t="shared" si="17"/>
        <v>2050</v>
      </c>
      <c r="BC40" s="3"/>
      <c r="BD40" s="3" t="s">
        <v>177</v>
      </c>
      <c r="BE40" s="3" t="s">
        <v>178</v>
      </c>
      <c r="BF40" s="3">
        <v>1050</v>
      </c>
      <c r="BG40" s="4" t="str">
        <f t="shared" si="29"/>
        <v>2.3.9</v>
      </c>
      <c r="BH40" s="5">
        <f t="shared" si="19"/>
        <v>1050</v>
      </c>
      <c r="BI40" s="3"/>
      <c r="BJ40" s="3" t="s">
        <v>169</v>
      </c>
      <c r="BK40" s="3" t="s">
        <v>170</v>
      </c>
      <c r="BL40" s="3">
        <v>1860</v>
      </c>
      <c r="BM40" s="4" t="str">
        <f t="shared" si="30"/>
        <v>2.3.9</v>
      </c>
      <c r="BN40" s="5">
        <f t="shared" si="21"/>
        <v>1860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 t="s">
        <v>173</v>
      </c>
      <c r="U41" s="2" t="s">
        <v>174</v>
      </c>
      <c r="V41" s="2">
        <v>420.37</v>
      </c>
      <c r="W41" s="4" t="str">
        <f t="shared" si="7"/>
        <v>2.3.9</v>
      </c>
      <c r="X41" s="5">
        <f t="shared" si="8"/>
        <v>420.37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 t="s">
        <v>165</v>
      </c>
      <c r="AY41" s="3" t="s">
        <v>166</v>
      </c>
      <c r="AZ41" s="3">
        <v>960</v>
      </c>
      <c r="BA41" s="4" t="str">
        <f t="shared" si="28"/>
        <v>2.3.7</v>
      </c>
      <c r="BB41" s="5">
        <f t="shared" si="17"/>
        <v>960</v>
      </c>
      <c r="BC41" s="3"/>
      <c r="BD41" s="3" t="s">
        <v>211</v>
      </c>
      <c r="BE41" s="3" t="s">
        <v>212</v>
      </c>
      <c r="BF41" s="3">
        <v>27755</v>
      </c>
      <c r="BG41" s="4" t="str">
        <f t="shared" si="29"/>
        <v>2.3.9</v>
      </c>
      <c r="BH41" s="5">
        <f t="shared" si="19"/>
        <v>27755</v>
      </c>
      <c r="BI41" s="3"/>
      <c r="BJ41" s="3" t="s">
        <v>171</v>
      </c>
      <c r="BK41" s="3" t="s">
        <v>172</v>
      </c>
      <c r="BL41" s="3">
        <v>6748</v>
      </c>
      <c r="BM41" s="4" t="str">
        <f t="shared" si="30"/>
        <v>2.3.9</v>
      </c>
      <c r="BN41" s="5">
        <f t="shared" si="21"/>
        <v>6748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 t="s">
        <v>175</v>
      </c>
      <c r="U42" s="2" t="s">
        <v>176</v>
      </c>
      <c r="V42" s="2">
        <v>22236.9</v>
      </c>
      <c r="W42" s="4" t="str">
        <f t="shared" si="7"/>
        <v>2.3.9</v>
      </c>
      <c r="X42" s="5">
        <f t="shared" si="8"/>
        <v>22236.9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221</v>
      </c>
      <c r="AY42" s="3" t="s">
        <v>222</v>
      </c>
      <c r="AZ42" s="3">
        <v>1650000</v>
      </c>
      <c r="BA42" s="4" t="str">
        <f t="shared" si="28"/>
        <v>2.3.7</v>
      </c>
      <c r="BB42" s="5">
        <f t="shared" si="17"/>
        <v>1650000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 t="s">
        <v>173</v>
      </c>
      <c r="BK42" s="3" t="s">
        <v>174</v>
      </c>
      <c r="BL42" s="3">
        <v>6049</v>
      </c>
      <c r="BM42" s="4" t="str">
        <f t="shared" si="30"/>
        <v>2.3.9</v>
      </c>
      <c r="BN42" s="5">
        <f t="shared" si="21"/>
        <v>6049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 t="s">
        <v>209</v>
      </c>
      <c r="U43" s="2" t="s">
        <v>210</v>
      </c>
      <c r="V43" s="2">
        <v>1314814.95</v>
      </c>
      <c r="W43" s="4" t="str">
        <f t="shared" si="7"/>
        <v>2.3.9</v>
      </c>
      <c r="X43" s="5">
        <f t="shared" si="8"/>
        <v>1314814.95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167</v>
      </c>
      <c r="AY43" s="3" t="s">
        <v>168</v>
      </c>
      <c r="AZ43" s="3">
        <v>824332.24</v>
      </c>
      <c r="BA43" s="4" t="str">
        <f t="shared" si="28"/>
        <v>2.3.7</v>
      </c>
      <c r="BB43" s="5">
        <f t="shared" si="17"/>
        <v>824332.24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 t="s">
        <v>175</v>
      </c>
      <c r="BK43" s="3" t="s">
        <v>176</v>
      </c>
      <c r="BL43" s="3">
        <v>68003.3</v>
      </c>
      <c r="BM43" s="4" t="str">
        <f t="shared" si="30"/>
        <v>2.3.9</v>
      </c>
      <c r="BN43" s="5">
        <f t="shared" si="21"/>
        <v>68003.3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 t="s">
        <v>177</v>
      </c>
      <c r="U44" s="2" t="s">
        <v>178</v>
      </c>
      <c r="V44" s="2">
        <v>4535</v>
      </c>
      <c r="W44" s="4" t="str">
        <f t="shared" si="7"/>
        <v>2.3.9</v>
      </c>
      <c r="X44" s="5">
        <f t="shared" si="8"/>
        <v>4535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169</v>
      </c>
      <c r="AY44" s="3" t="s">
        <v>170</v>
      </c>
      <c r="AZ44" s="3">
        <v>779.75</v>
      </c>
      <c r="BA44" s="4" t="str">
        <f t="shared" si="28"/>
        <v>2.3.9</v>
      </c>
      <c r="BB44" s="5">
        <f t="shared" si="17"/>
        <v>779.75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 t="s">
        <v>251</v>
      </c>
      <c r="BK44" s="3" t="s">
        <v>252</v>
      </c>
      <c r="BL44" s="3">
        <v>575000</v>
      </c>
      <c r="BM44" s="4" t="str">
        <f t="shared" si="30"/>
        <v>2.3.9</v>
      </c>
      <c r="BN44" s="5">
        <f t="shared" si="21"/>
        <v>575000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 t="s">
        <v>211</v>
      </c>
      <c r="U45" s="2" t="s">
        <v>212</v>
      </c>
      <c r="V45" s="2">
        <v>2542.37</v>
      </c>
      <c r="W45" s="4" t="str">
        <f t="shared" si="7"/>
        <v>2.3.9</v>
      </c>
      <c r="X45" s="5">
        <f t="shared" si="8"/>
        <v>2542.37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171</v>
      </c>
      <c r="AY45" s="3" t="s">
        <v>172</v>
      </c>
      <c r="AZ45" s="3">
        <v>445</v>
      </c>
      <c r="BA45" s="4" t="str">
        <f t="shared" si="28"/>
        <v>2.3.9</v>
      </c>
      <c r="BB45" s="5">
        <f t="shared" si="17"/>
        <v>445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 t="s">
        <v>209</v>
      </c>
      <c r="BK45" s="3" t="s">
        <v>210</v>
      </c>
      <c r="BL45" s="3">
        <v>200774.5</v>
      </c>
      <c r="BM45" s="4" t="str">
        <f t="shared" si="30"/>
        <v>2.3.9</v>
      </c>
      <c r="BN45" s="5">
        <f t="shared" si="21"/>
        <v>200774.5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 t="s">
        <v>213</v>
      </c>
      <c r="U46" s="2" t="s">
        <v>214</v>
      </c>
      <c r="V46" s="2">
        <v>473568.28</v>
      </c>
      <c r="W46" s="4" t="str">
        <f t="shared" si="7"/>
        <v>2.4.1</v>
      </c>
      <c r="X46" s="5">
        <f t="shared" si="8"/>
        <v>473568.28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173</v>
      </c>
      <c r="AY46" s="3" t="s">
        <v>174</v>
      </c>
      <c r="AZ46" s="3">
        <v>2829.05</v>
      </c>
      <c r="BA46" s="4" t="str">
        <f t="shared" si="28"/>
        <v>2.3.9</v>
      </c>
      <c r="BB46" s="5">
        <f t="shared" si="17"/>
        <v>2829.05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 t="s">
        <v>177</v>
      </c>
      <c r="BK46" s="3" t="s">
        <v>178</v>
      </c>
      <c r="BL46" s="3">
        <v>6467.01</v>
      </c>
      <c r="BM46" s="4" t="str">
        <f t="shared" si="30"/>
        <v>2.3.9</v>
      </c>
      <c r="BN46" s="5">
        <f t="shared" si="21"/>
        <v>6467.01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 t="s">
        <v>215</v>
      </c>
      <c r="U47" s="2" t="s">
        <v>216</v>
      </c>
      <c r="V47" s="2">
        <v>3780</v>
      </c>
      <c r="W47" s="4" t="str">
        <f t="shared" si="7"/>
        <v>2.6.1</v>
      </c>
      <c r="X47" s="5">
        <f t="shared" si="8"/>
        <v>3780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175</v>
      </c>
      <c r="AY47" s="3" t="s">
        <v>176</v>
      </c>
      <c r="AZ47" s="3">
        <v>5717.9</v>
      </c>
      <c r="BA47" s="4" t="str">
        <f t="shared" si="28"/>
        <v>2.3.9</v>
      </c>
      <c r="BB47" s="5">
        <f t="shared" si="17"/>
        <v>5717.9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 t="s">
        <v>261</v>
      </c>
      <c r="BK47" s="3" t="s">
        <v>262</v>
      </c>
      <c r="BL47" s="3">
        <v>8500</v>
      </c>
      <c r="BM47" s="4" t="str">
        <f t="shared" si="30"/>
        <v>2.3.9</v>
      </c>
      <c r="BN47" s="5">
        <f t="shared" si="21"/>
        <v>8500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 t="s">
        <v>251</v>
      </c>
      <c r="AY48" s="3" t="s">
        <v>252</v>
      </c>
      <c r="AZ48" s="3">
        <v>1775</v>
      </c>
      <c r="BA48" s="4" t="str">
        <f t="shared" si="28"/>
        <v>2.3.9</v>
      </c>
      <c r="BB48" s="5">
        <f t="shared" si="17"/>
        <v>1775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 t="s">
        <v>263</v>
      </c>
      <c r="BK48" s="3" t="s">
        <v>264</v>
      </c>
      <c r="BL48" s="3">
        <v>14227.12</v>
      </c>
      <c r="BM48" s="4" t="str">
        <f t="shared" si="30"/>
        <v>2.6.1</v>
      </c>
      <c r="BN48" s="5">
        <f t="shared" si="21"/>
        <v>14227.12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 t="s">
        <v>177</v>
      </c>
      <c r="AY49" s="3" t="s">
        <v>178</v>
      </c>
      <c r="AZ49" s="3">
        <v>8250</v>
      </c>
      <c r="BA49" s="4" t="str">
        <f t="shared" si="28"/>
        <v>2.3.9</v>
      </c>
      <c r="BB49" s="5">
        <f t="shared" si="17"/>
        <v>8250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 t="s">
        <v>215</v>
      </c>
      <c r="BK49" s="3" t="s">
        <v>216</v>
      </c>
      <c r="BL49" s="3">
        <v>374493.88</v>
      </c>
      <c r="BM49" s="4" t="str">
        <f t="shared" si="30"/>
        <v>2.6.1</v>
      </c>
      <c r="BN49" s="5">
        <f t="shared" si="21"/>
        <v>374493.88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 t="s">
        <v>213</v>
      </c>
      <c r="AY50" s="3" t="s">
        <v>214</v>
      </c>
      <c r="AZ50" s="3">
        <v>298216.42</v>
      </c>
      <c r="BA50" s="4" t="str">
        <f t="shared" si="28"/>
        <v>2.4.1</v>
      </c>
      <c r="BB50" s="5">
        <f t="shared" si="17"/>
        <v>298216.42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 t="s">
        <v>265</v>
      </c>
      <c r="BK50" s="3" t="s">
        <v>266</v>
      </c>
      <c r="BL50" s="3">
        <v>68697</v>
      </c>
      <c r="BM50" s="4" t="str">
        <f t="shared" si="30"/>
        <v>2.6.2</v>
      </c>
      <c r="BN50" s="5">
        <f t="shared" si="21"/>
        <v>68697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 t="s">
        <v>253</v>
      </c>
      <c r="AY51" s="3" t="s">
        <v>254</v>
      </c>
      <c r="AZ51" s="3">
        <v>4311022.58</v>
      </c>
      <c r="BA51" s="4" t="str">
        <f t="shared" si="28"/>
        <v>2.6.4</v>
      </c>
      <c r="BB51" s="5">
        <f t="shared" si="17"/>
        <v>4311022.58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 t="s">
        <v>267</v>
      </c>
      <c r="BK51" s="3" t="s">
        <v>268</v>
      </c>
      <c r="BL51" s="3">
        <v>29508.47</v>
      </c>
      <c r="BM51" s="4" t="str">
        <f t="shared" si="30"/>
        <v>2.6.5</v>
      </c>
      <c r="BN51" s="5">
        <f t="shared" si="21"/>
        <v>29508.47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 t="s">
        <v>237</v>
      </c>
      <c r="AY52" s="3" t="s">
        <v>238</v>
      </c>
      <c r="AZ52" s="3">
        <v>500110</v>
      </c>
      <c r="BA52" s="4" t="str">
        <f t="shared" si="28"/>
        <v>2.6.5</v>
      </c>
      <c r="BB52" s="5">
        <f t="shared" si="17"/>
        <v>500110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 t="s">
        <v>223</v>
      </c>
      <c r="BK52" s="3" t="s">
        <v>224</v>
      </c>
      <c r="BL52" s="3">
        <v>28813.56</v>
      </c>
      <c r="BM52" s="4" t="str">
        <f t="shared" si="30"/>
        <v>2.6.5</v>
      </c>
      <c r="BN52" s="5">
        <f t="shared" si="21"/>
        <v>28813.56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 t="s">
        <v>269</v>
      </c>
      <c r="BK53" s="3" t="s">
        <v>270</v>
      </c>
      <c r="BL53" s="3">
        <v>248898.31</v>
      </c>
      <c r="BM53" s="4" t="str">
        <f t="shared" si="30"/>
        <v>2.6.5</v>
      </c>
      <c r="BN53" s="5">
        <f t="shared" si="21"/>
        <v>248898.31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 t="s">
        <v>271</v>
      </c>
      <c r="BK54" s="3" t="s">
        <v>272</v>
      </c>
      <c r="BL54" s="3">
        <v>113500</v>
      </c>
      <c r="BM54" s="4" t="str">
        <f t="shared" si="30"/>
        <v>2.6.5</v>
      </c>
      <c r="BN54" s="5">
        <f t="shared" si="21"/>
        <v>113500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 t="s">
        <v>237</v>
      </c>
      <c r="BK55" s="3" t="s">
        <v>238</v>
      </c>
      <c r="BL55" s="3">
        <v>29190</v>
      </c>
      <c r="BM55" s="4" t="str">
        <f t="shared" si="30"/>
        <v>2.6.5</v>
      </c>
      <c r="BN55" s="5">
        <f t="shared" si="21"/>
        <v>29190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 t="s">
        <v>273</v>
      </c>
      <c r="BK56" s="3" t="s">
        <v>274</v>
      </c>
      <c r="BL56" s="3">
        <v>55944.92</v>
      </c>
      <c r="BM56" s="4" t="str">
        <f t="shared" si="30"/>
        <v>2.6.5</v>
      </c>
      <c r="BN56" s="5">
        <f t="shared" si="21"/>
        <v>55944.92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 t="s">
        <v>179</v>
      </c>
      <c r="BK57" s="3" t="s">
        <v>180</v>
      </c>
      <c r="BL57" s="3">
        <v>6758741.5999999996</v>
      </c>
      <c r="BM57" s="4" t="str">
        <f t="shared" si="30"/>
        <v>2.7.2</v>
      </c>
      <c r="BN57" s="5">
        <f t="shared" si="21"/>
        <v>6758741.5999999996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A70" zoomScaleNormal="100" zoomScaleSheetLayoutView="100" workbookViewId="0">
      <selection activeCell="J90" sqref="J9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322221523.53199995</v>
      </c>
      <c r="D5" s="10">
        <f t="shared" ref="D5:N5" si="0">+D6+D12+D22+D32+D48+D65</f>
        <v>5976879.1299999999</v>
      </c>
      <c r="E5" s="10">
        <f t="shared" ca="1" si="0"/>
        <v>22366069.780000001</v>
      </c>
      <c r="F5" s="10">
        <f t="shared" ca="1" si="0"/>
        <v>38449458.57</v>
      </c>
      <c r="G5" s="10">
        <f t="shared" ca="1" si="0"/>
        <v>27060748.719999999</v>
      </c>
      <c r="H5" s="10">
        <f t="shared" ca="1" si="0"/>
        <v>24176473.039999999</v>
      </c>
      <c r="I5" s="10">
        <f t="shared" ca="1" si="0"/>
        <v>24423492.170000002</v>
      </c>
      <c r="J5" s="10">
        <f ca="1">+J6+J12+J22+J32+J48+J65</f>
        <v>24209396.329999998</v>
      </c>
      <c r="K5" s="10">
        <f ca="1">+K6+K12+K22+K32+K48+K65</f>
        <v>25698923.329999998</v>
      </c>
      <c r="L5" s="10">
        <f t="shared" ca="1" si="0"/>
        <v>32862154.820000008</v>
      </c>
      <c r="M5" s="10">
        <f t="shared" ca="1" si="0"/>
        <v>22700179.151999999</v>
      </c>
      <c r="N5" s="10">
        <f t="shared" ca="1" si="0"/>
        <v>30261469.210000001</v>
      </c>
      <c r="O5" s="10">
        <f ca="1">+O6+O12+O22+O32+O48+O58</f>
        <v>34832376.509999998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193689170.23000002</v>
      </c>
      <c r="D6" s="10">
        <f>SUM(D7:D11)</f>
        <v>11525.990000000002</v>
      </c>
      <c r="E6" s="10">
        <f ca="1">SUM(E7:E11)</f>
        <v>15335695.310000001</v>
      </c>
      <c r="F6" s="10">
        <f ca="1">SUM(F7:F11)</f>
        <v>30226104.5</v>
      </c>
      <c r="G6" s="10">
        <f ca="1">SUM(G7:G11)</f>
        <v>15524696.050000001</v>
      </c>
      <c r="H6" s="10">
        <f ca="1">SUM(H7:H11)</f>
        <v>15076950.629999999</v>
      </c>
      <c r="I6" s="10">
        <f t="shared" ref="I6:M6" ca="1" si="2">SUM(I7:I11)</f>
        <v>14768103.699999999</v>
      </c>
      <c r="J6" s="10">
        <f t="shared" ca="1" si="2"/>
        <v>14964294.41</v>
      </c>
      <c r="K6" s="10">
        <f t="shared" ca="1" si="2"/>
        <v>15214917.100000001</v>
      </c>
      <c r="L6" s="10">
        <f t="shared" ca="1" si="2"/>
        <v>14822284.210000001</v>
      </c>
      <c r="M6" s="10">
        <f t="shared" ca="1" si="2"/>
        <v>15342510.43</v>
      </c>
      <c r="N6" s="10">
        <f ca="1">SUM(N7:N11)</f>
        <v>15100483.01</v>
      </c>
      <c r="O6" s="10">
        <f ca="1">SUM(O7:O11)</f>
        <v>27301604.890000001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159765422.34</v>
      </c>
      <c r="D7" s="15">
        <f>SUMIF(Datos!$E$6:$E$66,A7,Datos!$F$6:$F$67)</f>
        <v>0</v>
      </c>
      <c r="E7" s="15">
        <f ca="1">SUMIF(Datos!$K$6:$L$66,A7,Datos!$L$6:$L$67)</f>
        <v>12497694</v>
      </c>
      <c r="F7" s="15">
        <f ca="1">SUMIF(Datos!$Q$6:$R$66,A7,Datos!$R$6:$R$67)</f>
        <v>24830188</v>
      </c>
      <c r="G7" s="15">
        <f ca="1">SUMIF(Datos!$W$6:$X$66,A7,Datos!$X$6:$X$67)</f>
        <v>12347844</v>
      </c>
      <c r="H7" s="15">
        <f ca="1">SUMIF(Datos!$AC$6:$AD$66,A7,Datos!$AD$6:$AD$67)</f>
        <v>12292744</v>
      </c>
      <c r="I7" s="15">
        <f ca="1">SUMIF(Datos!$AI$6:$AJ$66,A7,Datos!$AJ$6:$AJ$67)</f>
        <v>12105694</v>
      </c>
      <c r="J7" s="15">
        <f ca="1">SUMIF(Datos!$AO$6:$AP$65,A7,Datos!$AP$6:$AP$66)</f>
        <v>12056994</v>
      </c>
      <c r="K7" s="15">
        <f ca="1">SUMIF(Datos!$AU$6:$AV$73,A7,Datos!$AV$6:$AV$73)</f>
        <v>12430944</v>
      </c>
      <c r="L7" s="15">
        <f ca="1">SUMIF(Datos!$BA$6:$BB$73,A7,Datos!$BB$6:$BB$73)</f>
        <v>12049544</v>
      </c>
      <c r="M7" s="15">
        <f ca="1">SUMIF(Datos!$BG$6:$BH$73,A7,Datos!$BH$6:$BH$73)</f>
        <v>12525906.84</v>
      </c>
      <c r="N7" s="15">
        <f ca="1">SUMIF(Datos!$BM$6:$BN$73,A7,Datos!$BN$6:$BN$73)</f>
        <v>12119644</v>
      </c>
      <c r="O7" s="15">
        <f ca="1">SUMIF(Datos!$BS$6:$BT$73,A7,Datos!$BT$6:$BT$73)</f>
        <v>24508225.5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8257005.8200000003</v>
      </c>
      <c r="D8" s="15">
        <f>SUMIF(Datos!$E$6:$E$66,A8,Datos!$F$6:$F$67)</f>
        <v>0</v>
      </c>
      <c r="E8" s="15">
        <f ca="1">SUMIF(Datos!$K$6:$L$66,A8,Datos!$L$6:$L$67)</f>
        <v>668335.66</v>
      </c>
      <c r="F8" s="15">
        <f ca="1">SUMIF(Datos!$Q$6:$R$66,A8,Datos!$R$6:$R$67)</f>
        <v>1333240</v>
      </c>
      <c r="G8" s="15">
        <f ca="1">SUMIF(Datos!$W$6:$X$66,A8,Datos!$X$6:$X$67)</f>
        <v>673448.88</v>
      </c>
      <c r="H8" s="15">
        <f ca="1">SUMIF(Datos!$AC$6:$AD$66,A8,Datos!$AD$6:$AD$67)</f>
        <v>679283.35</v>
      </c>
      <c r="I8" s="15">
        <f ca="1">SUMIF(Datos!$AI$6:$AJ$66,A8,Datos!$AJ$6:$AJ$67)</f>
        <v>586273.42000000004</v>
      </c>
      <c r="J8" s="15">
        <f ca="1">SUMIF(Datos!$AO$6:$AP$65,A8,Datos!$AP$6:$AP$66)</f>
        <v>838442.56</v>
      </c>
      <c r="K8" s="15">
        <f ca="1">SUMIF(Datos!$AU$6:$AV$73,A8,Datos!$AV$6:$AV$73)</f>
        <v>657503.71</v>
      </c>
      <c r="L8" s="15">
        <f ca="1">SUMIF(Datos!$BA$6:$BB$73,A8,Datos!$BB$6:$BB$73)</f>
        <v>705245.42</v>
      </c>
      <c r="M8" s="15">
        <f ca="1">SUMIF(Datos!$BG$6:$BH$73,A8,Datos!$BH$6:$BH$73)</f>
        <v>740662.82</v>
      </c>
      <c r="N8" s="15">
        <f ca="1">SUMIF(Datos!$BM$6:$BN$73,A8,Datos!$BN$6:$BN$73)</f>
        <v>687285</v>
      </c>
      <c r="O8" s="15">
        <f ca="1">SUMIF(Datos!$BS$6:$BT$73,A8,Datos!$BT$6:$BT$73)</f>
        <v>687285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2970000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605000</v>
      </c>
      <c r="H9" s="15">
        <f ca="1">SUMIF(Datos!$AC$6:$AD$66,A9,Datos!$AD$6:$AD$67)</f>
        <v>215000</v>
      </c>
      <c r="I9" s="15">
        <f ca="1">SUMIF(Datos!$AI$6:$AJ$66,A9,Datos!$AJ$6:$AJ$67)</f>
        <v>215000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>
        <f ca="1">SUMIF(Datos!$BA$6:$BB$73,A9,Datos!$BB$6:$BB$73)</f>
        <v>215000</v>
      </c>
      <c r="M9" s="15">
        <f ca="1">SUMIF(Datos!$BG$6:$BH$73,A9,Datos!$BH$6:$BH$73)</f>
        <v>215000</v>
      </c>
      <c r="N9" s="15">
        <f ca="1">SUMIF(Datos!$BM$6:$BN$73,A9,Datos!$BN$6:$BN$73)</f>
        <v>430000</v>
      </c>
      <c r="O9" s="15">
        <f ca="1">SUMIF(Datos!$BS$6:$BT$73,A9,Datos!$BT$6:$BT$73)</f>
        <v>215000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22696742.07</v>
      </c>
      <c r="D11" s="15">
        <f>SUMIF(Datos!$E$6:$E$66,A11,Datos!$F$6:$F$67)</f>
        <v>11525.990000000002</v>
      </c>
      <c r="E11" s="15">
        <f ca="1">SUMIF(Datos!$K$6:$L$66,A11,Datos!$L$6:$L$67)</f>
        <v>1954665.65</v>
      </c>
      <c r="F11" s="15">
        <f ca="1">SUMIF(Datos!$Q$6:$R$66,A11,Datos!$R$6:$R$67)</f>
        <v>3847676.5</v>
      </c>
      <c r="G11" s="15">
        <f ca="1">SUMIF(Datos!$W$6:$X$66,A11,Datos!$X$6:$X$67)</f>
        <v>1898403.1700000002</v>
      </c>
      <c r="H11" s="15">
        <f ca="1">SUMIF(Datos!$AC$6:$AD$66,A11,Datos!$AD$6:$AD$67)</f>
        <v>1889923.28</v>
      </c>
      <c r="I11" s="15">
        <f ca="1">SUMIF(Datos!$AI$6:$AJ$66,A11,Datos!$AJ$6:$AJ$67)</f>
        <v>1861136.28</v>
      </c>
      <c r="J11" s="15">
        <f ca="1">SUMIF(Datos!$AO$6:$AP$65,A11,Datos!$AP$6:$AP$66)</f>
        <v>1853857.85</v>
      </c>
      <c r="K11" s="15">
        <f ca="1">SUMIF(Datos!$AU$6:$AV$73,A11,Datos!$AV$6:$AV$73)</f>
        <v>1911469.3900000001</v>
      </c>
      <c r="L11" s="15">
        <f ca="1">SUMIF(Datos!$BA$6:$BB$73,A11,Datos!$BB$6:$BB$73)</f>
        <v>1852494.79</v>
      </c>
      <c r="M11" s="15">
        <f ca="1">SUMIF(Datos!$BG$6:$BH$73,A11,Datos!$BH$6:$BH$73)</f>
        <v>1860940.7699999998</v>
      </c>
      <c r="N11" s="15">
        <f ca="1">SUMIF(Datos!$BM$6:$BN$73,A11,Datos!$BN$6:$BN$73)</f>
        <v>1863554.01</v>
      </c>
      <c r="O11" s="15">
        <f ca="1">SUMIF(Datos!$BS$6:$BT$73,A11,Datos!$BT$6:$BT$73)</f>
        <v>1891094.3900000001</v>
      </c>
      <c r="Q11" s="11"/>
    </row>
    <row r="12" spans="1:17" ht="22.5" customHeight="1" x14ac:dyDescent="0.25">
      <c r="B12" s="9" t="s">
        <v>18</v>
      </c>
      <c r="C12" s="12">
        <f t="shared" ca="1" si="1"/>
        <v>86438486.310000017</v>
      </c>
      <c r="D12" s="10">
        <f t="shared" ref="D12:M12" si="4">SUM(D13:D21)</f>
        <v>5828428.1399999997</v>
      </c>
      <c r="E12" s="10">
        <f t="shared" ca="1" si="4"/>
        <v>5837037.6299999999</v>
      </c>
      <c r="F12" s="10">
        <f t="shared" ca="1" si="4"/>
        <v>6182014.1500000004</v>
      </c>
      <c r="G12" s="10">
        <f t="shared" ca="1" si="4"/>
        <v>8389110.5599999987</v>
      </c>
      <c r="H12" s="10">
        <f t="shared" ca="1" si="4"/>
        <v>6565290.2000000002</v>
      </c>
      <c r="I12" s="10">
        <f t="shared" ca="1" si="4"/>
        <v>7965337.4600000009</v>
      </c>
      <c r="J12" s="10">
        <f t="shared" ca="1" si="4"/>
        <v>5887832.8799999999</v>
      </c>
      <c r="K12" s="10">
        <f t="shared" ca="1" si="4"/>
        <v>6900061.8799999999</v>
      </c>
      <c r="L12" s="10">
        <f t="shared" ca="1" si="4"/>
        <v>9713111.9500000011</v>
      </c>
      <c r="M12" s="10">
        <f t="shared" ca="1" si="4"/>
        <v>6100041.9899999993</v>
      </c>
      <c r="N12" s="10">
        <f ca="1">SUM(N13:N21)</f>
        <v>9832790.7100000009</v>
      </c>
      <c r="O12" s="10">
        <f ca="1">SUM(O13:O21)</f>
        <v>7237428.7599999998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66610653.369999997</v>
      </c>
      <c r="D13" s="15">
        <f>SUMIF(Datos!$E$6:$E$66,A13,Datos!$F$6:$F$67)</f>
        <v>5448069.8700000001</v>
      </c>
      <c r="E13" s="15">
        <f ca="1">SUMIF(Datos!$K$6:$L$66,A13,Datos!$L$6:$L$67)</f>
        <v>5007159.76</v>
      </c>
      <c r="F13" s="15">
        <f ca="1">SUMIF(Datos!$Q$6:$R$66,A13,Datos!$R$6:$R$67)</f>
        <v>5577425.3300000001</v>
      </c>
      <c r="G13" s="15">
        <f ca="1">SUMIF(Datos!$W$6:$X$66,A13,Datos!$X$6:$X$67)</f>
        <v>5616062.0999999996</v>
      </c>
      <c r="H13" s="15">
        <f ca="1">SUMIF(Datos!$AC$6:$AD$66,A13,Datos!$AD$6:$AD$67)</f>
        <v>5898253.6299999999</v>
      </c>
      <c r="I13" s="15">
        <f ca="1">SUMIF(Datos!$AI$6:$AJ$66,A13,Datos!$AJ$6:$AJ$67)</f>
        <v>5542877.2300000004</v>
      </c>
      <c r="J13" s="15">
        <f ca="1">SUMIF(Datos!$AO$6:$AP$65,A13,Datos!$AP$6:$AP$66)</f>
        <v>5225907.04</v>
      </c>
      <c r="K13" s="15">
        <f ca="1">SUMIF(Datos!$AU$6:$AV$73,A13,Datos!$AV$6:$AV$73)</f>
        <v>5510695.0300000003</v>
      </c>
      <c r="L13" s="15">
        <f ca="1">SUMIF(Datos!$BA$6:$BB$73,A13,Datos!$BB$6:$BB$73)</f>
        <v>6265633.9400000004</v>
      </c>
      <c r="M13" s="15">
        <f ca="1">SUMIF(Datos!$BG$6:$BH$73,A13,Datos!$BH$6:$BH$73)</f>
        <v>4427537.68</v>
      </c>
      <c r="N13" s="15">
        <f ca="1">SUMIF(Datos!$BM$6:$BN$73,A13,Datos!$BN$6:$BN$73)</f>
        <v>5403818.9299999997</v>
      </c>
      <c r="O13" s="15">
        <f ca="1">SUMIF(Datos!$BS$6:$BT$73,A13,Datos!$BT$6:$BT$73)</f>
        <v>6687212.8300000001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1132137.4400000002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318375.76</v>
      </c>
      <c r="H14" s="15">
        <f ca="1">SUMIF(Datos!$AC$6:$AD$66,A14,Datos!$AD$6:$AD$67)</f>
        <v>27889.919999999998</v>
      </c>
      <c r="I14" s="15">
        <f ca="1">SUMIF(Datos!$AI$6:$AJ$66,A14,Datos!$AJ$6:$AJ$67)</f>
        <v>66541.45</v>
      </c>
      <c r="J14" s="15">
        <f ca="1">SUMIF(Datos!$AO$6:$AP$65,A14,Datos!$AP$6:$AP$66)</f>
        <v>31630.95</v>
      </c>
      <c r="K14" s="15">
        <f ca="1">SUMIF(Datos!$AU$6:$AV$73,A14,Datos!$AV$6:$AV$73)</f>
        <v>238000</v>
      </c>
      <c r="L14" s="15">
        <f ca="1">SUMIF(Datos!$BA$6:$BB$73,A14,Datos!$BB$6:$BB$73)</f>
        <v>87500</v>
      </c>
      <c r="M14" s="15">
        <f ca="1">SUMIF(Datos!$BG$6:$BH$73,A14,Datos!$BH$6:$BH$73)</f>
        <v>136211.31</v>
      </c>
      <c r="N14" s="15">
        <f ca="1">SUMIF(Datos!$BM$6:$BN$73,A14,Datos!$BN$6:$BN$73)</f>
        <v>222318.05</v>
      </c>
      <c r="O14" s="15">
        <f ca="1">SUMIF(Datos!$BS$6:$BT$73,A14,Datos!$BT$6:$BT$73)</f>
        <v>3670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925630</v>
      </c>
      <c r="D15" s="15">
        <f>SUMIF(Datos!$E$6:$E$66,A15,Datos!$F$6:$F$67)</f>
        <v>0</v>
      </c>
      <c r="E15" s="15">
        <f ca="1">SUMIF(Datos!$K$6:$L$66,A15,Datos!$L$6:$L$67)</f>
        <v>77000</v>
      </c>
      <c r="F15" s="15">
        <f ca="1">SUMIF(Datos!$Q$6:$R$66,A15,Datos!$R$6:$R$67)</f>
        <v>57350</v>
      </c>
      <c r="G15" s="15">
        <f ca="1">SUMIF(Datos!$W$6:$X$66,A15,Datos!$X$6:$X$67)</f>
        <v>76750</v>
      </c>
      <c r="H15" s="15">
        <f ca="1">SUMIF(Datos!$AC$6:$AD$66,A15,Datos!$AD$6:$AD$67)</f>
        <v>76700</v>
      </c>
      <c r="I15" s="15">
        <f ca="1">SUMIF(Datos!$AI$6:$AJ$66,A15,Datos!$AJ$6:$AJ$67)</f>
        <v>0</v>
      </c>
      <c r="J15" s="15">
        <f ca="1">SUMIF(Datos!$AO$6:$AP$65,A15,Datos!$AP$6:$AP$66)</f>
        <v>101900</v>
      </c>
      <c r="K15" s="15">
        <f ca="1">SUMIF(Datos!$AU$6:$AV$73,A15,Datos!$AV$6:$AV$73)</f>
        <v>127550</v>
      </c>
      <c r="L15" s="15">
        <f ca="1">SUMIF(Datos!$BA$6:$BB$73,A15,Datos!$BB$6:$BB$73)</f>
        <v>76700</v>
      </c>
      <c r="M15" s="15">
        <f ca="1">SUMIF(Datos!$BG$6:$BH$73,A15,Datos!$BH$6:$BH$73)</f>
        <v>78300</v>
      </c>
      <c r="N15" s="15">
        <f ca="1">SUMIF(Datos!$BM$6:$BN$73,A15,Datos!$BN$6:$BN$73)</f>
        <v>100280</v>
      </c>
      <c r="O15" s="15">
        <f ca="1">SUMIF(Datos!$BS$6:$BT$73,A15,Datos!$BT$6:$BT$73)</f>
        <v>153100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175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175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3151848.58</v>
      </c>
      <c r="D17" s="15">
        <f>SUMIF(Datos!$E$6:$E$66,A17,Datos!$F$6:$F$67)</f>
        <v>26678.6</v>
      </c>
      <c r="E17" s="15">
        <f ca="1">SUMIF(Datos!$K$6:$L$66,A17,Datos!$L$6:$L$67)</f>
        <v>23920</v>
      </c>
      <c r="F17" s="15">
        <f ca="1">SUMIF(Datos!$Q$6:$R$66,A17,Datos!$R$6:$R$67)</f>
        <v>19347.25</v>
      </c>
      <c r="G17" s="15">
        <f ca="1">SUMIF(Datos!$W$6:$X$66,A17,Datos!$X$6:$X$67)</f>
        <v>169347.25</v>
      </c>
      <c r="H17" s="15">
        <f ca="1">SUMIF(Datos!$AC$6:$AD$66,A17,Datos!$AD$6:$AD$67)</f>
        <v>0</v>
      </c>
      <c r="I17" s="15">
        <f ca="1">SUMIF(Datos!$AI$6:$AJ$66,A17,Datos!$AJ$6:$AJ$67)</f>
        <v>518699.58</v>
      </c>
      <c r="J17" s="15">
        <f ca="1">SUMIF(Datos!$AO$6:$AP$65,A17,Datos!$AP$6:$AP$66)</f>
        <v>74000</v>
      </c>
      <c r="K17" s="15">
        <f ca="1">SUMIF(Datos!$AU$6:$AV$73,A17,Datos!$AV$6:$AV$73)</f>
        <v>171640</v>
      </c>
      <c r="L17" s="15">
        <f ca="1">SUMIF(Datos!$BA$6:$BB$73,A17,Datos!$BB$6:$BB$73)</f>
        <v>602208.84000000008</v>
      </c>
      <c r="M17" s="15">
        <f ca="1">SUMIF(Datos!$BG$6:$BH$73,A17,Datos!$BH$6:$BH$73)</f>
        <v>0</v>
      </c>
      <c r="N17" s="15">
        <f ca="1">SUMIF(Datos!$BM$6:$BN$73,A17,Datos!$BN$6:$BN$73)</f>
        <v>1335467.06</v>
      </c>
      <c r="O17" s="15">
        <f ca="1">SUMIF(Datos!$BS$6:$BT$73,A17,Datos!$BT$6:$BT$73)</f>
        <v>210540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660899.17999999993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45048.24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525754.46</v>
      </c>
      <c r="M18" s="15">
        <f ca="1">SUMIF(Datos!$BG$6:$BH$73,A18,Datos!$BH$6:$BH$73)</f>
        <v>0</v>
      </c>
      <c r="N18" s="15">
        <f ca="1">SUMIF(Datos!$BM$6:$BN$73,A18,Datos!$BN$6:$BN$73)</f>
        <v>45048.24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5386632.3799999999</v>
      </c>
      <c r="D19" s="15">
        <f>SUMIF(Datos!$E$6:$E$66,A19,Datos!$F$6:$F$67)</f>
        <v>127000</v>
      </c>
      <c r="E19" s="15">
        <f ca="1">SUMIF(Datos!$K$6:$L$66,A19,Datos!$L$6:$L$67)</f>
        <v>332425</v>
      </c>
      <c r="F19" s="15">
        <f ca="1">SUMIF(Datos!$Q$6:$R$66,A19,Datos!$R$6:$R$67)</f>
        <v>188725</v>
      </c>
      <c r="G19" s="15">
        <f ca="1">SUMIF(Datos!$W$6:$X$66,A19,Datos!$X$6:$X$67)</f>
        <v>1539010.41</v>
      </c>
      <c r="H19" s="15">
        <f ca="1">SUMIF(Datos!$AC$6:$AD$66,A19,Datos!$AD$6:$AD$67)</f>
        <v>280440</v>
      </c>
      <c r="I19" s="15">
        <f ca="1">SUMIF(Datos!$AI$6:$AJ$66,A19,Datos!$AJ$6:$AJ$67)</f>
        <v>872984.36</v>
      </c>
      <c r="J19" s="15">
        <f ca="1">SUMIF(Datos!$AO$6:$AP$65,A19,Datos!$AP$6:$AP$66)</f>
        <v>62083.05</v>
      </c>
      <c r="K19" s="15">
        <f ca="1">SUMIF(Datos!$AU$6:$AV$73,A19,Datos!$AV$6:$AV$73)</f>
        <v>169491.52</v>
      </c>
      <c r="L19" s="15">
        <f ca="1">SUMIF(Datos!$BA$6:$BB$73,A19,Datos!$BB$6:$BB$73)</f>
        <v>768996.32000000007</v>
      </c>
      <c r="M19" s="15">
        <f ca="1">SUMIF(Datos!$BG$6:$BH$73,A19,Datos!$BH$6:$BH$73)</f>
        <v>676315.18</v>
      </c>
      <c r="N19" s="15">
        <f ca="1">SUMIF(Datos!$BM$6:$BN$73,A19,Datos!$BN$6:$BN$73)</f>
        <v>368476.54</v>
      </c>
      <c r="O19" s="15">
        <f ca="1">SUMIF(Datos!$BS$6:$BT$73,A19,Datos!$BT$6:$BT$73)</f>
        <v>685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7389800.1299999999</v>
      </c>
      <c r="D20" s="15">
        <f>SUMIF(Datos!$E$6:$E$66,A20,Datos!$F$6:$F$67)</f>
        <v>181631.43</v>
      </c>
      <c r="E20" s="15">
        <f ca="1">SUMIF(Datos!$K$6:$L$66,A20,Datos!$L$6:$L$67)</f>
        <v>395404.97</v>
      </c>
      <c r="F20" s="15">
        <f ca="1">SUMIF(Datos!$Q$6:$R$66,A20,Datos!$R$6:$R$67)</f>
        <v>339166.56999999995</v>
      </c>
      <c r="G20" s="15">
        <f ca="1">SUMIF(Datos!$W$6:$X$66,A20,Datos!$X$6:$X$67)</f>
        <v>662120.92000000004</v>
      </c>
      <c r="H20" s="15">
        <f ca="1">SUMIF(Datos!$AC$6:$AD$66,A20,Datos!$AD$6:$AD$67)</f>
        <v>281831.65000000002</v>
      </c>
      <c r="I20" s="15">
        <f ca="1">SUMIF(Datos!$AI$6:$AJ$66,A20,Datos!$AJ$6:$AJ$67)</f>
        <v>917146.60000000009</v>
      </c>
      <c r="J20" s="15">
        <f ca="1">SUMIF(Datos!$AO$6:$AP$65,A20,Datos!$AP$6:$AP$66)</f>
        <v>392311.84</v>
      </c>
      <c r="K20" s="15">
        <f ca="1">SUMIF(Datos!$AU$6:$AV$73,A20,Datos!$AV$6:$AV$73)</f>
        <v>682685.33</v>
      </c>
      <c r="L20" s="15">
        <f ca="1">SUMIF(Datos!$BA$6:$BB$73,A20,Datos!$BB$6:$BB$73)</f>
        <v>1221518.3900000001</v>
      </c>
      <c r="M20" s="15">
        <f ca="1">SUMIF(Datos!$BG$6:$BH$73,A20,Datos!$BH$6:$BH$73)</f>
        <v>568477.81999999995</v>
      </c>
      <c r="N20" s="15">
        <f ca="1">SUMIF(Datos!$BM$6:$BN$73,A20,Datos!$BN$6:$BN$73)</f>
        <v>1573887.68</v>
      </c>
      <c r="O20" s="15">
        <f ca="1">SUMIF(Datos!$BS$6:$BT$73,A20,Datos!$BT$6:$BT$73)</f>
        <v>173616.93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1180710.23</v>
      </c>
      <c r="D21" s="15">
        <f>SUMIF(Datos!$E$6:$E$66,A21,Datos!$F$6:$F$67)</f>
        <v>0</v>
      </c>
      <c r="E21" s="15">
        <f ca="1">SUMIF(Datos!$K$6:$L$66,A21,Datos!$L$6:$L$67)</f>
        <v>1127.9000000000001</v>
      </c>
      <c r="F21" s="15">
        <f ca="1">SUMIF(Datos!$Q$6:$R$66,A21,Datos!$R$6:$R$67)</f>
        <v>0</v>
      </c>
      <c r="G21" s="15">
        <f ca="1">SUMIF(Datos!$W$6:$X$66,A21,Datos!$X$6:$X$67)</f>
        <v>7444.12</v>
      </c>
      <c r="H21" s="15">
        <f ca="1">SUMIF(Datos!$AC$6:$AD$66,A21,Datos!$AD$6:$AD$67)</f>
        <v>0</v>
      </c>
      <c r="I21" s="15">
        <f ca="1">SUMIF(Datos!$AI$6:$AJ$66,A21,Datos!$AJ$6:$AJ$67)</f>
        <v>2040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164800</v>
      </c>
      <c r="M21" s="15">
        <f ca="1">SUMIF(Datos!$BG$6:$BH$73,A21,Datos!$BH$6:$BH$73)</f>
        <v>213200</v>
      </c>
      <c r="N21" s="15">
        <f ca="1">SUMIF(Datos!$BM$6:$BN$73,A21,Datos!$BN$6:$BN$73)</f>
        <v>783494.21</v>
      </c>
      <c r="O21" s="15">
        <f ca="1">SUMIF(Datos!$BS$6:$BT$73,A21,Datos!$BT$6:$BT$73)</f>
        <v>8604</v>
      </c>
      <c r="Q21" s="18"/>
    </row>
    <row r="22" spans="1:18" ht="22.5" customHeight="1" x14ac:dyDescent="0.25">
      <c r="B22" s="9" t="s">
        <v>21</v>
      </c>
      <c r="C22" s="12">
        <f t="shared" ca="1" si="1"/>
        <v>25406446.682000004</v>
      </c>
      <c r="D22" s="12">
        <f>SUM(D23:D31)</f>
        <v>136925</v>
      </c>
      <c r="E22" s="12">
        <f ca="1">SUM(E23:E31)</f>
        <v>1193336.8400000001</v>
      </c>
      <c r="F22" s="12">
        <f ca="1">SUM(F23:F31)</f>
        <v>2009634.92</v>
      </c>
      <c r="G22" s="12">
        <f ca="1">SUM(G23:G31)</f>
        <v>2669593.83</v>
      </c>
      <c r="H22" s="12">
        <f ca="1">SUM(H23:H31)</f>
        <v>2324972.21</v>
      </c>
      <c r="I22" s="12">
        <f t="shared" ref="I22:M22" ca="1" si="5">SUM(I23:I31)</f>
        <v>1690051.01</v>
      </c>
      <c r="J22" s="12">
        <f t="shared" ca="1" si="5"/>
        <v>2898687.04</v>
      </c>
      <c r="K22" s="12">
        <f t="shared" ca="1" si="5"/>
        <v>3448944.3499999996</v>
      </c>
      <c r="L22" s="12">
        <f t="shared" ca="1" si="5"/>
        <v>3217409.6600000006</v>
      </c>
      <c r="M22" s="12">
        <f t="shared" ca="1" si="5"/>
        <v>1257626.7319999998</v>
      </c>
      <c r="N22" s="12">
        <f ca="1">SUM(N23:N31)</f>
        <v>4364922.2300000004</v>
      </c>
      <c r="O22" s="12">
        <f ca="1">SUM(O23:O31)</f>
        <v>194342.86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563644.92999999993</v>
      </c>
      <c r="D23" s="15">
        <f>SUMIF(Datos!$E$6:$E$66,A23,Datos!$F$6:$F$67)</f>
        <v>76925</v>
      </c>
      <c r="E23" s="15">
        <f ca="1">SUMIF(Datos!$K$6:$L$66,A23,Datos!$L$6:$L$67)</f>
        <v>46325.47</v>
      </c>
      <c r="F23" s="15">
        <f ca="1">SUMIF(Datos!$Q$6:$R$66,A23,Datos!$R$6:$R$67)</f>
        <v>14691.11</v>
      </c>
      <c r="G23" s="15">
        <f ca="1">SUMIF(Datos!$W$6:$X$66,A23,Datos!$X$6:$X$67)</f>
        <v>124574</v>
      </c>
      <c r="H23" s="15">
        <f ca="1">SUMIF(Datos!$AC$6:$AD$66,A23,Datos!$AD$6:$AD$67)</f>
        <v>55232.29</v>
      </c>
      <c r="I23" s="15">
        <f ca="1">SUMIF(Datos!$AI$6:$AJ$66,A23,Datos!$AJ$6:$AJ$67)</f>
        <v>42126.09</v>
      </c>
      <c r="J23" s="15">
        <f ca="1">SUMIF(Datos!$AO$6:$AP$65,A23,Datos!$AP$6:$AP$66)</f>
        <v>21237.31</v>
      </c>
      <c r="K23" s="15">
        <f ca="1">SUMIF(Datos!$AU$6:$AV$73,A23,Datos!$AV$6:$AV$73)</f>
        <v>21552</v>
      </c>
      <c r="L23" s="15">
        <f ca="1">SUMIF(Datos!$BA$6:$BB$73,A23,Datos!$BB$6:$BB$73)</f>
        <v>33912.17</v>
      </c>
      <c r="M23" s="15">
        <f ca="1">SUMIF(Datos!$BG$6:$BH$73,A23,Datos!$BH$6:$BH$73)</f>
        <v>26815</v>
      </c>
      <c r="N23" s="15">
        <f ca="1">SUMIF(Datos!$BM$6:$BN$73,A23,Datos!$BN$6:$BN$73)</f>
        <v>69585.42</v>
      </c>
      <c r="O23" s="15">
        <f ca="1">SUMIF(Datos!$BS$6:$BT$73,A23,Datos!$BT$6:$BT$73)</f>
        <v>30669.07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118</v>
      </c>
      <c r="C25" s="14">
        <f t="shared" ca="1" si="1"/>
        <v>1117519.69</v>
      </c>
      <c r="D25" s="15">
        <f>SUMIF(Datos!$E$6:$E$66,A25,Datos!$F$6:$F$67)</f>
        <v>60000</v>
      </c>
      <c r="E25" s="15">
        <f ca="1">SUMIF(Datos!$K$6:$L$66,A25,Datos!$L$6:$L$67)</f>
        <v>51541.15</v>
      </c>
      <c r="F25" s="15">
        <f ca="1">SUMIF(Datos!$Q$6:$R$66,A25,Datos!$R$6:$R$67)</f>
        <v>144450</v>
      </c>
      <c r="G25" s="15">
        <f ca="1">SUMIF(Datos!$W$6:$X$66,A25,Datos!$X$6:$X$67)</f>
        <v>123546.5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637635.49</v>
      </c>
      <c r="L25" s="15">
        <f ca="1">SUMIF(Datos!$BA$6:$BB$73,A25,Datos!$BB$6:$BB$73)</f>
        <v>34558.550000000003</v>
      </c>
      <c r="M25" s="15">
        <f ca="1">SUMIF(Datos!$BG$6:$BH$73,A25,Datos!$BH$6:$BH$73)</f>
        <v>62012</v>
      </c>
      <c r="N25" s="15">
        <f ca="1">SUMIF(Datos!$BM$6:$BN$73,A25,Datos!$BN$6:$BN$73)</f>
        <v>0</v>
      </c>
      <c r="O25" s="15">
        <f ca="1">SUMIF(Datos!$BS$6:$BT$73,A25,Datos!$BT$6:$BT$73)</f>
        <v>3776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1103133.6600000001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474864.87</v>
      </c>
      <c r="H28" s="15">
        <f ca="1">SUMIF(Datos!$AC$6:$AD$66,A28,Datos!$AD$6:$AD$67)</f>
        <v>222412.94</v>
      </c>
      <c r="I28" s="15">
        <f ca="1">SUMIF(Datos!$AI$6:$AJ$66,A28,Datos!$AJ$6:$AJ$67)</f>
        <v>0</v>
      </c>
      <c r="J28" s="15">
        <f ca="1">SUMIF(Datos!$AO$6:$AP$65,A28,Datos!$AP$6:$AP$66)</f>
        <v>139400</v>
      </c>
      <c r="K28" s="15">
        <f ca="1">SUMIF(Datos!$AU$6:$AV$73,A28,Datos!$AV$6:$AV$73)</f>
        <v>183050.85</v>
      </c>
      <c r="L28" s="15">
        <f ca="1">SUMIF(Datos!$BA$6:$BB$73,A28,Datos!$BB$6:$BB$73)</f>
        <v>0</v>
      </c>
      <c r="M28" s="15">
        <f ca="1">SUMIF(Datos!$BG$6:$BH$73,A28,Datos!$BH$6:$BH$73)</f>
        <v>27100</v>
      </c>
      <c r="N28" s="15">
        <f ca="1">SUMIF(Datos!$BM$6:$BN$73,A28,Datos!$BN$6:$BN$73)</f>
        <v>305</v>
      </c>
      <c r="O28" s="15">
        <f ca="1">SUMIF(Datos!$BS$6:$BT$73,A28,Datos!$BT$6:$BT$73)</f>
        <v>56000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116</v>
      </c>
      <c r="C29" s="14">
        <f t="shared" ca="1" si="1"/>
        <v>18251451.960000001</v>
      </c>
      <c r="D29" s="15">
        <f>SUMIF(Datos!$E$6:$E$66,A29,Datos!$F$6:$F$67)</f>
        <v>0</v>
      </c>
      <c r="E29" s="15">
        <f ca="1">SUMIF(Datos!$K$6:$L$66,A29,Datos!$L$6:$L$67)</f>
        <v>1090931</v>
      </c>
      <c r="F29" s="15">
        <f ca="1">SUMIF(Datos!$Q$6:$R$66,A29,Datos!$R$6:$R$67)</f>
        <v>1771285</v>
      </c>
      <c r="G29" s="15">
        <f ca="1">SUMIF(Datos!$W$6:$X$66,A29,Datos!$X$6:$X$67)</f>
        <v>557000</v>
      </c>
      <c r="H29" s="15">
        <f ca="1">SUMIF(Datos!$AC$6:$AD$66,A29,Datos!$AD$6:$AD$67)</f>
        <v>1963955</v>
      </c>
      <c r="I29" s="15">
        <f ca="1">SUMIF(Datos!$AI$6:$AJ$66,A29,Datos!$AJ$6:$AJ$67)</f>
        <v>1526255</v>
      </c>
      <c r="J29" s="15">
        <f ca="1">SUMIF(Datos!$AO$6:$AP$65,A29,Datos!$AP$6:$AP$66)</f>
        <v>2695545</v>
      </c>
      <c r="K29" s="15">
        <f ca="1">SUMIF(Datos!$AU$6:$AV$73,A29,Datos!$AV$6:$AV$73)</f>
        <v>1254650</v>
      </c>
      <c r="L29" s="15">
        <f ca="1">SUMIF(Datos!$BA$6:$BB$73,A29,Datos!$BB$6:$BB$73)</f>
        <v>3129142.24</v>
      </c>
      <c r="M29" s="15">
        <f ca="1">SUMIF(Datos!$BG$6:$BH$73,A29,Datos!$BH$6:$BH$73)</f>
        <v>839173.72</v>
      </c>
      <c r="N29" s="15">
        <f ca="1">SUMIF(Datos!$BM$6:$BN$73,A29,Datos!$BN$6:$BN$73)</f>
        <v>3421630</v>
      </c>
      <c r="O29" s="15">
        <f ca="1">SUMIF(Datos!$BS$6:$BT$73,A29,Datos!$BT$6:$BT$73)</f>
        <v>1885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117</v>
      </c>
      <c r="C31" s="14">
        <f ca="1">SUM(D31:O31)</f>
        <v>4370696.4420000007</v>
      </c>
      <c r="D31" s="15">
        <f>SUMIF(Datos!$E$6:$E$66,A31,Datos!$F$6:$F$67)</f>
        <v>0</v>
      </c>
      <c r="E31" s="15">
        <f ca="1">SUMIF(Datos!$K$6:$L$66,A31,Datos!$L$6:$L$67)</f>
        <v>4539.2199999999993</v>
      </c>
      <c r="F31" s="15">
        <f ca="1">SUMIF(Datos!$Q$6:$R$66,A31,Datos!$R$6:$R$67)</f>
        <v>79208.81</v>
      </c>
      <c r="G31" s="15">
        <f ca="1">SUMIF(Datos!$W$6:$X$66,A31,Datos!$X$6:$X$67)</f>
        <v>1389608.46</v>
      </c>
      <c r="H31" s="15">
        <f ca="1">SUMIF(Datos!$AC$6:$AD$66,A31,Datos!$AD$6:$AD$67)</f>
        <v>83371.98</v>
      </c>
      <c r="I31" s="15">
        <f ca="1">SUMIF(Datos!$AI$6:$AJ$66,A31,Datos!$AJ$6:$AJ$67)</f>
        <v>121669.92000000001</v>
      </c>
      <c r="J31" s="15">
        <f ca="1">SUMIF(Datos!$AO$6:$AP$65,A31,Datos!$AP$6:$AP$66)</f>
        <v>42504.73</v>
      </c>
      <c r="K31" s="15">
        <f ca="1">SUMIF(Datos!$AU$6:$AV$73,A31,Datos!$AV$6:$AV$73)</f>
        <v>1352056.01</v>
      </c>
      <c r="L31" s="15">
        <f ca="1">SUMIF(Datos!$BA$6:$BB$73,A31,Datos!$BB$6:$BB$73)</f>
        <v>19796.7</v>
      </c>
      <c r="M31" s="15">
        <f ca="1">SUMIF(Datos!$BG$6:$BH$73,A31,Datos!$BH$6:$BH$73)</f>
        <v>302526.01199999999</v>
      </c>
      <c r="N31" s="15">
        <f ca="1">SUMIF(Datos!$BM$6:$BN$73,A31,Datos!$BN$6:$BN$73)</f>
        <v>873401.81</v>
      </c>
      <c r="O31" s="15">
        <f ca="1">SUMIF(Datos!$BS$6:$BT$73,A31,Datos!$BT$6:$BT$73)</f>
        <v>102012.79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771784.7</v>
      </c>
      <c r="D32" s="12">
        <f t="shared" ref="D32:M32" si="6">SUM(D33:D39)</f>
        <v>0</v>
      </c>
      <c r="E32" s="12">
        <f t="shared" ca="1" si="6"/>
        <v>0</v>
      </c>
      <c r="F32" s="12">
        <f t="shared" ca="1" si="6"/>
        <v>0</v>
      </c>
      <c r="G32" s="12">
        <f t="shared" ca="1" si="6"/>
        <v>473568.28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298216.42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771784.7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473568.28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298216.42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6711732.8399999999</v>
      </c>
      <c r="D48" s="12">
        <f t="shared" ref="D48:L48" si="8">SUM(D49:D53)</f>
        <v>0</v>
      </c>
      <c r="E48" s="12">
        <f ca="1">SUM(E49:E57)</f>
        <v>0</v>
      </c>
      <c r="F48" s="12">
        <f t="shared" ca="1" si="8"/>
        <v>31705</v>
      </c>
      <c r="G48" s="12">
        <f t="shared" ca="1" si="8"/>
        <v>3780</v>
      </c>
      <c r="H48" s="12">
        <f t="shared" ca="1" si="8"/>
        <v>209260</v>
      </c>
      <c r="I48" s="12">
        <f t="shared" ca="1" si="8"/>
        <v>0</v>
      </c>
      <c r="J48" s="12">
        <f t="shared" ca="1" si="8"/>
        <v>458582</v>
      </c>
      <c r="K48" s="12">
        <f t="shared" ca="1" si="8"/>
        <v>135000</v>
      </c>
      <c r="L48" s="12">
        <f t="shared" ca="1" si="8"/>
        <v>4811132.58</v>
      </c>
      <c r="M48" s="12">
        <f ca="1">SUM(M49:M57)</f>
        <v>0</v>
      </c>
      <c r="N48" s="12">
        <f ca="1">SUM(N49:N56)</f>
        <v>963273.26</v>
      </c>
      <c r="O48" s="12">
        <f ca="1">SUM(O49:O57)</f>
        <v>99000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392501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3780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388721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68697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99000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99000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4311022.58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4311022.58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1840512.26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31705</v>
      </c>
      <c r="G53" s="15">
        <f ca="1">SUMIF(Datos!$W$6:$X$66,A53,Datos!$X$6:$X$67)</f>
        <v>0</v>
      </c>
      <c r="H53" s="15">
        <f ca="1">SUMIF(Datos!$AC$6:$AD$66,A53,Datos!$AD$6:$AD$67)</f>
        <v>209260</v>
      </c>
      <c r="I53" s="15">
        <f ca="1">SUMIF(Datos!$AI$6:$AJ$66,A53,Datos!$AJ$6:$AJ$67)</f>
        <v>0</v>
      </c>
      <c r="J53" s="15">
        <f ca="1">SUMIF(Datos!$AO$6:$AP$65,A53,Datos!$AP$6:$AP$66)</f>
        <v>458582</v>
      </c>
      <c r="K53" s="15">
        <f ca="1">SUMIF(Datos!$AU$6:$AV$73,A53,Datos!$AV$6:$AV$73)</f>
        <v>135000</v>
      </c>
      <c r="L53" s="15">
        <f ca="1">SUMIF(Datos!$BA$6:$BB$73,A53,Datos!$BB$6:$BB$73)</f>
        <v>500110</v>
      </c>
      <c r="M53" s="15">
        <f ca="1">SUMIF(Datos!$BG$6:$BH$73,A53,Datos!$BH$6:$BH$73)</f>
        <v>0</v>
      </c>
      <c r="N53" s="15">
        <f ca="1">SUMIF(Datos!$BM$6:$BN$73,A53,Datos!$BN$6:$BN$73)</f>
        <v>505855.25999999995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9203902.7699999996</v>
      </c>
      <c r="D58" s="22">
        <f t="shared" ref="D58:O58" si="9">SUM(D59:D61)</f>
        <v>0</v>
      </c>
      <c r="E58" s="22">
        <f t="shared" ca="1" si="9"/>
        <v>2445161.17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6758741.5999999996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9203902.7699999996</v>
      </c>
      <c r="D60" s="15">
        <f>SUMIF(Datos!$E$6:$E$66,A60,Datos!$F$6:$F$67)</f>
        <v>0</v>
      </c>
      <c r="E60" s="15">
        <f ca="1">SUMIF(Datos!$K$6:$L$66,A60,Datos!$L$6:$L$67)</f>
        <v>2445161.17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6758741.5999999996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322187175.03200012</v>
      </c>
      <c r="D70" s="48">
        <f t="shared" si="12"/>
        <v>5976879.1299999999</v>
      </c>
      <c r="E70" s="48">
        <f t="shared" ca="1" si="12"/>
        <v>24811230.949999999</v>
      </c>
      <c r="F70" s="48">
        <f t="shared" ca="1" si="12"/>
        <v>38449458.57</v>
      </c>
      <c r="G70" s="48">
        <f t="shared" ca="1" si="12"/>
        <v>27060748.719999995</v>
      </c>
      <c r="H70" s="48">
        <f t="shared" ca="1" si="12"/>
        <v>24176473.039999999</v>
      </c>
      <c r="I70" s="48">
        <f t="shared" ca="1" si="12"/>
        <v>24423492.170000006</v>
      </c>
      <c r="J70" s="48">
        <f t="shared" ca="1" si="12"/>
        <v>24209396.330000002</v>
      </c>
      <c r="K70" s="48">
        <f t="shared" ca="1" si="12"/>
        <v>25698923.330000006</v>
      </c>
      <c r="L70" s="48">
        <f t="shared" ca="1" si="12"/>
        <v>32862154.820000008</v>
      </c>
      <c r="M70" s="48">
        <f t="shared" ca="1" si="12"/>
        <v>22700179.152000003</v>
      </c>
      <c r="N70" s="48">
        <f ca="1">SUM(N6:N66)/2</f>
        <v>37020210.809999995</v>
      </c>
      <c r="O70" s="48">
        <f ca="1">SUM(O6:O66)/2</f>
        <v>34832376.510000005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112</v>
      </c>
      <c r="C83" s="51">
        <f ca="1">+C81+C70</f>
        <v>322187175.03200012</v>
      </c>
      <c r="D83" s="51">
        <f>+D81+D70</f>
        <v>5976879.1299999999</v>
      </c>
      <c r="E83" s="51">
        <f ca="1">+E81+E70</f>
        <v>24811230.949999999</v>
      </c>
      <c r="F83" s="51">
        <f ca="1">+F81+F70</f>
        <v>38449458.57</v>
      </c>
      <c r="G83" s="51">
        <f ca="1">+G81+G70</f>
        <v>27060748.719999995</v>
      </c>
      <c r="H83" s="51">
        <f t="shared" ref="H83:M83" ca="1" si="18">+H81+H70</f>
        <v>24176473.039999999</v>
      </c>
      <c r="I83" s="51">
        <f t="shared" ca="1" si="18"/>
        <v>24423492.170000006</v>
      </c>
      <c r="J83" s="51">
        <f ca="1">+J81+J70</f>
        <v>24209396.330000002</v>
      </c>
      <c r="K83" s="51">
        <f ca="1">K81+K70</f>
        <v>25698923.330000006</v>
      </c>
      <c r="L83" s="51">
        <f t="shared" ca="1" si="18"/>
        <v>32862154.820000008</v>
      </c>
      <c r="M83" s="51">
        <f t="shared" ca="1" si="18"/>
        <v>22700179.152000003</v>
      </c>
      <c r="N83" s="51">
        <f ca="1">+N81+N70</f>
        <v>37020210.809999995</v>
      </c>
      <c r="O83" s="51">
        <f ca="1">+O81+O70</f>
        <v>34832376.510000005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123</v>
      </c>
      <c r="C91" s="37"/>
      <c r="D91" s="37"/>
      <c r="E91" s="37"/>
      <c r="F91" s="63" t="s">
        <v>124</v>
      </c>
      <c r="G91" s="63"/>
      <c r="H91" s="63"/>
      <c r="I91" s="37"/>
      <c r="J91" s="37"/>
      <c r="K91" s="63" t="s">
        <v>125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127</v>
      </c>
      <c r="C92" s="41"/>
      <c r="E92" s="42"/>
      <c r="F92" s="61" t="s">
        <v>109</v>
      </c>
      <c r="G92" s="61"/>
      <c r="H92" s="61"/>
      <c r="K92" s="61" t="s">
        <v>113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126</v>
      </c>
      <c r="C93" s="41"/>
      <c r="E93" s="42"/>
      <c r="F93" s="61" t="s">
        <v>110</v>
      </c>
      <c r="G93" s="61"/>
      <c r="H93" s="61"/>
      <c r="K93" s="61" t="s">
        <v>111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2025-01-09T18:39:50Z</cp:lastPrinted>
  <dcterms:created xsi:type="dcterms:W3CDTF">2019-05-10T17:21:13Z</dcterms:created>
  <dcterms:modified xsi:type="dcterms:W3CDTF">2025-01-09T18:40:00Z</dcterms:modified>
</cp:coreProperties>
</file>