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ÑO 2025\EJECUCIONES 2025\"/>
    </mc:Choice>
  </mc:AlternateContent>
  <xr:revisionPtr revIDLastSave="0" documentId="13_ncr:1_{BE4C0481-C409-425A-84EC-8E4F8AB98603}" xr6:coauthVersionLast="47" xr6:coauthVersionMax="47" xr10:uidLastSave="{00000000-0000-0000-0000-000000000000}"/>
  <workbookProtection workbookPassword="CFF5" lockStructure="1"/>
  <bookViews>
    <workbookView xWindow="-120" yWindow="-120" windowWidth="29040" windowHeight="15840" activeTab="1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D50" i="1"/>
  <c r="BT44" i="2" l="1"/>
  <c r="O62" i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8" i="1"/>
  <c r="O9" i="1"/>
  <c r="N23" i="1"/>
  <c r="N18" i="1"/>
  <c r="N34" i="1"/>
  <c r="N30" i="1"/>
  <c r="N14" i="1"/>
  <c r="N27" i="1"/>
  <c r="N53" i="1"/>
  <c r="N63" i="1"/>
  <c r="N8" i="1"/>
  <c r="N57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O10" i="1" s="1"/>
  <c r="A11" i="1"/>
  <c r="E11" i="1" s="1"/>
  <c r="A13" i="1"/>
  <c r="N13" i="1" s="1"/>
  <c r="A14" i="1"/>
  <c r="A15" i="1"/>
  <c r="N15" i="1" s="1"/>
  <c r="A16" i="1"/>
  <c r="A17" i="1"/>
  <c r="A18" i="1"/>
  <c r="A19" i="1"/>
  <c r="N19" i="1" s="1"/>
  <c r="A20" i="1"/>
  <c r="N20" i="1" s="1"/>
  <c r="A21" i="1"/>
  <c r="N21" i="1" s="1"/>
  <c r="A23" i="1"/>
  <c r="A24" i="1"/>
  <c r="N24" i="1" s="1"/>
  <c r="A25" i="1"/>
  <c r="N25" i="1" s="1"/>
  <c r="A29" i="1"/>
  <c r="A31" i="1"/>
  <c r="A33" i="1"/>
  <c r="A49" i="1"/>
  <c r="A51" i="1"/>
  <c r="N51" i="1" s="1"/>
  <c r="A52" i="1"/>
  <c r="N52" i="1" s="1"/>
  <c r="A53" i="1"/>
  <c r="A66" i="1"/>
  <c r="A71" i="1"/>
  <c r="A74" i="1"/>
  <c r="A77" i="1"/>
  <c r="A7" i="1"/>
  <c r="O7" i="1" s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58" i="1" l="1"/>
  <c r="M58" i="1"/>
  <c r="N11" i="1"/>
  <c r="N7" i="1"/>
  <c r="N62" i="1"/>
  <c r="N40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C55" i="1" l="1"/>
  <c r="C56" i="1"/>
  <c r="C54" i="1"/>
  <c r="C57" i="1"/>
  <c r="C53" i="1"/>
  <c r="C50" i="1"/>
  <c r="C51" i="1"/>
  <c r="C49" i="1"/>
  <c r="M48" i="1"/>
  <c r="C11" i="1"/>
  <c r="C7" i="1"/>
  <c r="N12" i="1"/>
  <c r="N22" i="1"/>
  <c r="E48" i="1"/>
  <c r="N6" i="1"/>
  <c r="L48" i="1"/>
  <c r="K48" i="1"/>
  <c r="J48" i="1"/>
  <c r="I48" i="1"/>
  <c r="H48" i="1"/>
  <c r="G48" i="1"/>
  <c r="F48" i="1"/>
  <c r="J22" i="1"/>
  <c r="I22" i="1"/>
  <c r="E32" i="1"/>
  <c r="C33" i="1"/>
  <c r="C32" i="1" s="1"/>
  <c r="J12" i="1"/>
  <c r="J6" i="1"/>
  <c r="E72" i="1"/>
  <c r="E81" i="1"/>
  <c r="D81" i="1"/>
  <c r="O48" i="1"/>
  <c r="O12" i="1"/>
  <c r="O22" i="1"/>
  <c r="C60" i="1"/>
  <c r="C59" i="1"/>
  <c r="C28" i="1"/>
  <c r="C26" i="1"/>
  <c r="C27" i="1"/>
  <c r="F6" i="1"/>
  <c r="E6" i="1"/>
  <c r="G12" i="1"/>
  <c r="F12" i="1"/>
  <c r="D22" i="1"/>
  <c r="D12" i="1"/>
  <c r="G22" i="1"/>
  <c r="E12" i="1"/>
  <c r="E22" i="1"/>
  <c r="D6" i="1"/>
  <c r="F22" i="1"/>
  <c r="D48" i="1"/>
  <c r="H6" i="1"/>
  <c r="H58" i="1"/>
  <c r="H65" i="1"/>
  <c r="H40" i="1"/>
  <c r="H22" i="1"/>
  <c r="H32" i="1"/>
  <c r="H62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L12" i="1"/>
  <c r="K22" i="1"/>
  <c r="M12" i="1"/>
  <c r="K12" i="1"/>
  <c r="M6" i="1"/>
  <c r="C52" i="1"/>
  <c r="C31" i="1"/>
  <c r="C20" i="1"/>
  <c r="C23" i="1"/>
  <c r="C18" i="1"/>
  <c r="C19" i="1"/>
  <c r="C9" i="1"/>
  <c r="C8" i="1"/>
  <c r="C29" i="1"/>
  <c r="I12" i="1"/>
  <c r="I6" i="1"/>
  <c r="I81" i="1"/>
  <c r="C74" i="1"/>
  <c r="C21" i="1"/>
  <c r="C17" i="1"/>
  <c r="C10" i="1"/>
  <c r="C13" i="1"/>
  <c r="C15" i="1"/>
  <c r="C14" i="1"/>
  <c r="F81" i="1"/>
  <c r="G81" i="1"/>
  <c r="C76" i="1"/>
  <c r="C73" i="1"/>
  <c r="C48" i="1" l="1"/>
  <c r="O5" i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G6" i="1"/>
  <c r="C6" i="1" s="1"/>
  <c r="C70" i="1" s="1"/>
  <c r="C5" i="1" l="1"/>
  <c r="G70" i="1"/>
  <c r="G83" i="1" s="1"/>
  <c r="G5" i="1"/>
  <c r="C83" i="1" l="1"/>
</calcChain>
</file>

<file path=xl/sharedStrings.xml><?xml version="1.0" encoding="utf-8"?>
<sst xmlns="http://schemas.openxmlformats.org/spreadsheetml/2006/main" count="842" uniqueCount="253">
  <si>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</si>
  <si>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</si>
  <si>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</si>
  <si>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</si>
  <si>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</si>
  <si>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</si>
  <si>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</si>
  <si>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</si>
  <si>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</si>
  <si>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</si>
  <si>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</si>
  <si>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</si>
  <si>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</si>
  <si>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</si>
  <si>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</si>
  <si>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</si>
  <si>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</si>
  <si>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</si>
  <si>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</si>
  <si>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</si>
  <si>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</si>
  <si>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</si>
  <si>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</si>
  <si>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</si>
  <si>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</si>
  <si>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</si>
  <si>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</si>
  <si>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</si>
  <si>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</si>
  <si>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</si>
  <si>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</si>
  <si>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</si>
  <si>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</si>
  <si>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</si>
  <si>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</si>
  <si>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</si>
  <si>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</si>
  <si>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</si>
  <si>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</si>
  <si>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</si>
  <si>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</si>
  <si>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</si>
  <si>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</si>
  <si>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</si>
  <si>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</si>
  <si>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</si>
  <si>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</si>
  <si>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</si>
  <si>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</si>
  <si>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</si>
  <si>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</si>
  <si>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</si>
  <si>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</si>
  <si>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</si>
  <si>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</si>
  <si>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</si>
  <si>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</si>
  <si>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</si>
  <si>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</si>
  <si>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</si>
  <si>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</si>
  <si>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</si>
  <si>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</si>
  <si>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</si>
  <si>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</si>
  <si>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</si>
  <si>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</si>
  <si>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</si>
  <si>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</si>
  <si>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</si>
  <si>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</si>
  <si>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</si>
  <si>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</si>
  <si>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</si>
  <si>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</si>
  <si>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</si>
  <si>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</si>
  <si>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</si>
  <si>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</si>
  <si>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</si>
  <si>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</si>
  <si>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</si>
  <si>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</si>
  <si>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</si>
  <si>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</si>
  <si>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</si>
  <si>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</si>
  <si>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</si>
  <si>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</si>
  <si>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</si>
  <si>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</si>
  <si>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</si>
  <si>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</si>
  <si>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</si>
  <si>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</si>
  <si>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</si>
  <si>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</si>
  <si>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</si>
  <si>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</si>
  <si>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</si>
  <si>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</si>
  <si>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</si>
  <si>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</si>
  <si>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</si>
  <si>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</si>
  <si>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</si>
  <si>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</si>
  <si>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</si>
  <si>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</si>
  <si>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</si>
  <si>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</si>
  <si>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</si>
  <si>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</si>
  <si>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</si>
  <si>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</si>
  <si>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</si>
  <si>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</si>
  <si>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</si>
  <si>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</si>
  <si>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</si>
  <si>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</si>
  <si>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</si>
  <si>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2.1.1.1.01</t>
  </si>
  <si>
    <t>Sueldos fijos</t>
  </si>
  <si>
    <t>2.1.2.2.04</t>
  </si>
  <si>
    <t>Prima de transporte</t>
  </si>
  <si>
    <t>2.1.3.1.01</t>
  </si>
  <si>
    <t>Dietas en el pais</t>
  </si>
  <si>
    <t>2.2.2.2.01</t>
  </si>
  <si>
    <t>Impresion y encuadernacion</t>
  </si>
  <si>
    <t>2.4.1.2.01</t>
  </si>
  <si>
    <t>Ayudas y donaciones programadas a hogares y person</t>
  </si>
  <si>
    <t>2.6.2.1.01</t>
  </si>
  <si>
    <t>Equipos y Aparatos Audiovisuales</t>
  </si>
  <si>
    <t>MINISTERIO DE SALUD PUBLICA
CORPORACION DE ACUEDUCTOS Y ALCANTARILLADO DE MOCA,  AÑO 2025
Ejecución de Gastos y Aplicaciones Financieras
En RD$</t>
  </si>
  <si>
    <t>2.1.2.2.05</t>
  </si>
  <si>
    <t>Compensacion servicios de seguridad</t>
  </si>
  <si>
    <t>2.2.9.2.01</t>
  </si>
  <si>
    <t>SERVICIOS DE ALIMENTACION</t>
  </si>
  <si>
    <t>2.2.9.2.03</t>
  </si>
  <si>
    <t>SERVICIOS DE CATERING</t>
  </si>
  <si>
    <t>2.3.1.1.01</t>
  </si>
  <si>
    <t>Alimentos y bebidas para personas</t>
  </si>
  <si>
    <t>2.3.7.1.01</t>
  </si>
  <si>
    <t>Gasolina</t>
  </si>
  <si>
    <t>2.3.7.1.02</t>
  </si>
  <si>
    <t>Gasoil</t>
  </si>
  <si>
    <t>2.3.7.1.04</t>
  </si>
  <si>
    <t>Gas GLP</t>
  </si>
  <si>
    <t>2.3.9.5.01</t>
  </si>
  <si>
    <t>Utiles de cocina y comedor</t>
  </si>
  <si>
    <t>2.3.9.6.01</t>
  </si>
  <si>
    <t>Productos electricos y afines</t>
  </si>
  <si>
    <t>2.3.9.8.01</t>
  </si>
  <si>
    <t>Otros repuestos y accesorios menores</t>
  </si>
  <si>
    <t>2.3.9.8.02</t>
  </si>
  <si>
    <t>ACCESORIOS</t>
  </si>
  <si>
    <t>2.3.9.9.01</t>
  </si>
  <si>
    <t>Productos y Utiles Varios  n.i.p</t>
  </si>
  <si>
    <t>2.1.2.2.03</t>
  </si>
  <si>
    <t>Pago de horas extraordinarias</t>
  </si>
  <si>
    <t>2.1.2.2.06</t>
  </si>
  <si>
    <t>INCENTIVOS POR RENDIMIENTO LABORAL</t>
  </si>
  <si>
    <t>2.2.3.1.01</t>
  </si>
  <si>
    <t>Viaticos dentro del pais</t>
  </si>
  <si>
    <t>2.2.7.2.06</t>
  </si>
  <si>
    <t>Mantenimiento y reparacion de equipos de transport</t>
  </si>
  <si>
    <t>2.3.7.2.07</t>
  </si>
  <si>
    <t>Productos quimicos para saneamiento de las aguas</t>
  </si>
  <si>
    <t>2.3.9.2.01</t>
  </si>
  <si>
    <t>Utiles de escritorio oficina informatica y de ense</t>
  </si>
  <si>
    <t>2.3.9.3.01</t>
  </si>
  <si>
    <t>UTILES MENORES MEDICO QUIRURGICOS O DE LABORATORIO</t>
  </si>
  <si>
    <t>2.4.1.1.03</t>
  </si>
  <si>
    <t>Indemnizacion laboral</t>
  </si>
  <si>
    <t>2.6.5.2.01</t>
  </si>
  <si>
    <t>Maquinaria y equipo industrial</t>
  </si>
  <si>
    <t>2.6.5.3.01</t>
  </si>
  <si>
    <t>Maquinaria y equipo de construccion</t>
  </si>
  <si>
    <t>2.6.8.3.01</t>
  </si>
  <si>
    <t>Programas de informatica</t>
  </si>
  <si>
    <t>2.1.1.4.01</t>
  </si>
  <si>
    <t>Sueldo Anual No. 13</t>
  </si>
  <si>
    <t>2.2.5.1.01</t>
  </si>
  <si>
    <t>Alquilleres y rentas de edificios y locales</t>
  </si>
  <si>
    <t>2.2.7.1.04</t>
  </si>
  <si>
    <t>Mantenimiento y reparacion de obras civiles en ins</t>
  </si>
  <si>
    <t>2.2.8.5.01</t>
  </si>
  <si>
    <t>Fumigacion</t>
  </si>
  <si>
    <t>2.2.8.5.03</t>
  </si>
  <si>
    <t>Limpieza e higiene</t>
  </si>
  <si>
    <t>2.3.3.2.01</t>
  </si>
  <si>
    <t>Productos de papel y carton</t>
  </si>
  <si>
    <t>2.3.7.2.99</t>
  </si>
  <si>
    <t>OTROS PRODUCTOS QUIMICOS Y CONEXOS</t>
  </si>
  <si>
    <t>2.3.9.1.01</t>
  </si>
  <si>
    <t>Material para limpieza</t>
  </si>
  <si>
    <t>2.3.9.9.05</t>
  </si>
  <si>
    <t>PRODUCTOS UTILES DIVERSOS</t>
  </si>
  <si>
    <t>2.6.1.3.01</t>
  </si>
  <si>
    <t>Equipo computacional</t>
  </si>
  <si>
    <t>2.7.2.1.01</t>
  </si>
  <si>
    <t>Obras hidraulicas y sanitarias</t>
  </si>
  <si>
    <t>2.1.1.2.03</t>
  </si>
  <si>
    <t>Suplencias</t>
  </si>
  <si>
    <t>2.2.5.7.01</t>
  </si>
  <si>
    <t>Alquileres de equipos de construccion y movimiento</t>
  </si>
  <si>
    <t>2.2.6.3.01</t>
  </si>
  <si>
    <t>Seguros de personas</t>
  </si>
  <si>
    <t>2.2.8.7.05</t>
  </si>
  <si>
    <t>Servicios de informatica y sistemas computarizados</t>
  </si>
  <si>
    <t>2.3.3.1.01</t>
  </si>
  <si>
    <t>Papel de escritorio</t>
  </si>
  <si>
    <t>2.3.6.3.04</t>
  </si>
  <si>
    <t>Herramientas menores</t>
  </si>
  <si>
    <t>2.6.4.1.01</t>
  </si>
  <si>
    <t>Automoviles y camiones</t>
  </si>
  <si>
    <t>2.6.5.6.01</t>
  </si>
  <si>
    <t>EQUIPO DE GENERACION ELECTRICA Y A FINES</t>
  </si>
  <si>
    <t>2.1.1.5.03</t>
  </si>
  <si>
    <t>Prestacion laboral por desvinculacion</t>
  </si>
  <si>
    <t>2.2.6.2.01</t>
  </si>
  <si>
    <t>Seguro de bienes muebles</t>
  </si>
  <si>
    <t>2.2.9.1.01</t>
  </si>
  <si>
    <t>OTRAS CONTRATACIONES DE SERVICIOS</t>
  </si>
  <si>
    <t>2.3.6.1.01</t>
  </si>
  <si>
    <t>Productos de cemento</t>
  </si>
  <si>
    <t>2.3.6.4.04</t>
  </si>
  <si>
    <t>Piedra arcilla y arena</t>
  </si>
  <si>
    <t>2.6.9.2.01</t>
  </si>
  <si>
    <t>Edificios no residenciales</t>
  </si>
  <si>
    <t>2.2.5.3.04</t>
  </si>
  <si>
    <t>Alquiler de equipo de oficina y muebles</t>
  </si>
  <si>
    <t>2.2.5.4.01</t>
  </si>
  <si>
    <t>Alquileres de equipos de transporte traccion y ele</t>
  </si>
  <si>
    <t>2.6.1.1.01</t>
  </si>
  <si>
    <t>Muebles de oficina y estanteria</t>
  </si>
  <si>
    <t>2.6.6.1.01</t>
  </si>
  <si>
    <t>EQUIPOS DE DEFENSA</t>
  </si>
  <si>
    <t>2.3.1.4.01</t>
  </si>
  <si>
    <t>Madera corcho y sus manufacturas</t>
  </si>
  <si>
    <t>2.3.6.3.06</t>
  </si>
  <si>
    <t>PRODUCTOS METÁLICOS</t>
  </si>
  <si>
    <t>2.1.2.2.02</t>
  </si>
  <si>
    <t>Compensacion por horas extraordinarias</t>
  </si>
  <si>
    <t>2.3.9.9.04</t>
  </si>
  <si>
    <t>PRODUCTOS Y UTILES DE DEFENSA Y SEGURIDAD</t>
  </si>
  <si>
    <t>2.3.7.2.06</t>
  </si>
  <si>
    <t>Pinturas lacas barnices diluyentes y absorbentes p</t>
  </si>
  <si>
    <t>2.2.8.7.02</t>
  </si>
  <si>
    <t>Servicios juridicos</t>
  </si>
  <si>
    <t>2.3.2.3.01</t>
  </si>
  <si>
    <t>Prendas de vestir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</si>
</sst>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topLeftCell="AX1" workbookViewId="0">
      <pane ySplit="5" topLeftCell="A6" activePane="bottomLeft" state="frozen"/>
      <selection activeCell="N1" sqref="N1"/>
      <selection pane="bottomLeft" activeCell="BQ11" sqref="BQ11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0" t="s">
        <v>86</v>
      </c>
      <c r="C5" s="60"/>
      <c r="D5" s="60"/>
      <c r="E5" s="60"/>
      <c r="F5" s="60"/>
      <c r="G5" s="2"/>
      <c r="H5" s="60" t="s">
        <v>85</v>
      </c>
      <c r="I5" s="60"/>
      <c r="J5" s="60"/>
      <c r="K5" s="60"/>
      <c r="L5" s="60"/>
      <c r="M5" s="2"/>
      <c r="N5" s="60" t="s">
        <v>84</v>
      </c>
      <c r="O5" s="60"/>
      <c r="P5" s="60"/>
      <c r="Q5" s="60"/>
      <c r="R5" s="60"/>
      <c r="S5" s="2"/>
      <c r="T5" s="60" t="s">
        <v>83</v>
      </c>
      <c r="U5" s="60"/>
      <c r="V5" s="60"/>
      <c r="W5" s="60"/>
      <c r="X5" s="60"/>
      <c r="Y5" s="2"/>
      <c r="Z5" s="60" t="s">
        <v>6</v>
      </c>
      <c r="AA5" s="60"/>
      <c r="AB5" s="60"/>
      <c r="AC5" s="60"/>
      <c r="AD5" s="60"/>
      <c r="AE5" s="2"/>
      <c r="AF5" s="60" t="s">
        <v>7</v>
      </c>
      <c r="AG5" s="60"/>
      <c r="AH5" s="60"/>
      <c r="AI5" s="60"/>
      <c r="AJ5" s="60"/>
      <c r="AK5" s="2"/>
      <c r="AL5" s="60" t="s">
        <v>8</v>
      </c>
      <c r="AM5" s="60"/>
      <c r="AN5" s="60"/>
      <c r="AO5" s="60"/>
      <c r="AP5" s="60"/>
      <c r="AQ5" s="2"/>
      <c r="AR5" s="60" t="s">
        <v>9</v>
      </c>
      <c r="AS5" s="60"/>
      <c r="AT5" s="60"/>
      <c r="AU5" s="60"/>
      <c r="AV5" s="60"/>
      <c r="AW5" s="2"/>
      <c r="AX5" s="60" t="s">
        <v>10</v>
      </c>
      <c r="AY5" s="60"/>
      <c r="AZ5" s="60"/>
      <c r="BA5" s="60"/>
      <c r="BB5" s="60"/>
      <c r="BC5" s="2"/>
      <c r="BD5" s="60" t="s">
        <v>11</v>
      </c>
      <c r="BE5" s="60"/>
      <c r="BF5" s="60"/>
      <c r="BG5" s="60"/>
      <c r="BH5" s="60"/>
      <c r="BI5" s="2"/>
      <c r="BJ5" s="60" t="s">
        <v>12</v>
      </c>
      <c r="BK5" s="60"/>
      <c r="BL5" s="60"/>
      <c r="BM5" s="60"/>
      <c r="BN5" s="60"/>
      <c r="BO5" s="2"/>
      <c r="BP5" s="60" t="s">
        <v>13</v>
      </c>
      <c r="BQ5" s="60"/>
      <c r="BR5" s="60"/>
      <c r="BS5" s="60"/>
      <c r="BT5" s="60"/>
    </row>
    <row r="6" spans="1:72" x14ac:dyDescent="0.25">
      <c r="A6" s="3"/>
      <c r="B6" s="2" t="s">
        <v>122</v>
      </c>
      <c r="C6" s="2" t="s">
        <v>123</v>
      </c>
      <c r="D6" s="2">
        <v>12024494</v>
      </c>
      <c r="E6" s="4" t="str">
        <f t="shared" ref="E6:E68" si="0">MID(B6,1,5)</f>
        <v>2.1.1</v>
      </c>
      <c r="F6" s="5">
        <f t="shared" ref="F6:F68" si="1">+D6</f>
        <v>12024494</v>
      </c>
      <c r="G6" s="3"/>
      <c r="H6" s="2" t="s">
        <v>122</v>
      </c>
      <c r="I6" s="2" t="s">
        <v>123</v>
      </c>
      <c r="J6" s="2">
        <v>11984694</v>
      </c>
      <c r="K6" s="4" t="str">
        <f>MID(H6,1,5)</f>
        <v>2.1.1</v>
      </c>
      <c r="L6" s="5">
        <f>+J6</f>
        <v>11984694</v>
      </c>
      <c r="M6" s="3"/>
      <c r="N6" s="2" t="s">
        <v>122</v>
      </c>
      <c r="O6" s="2" t="s">
        <v>123</v>
      </c>
      <c r="P6" s="2">
        <v>12055644</v>
      </c>
      <c r="Q6" s="4" t="str">
        <f>MID(N6,1,5)</f>
        <v>2.1.1</v>
      </c>
      <c r="R6" s="5">
        <f>+P6</f>
        <v>12055644</v>
      </c>
      <c r="S6" s="3"/>
      <c r="T6" s="2" t="s">
        <v>122</v>
      </c>
      <c r="U6" s="2" t="s">
        <v>123</v>
      </c>
      <c r="V6" s="2">
        <v>11868844</v>
      </c>
      <c r="W6" s="4" t="str">
        <f>MID(T6,1,5)</f>
        <v>2.1.1</v>
      </c>
      <c r="X6" s="5">
        <f>+V6</f>
        <v>11868844</v>
      </c>
      <c r="Y6" s="3"/>
      <c r="Z6" s="2" t="s">
        <v>122</v>
      </c>
      <c r="AA6" t="s">
        <v>123</v>
      </c>
      <c r="AB6" s="2">
        <v>12069044</v>
      </c>
      <c r="AC6" s="4" t="str">
        <f>MID(Z6,1,5)</f>
        <v>2.1.1</v>
      </c>
      <c r="AD6" s="5">
        <f>+AB6</f>
        <v>12069044</v>
      </c>
      <c r="AE6" s="3"/>
      <c r="AF6" s="3" t="s">
        <v>122</v>
      </c>
      <c r="AG6" s="3" t="s">
        <v>123</v>
      </c>
      <c r="AH6" s="3">
        <v>11982044</v>
      </c>
      <c r="AI6" s="4" t="str">
        <f>MID(AF6,1,5)</f>
        <v>2.1.1</v>
      </c>
      <c r="AJ6" s="5">
        <f>+AH6</f>
        <v>11982044</v>
      </c>
      <c r="AK6" s="3"/>
      <c r="AL6" s="2" t="s">
        <v>122</v>
      </c>
      <c r="AM6" s="2" t="s">
        <v>123</v>
      </c>
      <c r="AN6" s="58">
        <v>12355744</v>
      </c>
      <c r="AO6" s="4" t="str">
        <f t="shared" ref="AO6:AO14" si="2">MID(AL6,1,5)</f>
        <v>2.1.1</v>
      </c>
      <c r="AP6" s="5">
        <f>+AN6</f>
        <v>12355744</v>
      </c>
      <c r="AQ6" s="3"/>
      <c r="AR6" s="3" t="s">
        <v>122</v>
      </c>
      <c r="AS6" s="3" t="s">
        <v>123</v>
      </c>
      <c r="AT6" s="55">
        <v>12157214</v>
      </c>
      <c r="AU6" s="4" t="str">
        <f>MID(AR6,1,5)</f>
        <v>2.1.1</v>
      </c>
      <c r="AV6" s="5">
        <f>+AT6</f>
        <v>12157214</v>
      </c>
      <c r="AW6" s="3"/>
      <c r="AX6" s="3" t="s">
        <v>122</v>
      </c>
      <c r="AY6" s="3" t="s">
        <v>123</v>
      </c>
      <c r="AZ6" s="3">
        <v>12177114</v>
      </c>
      <c r="BA6" s="4" t="str">
        <f>MID(AX6,1,5)</f>
        <v>2.1.1</v>
      </c>
      <c r="BB6" s="5">
        <f>+AZ6</f>
        <v>12177114</v>
      </c>
      <c r="BC6" s="3"/>
      <c r="BD6" s="3" t="s">
        <v>122</v>
      </c>
      <c r="BE6" s="3" t="s">
        <v>123</v>
      </c>
      <c r="BF6" s="3">
        <v>12218014</v>
      </c>
      <c r="BG6" s="4" t="str">
        <f>MID(BD6,1,5)</f>
        <v>2.1.1</v>
      </c>
      <c r="BH6" s="5">
        <f>+BF6</f>
        <v>12218014</v>
      </c>
      <c r="BI6" s="3"/>
      <c r="BJ6" s="3" t="s">
        <v>122</v>
      </c>
      <c r="BK6" s="3" t="s">
        <v>123</v>
      </c>
      <c r="BL6" s="3">
        <v>12149414</v>
      </c>
      <c r="BM6" s="4" t="str">
        <f>MID(BJ6,1,5)</f>
        <v>2.1.1</v>
      </c>
      <c r="BN6" s="5">
        <f>+BL6</f>
        <v>12149414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124</v>
      </c>
      <c r="C7" s="2" t="s">
        <v>125</v>
      </c>
      <c r="D7" s="2">
        <v>599585</v>
      </c>
      <c r="E7" s="4" t="str">
        <f t="shared" si="0"/>
        <v>2.1.2</v>
      </c>
      <c r="F7" s="5">
        <f t="shared" si="1"/>
        <v>599585</v>
      </c>
      <c r="G7" s="3"/>
      <c r="H7" s="2" t="s">
        <v>124</v>
      </c>
      <c r="I7" s="2" t="s">
        <v>125</v>
      </c>
      <c r="J7" s="2">
        <v>599585</v>
      </c>
      <c r="K7" s="4" t="str">
        <f t="shared" ref="K7:K70" si="3">MID(H7,1,5)</f>
        <v>2.1.2</v>
      </c>
      <c r="L7" s="5">
        <f t="shared" ref="L7:L70" si="4">+J7</f>
        <v>599585</v>
      </c>
      <c r="M7" s="3"/>
      <c r="N7" s="2" t="s">
        <v>159</v>
      </c>
      <c r="O7" s="2" t="s">
        <v>160</v>
      </c>
      <c r="P7" s="2">
        <v>10714.28</v>
      </c>
      <c r="Q7" s="4" t="str">
        <f t="shared" ref="Q7:Q70" si="5">MID(N7,1,5)</f>
        <v>2.1.2</v>
      </c>
      <c r="R7" s="5">
        <f t="shared" ref="R7:R70" si="6">+P7</f>
        <v>10714.28</v>
      </c>
      <c r="S7" s="3"/>
      <c r="T7" s="2" t="s">
        <v>181</v>
      </c>
      <c r="U7" s="2" t="s">
        <v>182</v>
      </c>
      <c r="V7" s="2">
        <v>8250</v>
      </c>
      <c r="W7" s="4" t="str">
        <f t="shared" ref="W7:W70" si="7">MID(T7,1,5)</f>
        <v>2.1.1</v>
      </c>
      <c r="X7" s="5">
        <f t="shared" ref="X7:X70" si="8">+V7</f>
        <v>8250</v>
      </c>
      <c r="Y7" s="3"/>
      <c r="Z7" s="2" t="s">
        <v>203</v>
      </c>
      <c r="AA7" s="2" t="s">
        <v>204</v>
      </c>
      <c r="AB7" s="2">
        <v>10000</v>
      </c>
      <c r="AC7" s="4" t="str">
        <f t="shared" ref="AC7:AC70" si="9">MID(Z7,1,5)</f>
        <v>2.1.1</v>
      </c>
      <c r="AD7" s="5">
        <f t="shared" ref="AD7:AD62" si="10">+AB7</f>
        <v>10000</v>
      </c>
      <c r="AE7" s="3"/>
      <c r="AF7" s="3" t="s">
        <v>203</v>
      </c>
      <c r="AG7" s="3" t="s">
        <v>204</v>
      </c>
      <c r="AH7" s="3">
        <v>10000</v>
      </c>
      <c r="AI7" s="4" t="str">
        <f t="shared" ref="AI7:AI70" si="11">MID(AF7,1,5)</f>
        <v>2.1.1</v>
      </c>
      <c r="AJ7" s="5">
        <f t="shared" ref="AJ7:AJ62" si="12">+AH7</f>
        <v>10000</v>
      </c>
      <c r="AK7" s="3"/>
      <c r="AL7" s="2" t="s">
        <v>203</v>
      </c>
      <c r="AM7" s="2" t="s">
        <v>204</v>
      </c>
      <c r="AN7" s="58">
        <v>10000</v>
      </c>
      <c r="AO7" s="4" t="str">
        <f t="shared" si="2"/>
        <v>2.1.1</v>
      </c>
      <c r="AP7" s="5">
        <f t="shared" ref="AP7:AP62" si="13">+AN7</f>
        <v>10000</v>
      </c>
      <c r="AQ7" s="3"/>
      <c r="AR7" s="3" t="s">
        <v>203</v>
      </c>
      <c r="AS7" s="3" t="s">
        <v>204</v>
      </c>
      <c r="AT7" s="55">
        <v>10000</v>
      </c>
      <c r="AU7" s="4" t="str">
        <f t="shared" ref="AU7:AU33" si="14">MID(AR7,1,5)</f>
        <v>2.1.1</v>
      </c>
      <c r="AV7" s="5">
        <f t="shared" ref="AV7:AV62" si="15">+AT7</f>
        <v>10000</v>
      </c>
      <c r="AW7" s="3"/>
      <c r="AX7" s="3" t="s">
        <v>203</v>
      </c>
      <c r="AY7" s="3" t="s">
        <v>204</v>
      </c>
      <c r="AZ7" s="3">
        <v>10000</v>
      </c>
      <c r="BA7" s="4" t="str">
        <f t="shared" ref="BA7:BA33" si="16">MID(AX7,1,5)</f>
        <v>2.1.1</v>
      </c>
      <c r="BB7" s="5">
        <f t="shared" ref="BB7:BB62" si="17">+AZ7</f>
        <v>10000</v>
      </c>
      <c r="BC7" s="3"/>
      <c r="BD7" s="3" t="s">
        <v>203</v>
      </c>
      <c r="BE7" s="3" t="s">
        <v>204</v>
      </c>
      <c r="BF7" s="3">
        <v>10000</v>
      </c>
      <c r="BG7" s="4" t="str">
        <f t="shared" ref="BG7:BG33" si="18">MID(BD7,1,5)</f>
        <v>2.1.1</v>
      </c>
      <c r="BH7" s="5">
        <f t="shared" ref="BH7:BH62" si="19">+BF7</f>
        <v>10000</v>
      </c>
      <c r="BI7" s="3"/>
      <c r="BJ7" s="3" t="s">
        <v>203</v>
      </c>
      <c r="BK7" s="3" t="s">
        <v>204</v>
      </c>
      <c r="BL7" s="3">
        <v>10000</v>
      </c>
      <c r="BM7" s="4" t="str">
        <f t="shared" ref="BM7:BM33" si="20">MID(BJ7,1,5)</f>
        <v>2.1.1</v>
      </c>
      <c r="BN7" s="5">
        <f t="shared" ref="BN7:BN62" si="21">+BL7</f>
        <v>10000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126</v>
      </c>
      <c r="C8" s="2" t="s">
        <v>127</v>
      </c>
      <c r="D8" s="2">
        <v>215000</v>
      </c>
      <c r="E8" s="4" t="str">
        <f t="shared" si="0"/>
        <v>2.1.3</v>
      </c>
      <c r="F8" s="5">
        <f t="shared" si="1"/>
        <v>215000</v>
      </c>
      <c r="G8" s="3"/>
      <c r="H8" s="2" t="s">
        <v>135</v>
      </c>
      <c r="I8" s="2" t="s">
        <v>136</v>
      </c>
      <c r="J8" s="2">
        <v>206070</v>
      </c>
      <c r="K8" s="4" t="str">
        <f t="shared" si="3"/>
        <v>2.1.2</v>
      </c>
      <c r="L8" s="5">
        <f t="shared" si="4"/>
        <v>206070</v>
      </c>
      <c r="M8" s="3"/>
      <c r="N8" s="2" t="s">
        <v>124</v>
      </c>
      <c r="O8" s="2" t="s">
        <v>125</v>
      </c>
      <c r="P8" s="2">
        <v>567250</v>
      </c>
      <c r="Q8" s="4" t="str">
        <f t="shared" si="5"/>
        <v>2.1.2</v>
      </c>
      <c r="R8" s="5">
        <f t="shared" si="6"/>
        <v>567250</v>
      </c>
      <c r="S8" s="3"/>
      <c r="T8" s="2" t="s">
        <v>124</v>
      </c>
      <c r="U8" s="2" t="s">
        <v>125</v>
      </c>
      <c r="V8" s="2">
        <v>599585</v>
      </c>
      <c r="W8" s="4" t="str">
        <f t="shared" si="7"/>
        <v>2.1.2</v>
      </c>
      <c r="X8" s="5">
        <f t="shared" si="8"/>
        <v>599585</v>
      </c>
      <c r="Y8" s="3"/>
      <c r="Z8" s="2" t="s">
        <v>159</v>
      </c>
      <c r="AA8" s="2" t="s">
        <v>160</v>
      </c>
      <c r="AB8" s="2">
        <v>21543.31</v>
      </c>
      <c r="AC8" s="4" t="str">
        <f t="shared" si="9"/>
        <v>2.1.2</v>
      </c>
      <c r="AD8" s="5">
        <f t="shared" si="10"/>
        <v>21543.31</v>
      </c>
      <c r="AE8" s="3"/>
      <c r="AF8" s="3" t="s">
        <v>219</v>
      </c>
      <c r="AG8" s="3" t="s">
        <v>220</v>
      </c>
      <c r="AH8" s="3">
        <v>97431.35</v>
      </c>
      <c r="AI8" s="4" t="str">
        <f t="shared" si="11"/>
        <v>2.1.1</v>
      </c>
      <c r="AJ8" s="5">
        <f t="shared" si="12"/>
        <v>97431.35</v>
      </c>
      <c r="AK8" s="3"/>
      <c r="AL8" s="2" t="s">
        <v>124</v>
      </c>
      <c r="AM8" s="2" t="s">
        <v>125</v>
      </c>
      <c r="AN8" s="58">
        <v>591049.49</v>
      </c>
      <c r="AO8" s="4" t="str">
        <f t="shared" si="2"/>
        <v>2.1.2</v>
      </c>
      <c r="AP8" s="5">
        <f t="shared" si="13"/>
        <v>591049.49</v>
      </c>
      <c r="AQ8" s="3"/>
      <c r="AR8" s="3" t="s">
        <v>219</v>
      </c>
      <c r="AS8" s="3" t="s">
        <v>220</v>
      </c>
      <c r="AT8" s="55">
        <v>17997.23</v>
      </c>
      <c r="AU8" s="4" t="str">
        <f t="shared" si="14"/>
        <v>2.1.1</v>
      </c>
      <c r="AV8" s="5">
        <f t="shared" si="15"/>
        <v>17997.23</v>
      </c>
      <c r="AW8" s="3"/>
      <c r="AX8" s="3" t="s">
        <v>243</v>
      </c>
      <c r="AY8" s="3" t="s">
        <v>244</v>
      </c>
      <c r="AZ8" s="3">
        <v>9068.99</v>
      </c>
      <c r="BA8" s="4" t="str">
        <f t="shared" si="16"/>
        <v>2.1.2</v>
      </c>
      <c r="BB8" s="5">
        <f t="shared" si="17"/>
        <v>9068.99</v>
      </c>
      <c r="BC8" s="3"/>
      <c r="BD8" s="3" t="s">
        <v>219</v>
      </c>
      <c r="BE8" s="3" t="s">
        <v>220</v>
      </c>
      <c r="BF8" s="3">
        <v>568723.82999999996</v>
      </c>
      <c r="BG8" s="4" t="str">
        <f t="shared" si="18"/>
        <v>2.1.1</v>
      </c>
      <c r="BH8" s="5">
        <f t="shared" si="19"/>
        <v>568723.82999999996</v>
      </c>
      <c r="BI8" s="3"/>
      <c r="BJ8" s="3" t="s">
        <v>181</v>
      </c>
      <c r="BK8" s="3" t="s">
        <v>182</v>
      </c>
      <c r="BL8" s="3">
        <v>12061898.16</v>
      </c>
      <c r="BM8" s="4" t="str">
        <f t="shared" si="20"/>
        <v>2.1.1</v>
      </c>
      <c r="BN8" s="5">
        <f t="shared" si="21"/>
        <v>12061898.16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91</v>
      </c>
      <c r="C9" s="2" t="s">
        <v>92</v>
      </c>
      <c r="D9" s="2">
        <v>852077.64</v>
      </c>
      <c r="E9" s="4" t="str">
        <f t="shared" si="0"/>
        <v>2.1.5</v>
      </c>
      <c r="F9" s="5">
        <f t="shared" si="1"/>
        <v>852077.64</v>
      </c>
      <c r="G9" s="3"/>
      <c r="H9" s="2" t="s">
        <v>126</v>
      </c>
      <c r="I9" s="2" t="s">
        <v>127</v>
      </c>
      <c r="J9" s="2">
        <v>215000</v>
      </c>
      <c r="K9" s="4" t="str">
        <f t="shared" si="3"/>
        <v>2.1.3</v>
      </c>
      <c r="L9" s="5">
        <f t="shared" si="4"/>
        <v>215000</v>
      </c>
      <c r="M9" s="3"/>
      <c r="N9" s="2" t="s">
        <v>135</v>
      </c>
      <c r="O9" s="2" t="s">
        <v>136</v>
      </c>
      <c r="P9" s="2">
        <v>108035</v>
      </c>
      <c r="Q9" s="4" t="str">
        <f t="shared" si="5"/>
        <v>2.1.2</v>
      </c>
      <c r="R9" s="5">
        <f t="shared" si="6"/>
        <v>108035</v>
      </c>
      <c r="S9" s="3"/>
      <c r="T9" s="2" t="s">
        <v>91</v>
      </c>
      <c r="U9" s="2" t="s">
        <v>92</v>
      </c>
      <c r="V9" s="2">
        <v>841536.88</v>
      </c>
      <c r="W9" s="4" t="str">
        <f t="shared" si="7"/>
        <v>2.1.5</v>
      </c>
      <c r="X9" s="5">
        <f t="shared" si="8"/>
        <v>841536.88</v>
      </c>
      <c r="Y9" s="3"/>
      <c r="Z9" s="2" t="s">
        <v>124</v>
      </c>
      <c r="AA9" s="2" t="s">
        <v>125</v>
      </c>
      <c r="AB9" s="2">
        <v>599585</v>
      </c>
      <c r="AC9" s="4" t="str">
        <f t="shared" si="9"/>
        <v>2.1.2</v>
      </c>
      <c r="AD9" s="5">
        <f t="shared" si="10"/>
        <v>599585</v>
      </c>
      <c r="AE9" s="3"/>
      <c r="AF9" s="3" t="s">
        <v>124</v>
      </c>
      <c r="AG9" s="3" t="s">
        <v>125</v>
      </c>
      <c r="AH9" s="3">
        <v>587049.72</v>
      </c>
      <c r="AI9" s="4" t="str">
        <f t="shared" si="11"/>
        <v>2.1.2</v>
      </c>
      <c r="AJ9" s="5">
        <f t="shared" si="12"/>
        <v>587049.72</v>
      </c>
      <c r="AK9" s="3"/>
      <c r="AL9" s="2" t="s">
        <v>135</v>
      </c>
      <c r="AM9" s="2" t="s">
        <v>136</v>
      </c>
      <c r="AN9" s="58">
        <v>238070</v>
      </c>
      <c r="AO9" s="4" t="str">
        <f t="shared" si="2"/>
        <v>2.1.2</v>
      </c>
      <c r="AP9" s="5">
        <f t="shared" si="13"/>
        <v>238070</v>
      </c>
      <c r="AQ9" s="3"/>
      <c r="AR9" s="3" t="s">
        <v>159</v>
      </c>
      <c r="AS9" s="3" t="s">
        <v>160</v>
      </c>
      <c r="AT9" s="55">
        <v>36442.480000000003</v>
      </c>
      <c r="AU9" s="4" t="str">
        <f t="shared" si="14"/>
        <v>2.1.2</v>
      </c>
      <c r="AV9" s="5">
        <f t="shared" si="15"/>
        <v>36442.480000000003</v>
      </c>
      <c r="AW9" s="3"/>
      <c r="AX9" s="3" t="s">
        <v>126</v>
      </c>
      <c r="AY9" s="3" t="s">
        <v>127</v>
      </c>
      <c r="AZ9" s="3">
        <v>215000</v>
      </c>
      <c r="BA9" s="4" t="str">
        <f t="shared" si="16"/>
        <v>2.1.3</v>
      </c>
      <c r="BB9" s="5">
        <f t="shared" si="17"/>
        <v>215000</v>
      </c>
      <c r="BC9" s="3"/>
      <c r="BD9" s="3" t="s">
        <v>124</v>
      </c>
      <c r="BE9" s="3" t="s">
        <v>125</v>
      </c>
      <c r="BF9" s="3">
        <v>1129830</v>
      </c>
      <c r="BG9" s="4" t="str">
        <f t="shared" si="18"/>
        <v>2.1.2</v>
      </c>
      <c r="BH9" s="5">
        <f t="shared" si="19"/>
        <v>1129830</v>
      </c>
      <c r="BI9" s="3"/>
      <c r="BJ9" s="3" t="s">
        <v>124</v>
      </c>
      <c r="BK9" s="3" t="s">
        <v>125</v>
      </c>
      <c r="BL9" s="3">
        <v>564915</v>
      </c>
      <c r="BM9" s="4" t="str">
        <f t="shared" si="20"/>
        <v>2.1.2</v>
      </c>
      <c r="BN9" s="5">
        <f t="shared" si="21"/>
        <v>564915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93</v>
      </c>
      <c r="C10" s="2" t="s">
        <v>94</v>
      </c>
      <c r="D10" s="2">
        <v>853739.11</v>
      </c>
      <c r="E10" s="4" t="str">
        <f t="shared" si="0"/>
        <v>2.1.5</v>
      </c>
      <c r="F10" s="5">
        <f t="shared" si="1"/>
        <v>853739.11</v>
      </c>
      <c r="G10" s="3"/>
      <c r="H10" s="2" t="s">
        <v>91</v>
      </c>
      <c r="I10" s="2" t="s">
        <v>92</v>
      </c>
      <c r="J10" s="2">
        <v>849321.48</v>
      </c>
      <c r="K10" s="4" t="str">
        <f t="shared" si="3"/>
        <v>2.1.5</v>
      </c>
      <c r="L10" s="5">
        <f t="shared" si="4"/>
        <v>849321.48</v>
      </c>
      <c r="M10" s="3"/>
      <c r="N10" s="2" t="s">
        <v>161</v>
      </c>
      <c r="O10" s="2" t="s">
        <v>162</v>
      </c>
      <c r="P10" s="2">
        <v>4163667</v>
      </c>
      <c r="Q10" s="4" t="str">
        <f t="shared" si="5"/>
        <v>2.1.2</v>
      </c>
      <c r="R10" s="5">
        <f t="shared" si="6"/>
        <v>4163667</v>
      </c>
      <c r="S10" s="3"/>
      <c r="T10" s="2" t="s">
        <v>93</v>
      </c>
      <c r="U10" s="2" t="s">
        <v>94</v>
      </c>
      <c r="V10" s="2">
        <v>842723.12</v>
      </c>
      <c r="W10" s="4" t="str">
        <f t="shared" si="7"/>
        <v>2.1.5</v>
      </c>
      <c r="X10" s="5">
        <f t="shared" si="8"/>
        <v>842723.12</v>
      </c>
      <c r="Y10" s="3"/>
      <c r="Z10" s="2" t="s">
        <v>135</v>
      </c>
      <c r="AA10" s="2" t="s">
        <v>136</v>
      </c>
      <c r="AB10" s="2">
        <v>238070</v>
      </c>
      <c r="AC10" s="4" t="str">
        <f t="shared" si="9"/>
        <v>2.1.2</v>
      </c>
      <c r="AD10" s="5">
        <f t="shared" si="10"/>
        <v>238070</v>
      </c>
      <c r="AE10" s="3"/>
      <c r="AF10" s="3" t="s">
        <v>91</v>
      </c>
      <c r="AG10" s="3" t="s">
        <v>92</v>
      </c>
      <c r="AH10" s="3">
        <v>850270.28</v>
      </c>
      <c r="AI10" s="4" t="str">
        <f t="shared" si="11"/>
        <v>2.1.5</v>
      </c>
      <c r="AJ10" s="5">
        <f t="shared" si="12"/>
        <v>850270.28</v>
      </c>
      <c r="AK10" s="3"/>
      <c r="AL10" s="2" t="s">
        <v>126</v>
      </c>
      <c r="AM10" s="2" t="s">
        <v>127</v>
      </c>
      <c r="AN10" s="58">
        <v>215000</v>
      </c>
      <c r="AO10" s="4" t="str">
        <f t="shared" si="2"/>
        <v>2.1.3</v>
      </c>
      <c r="AP10" s="5">
        <f t="shared" si="13"/>
        <v>215000</v>
      </c>
      <c r="AQ10" s="3"/>
      <c r="AR10" s="3" t="s">
        <v>124</v>
      </c>
      <c r="AS10" s="3" t="s">
        <v>125</v>
      </c>
      <c r="AT10" s="55">
        <v>582250</v>
      </c>
      <c r="AU10" s="4" t="str">
        <f t="shared" si="14"/>
        <v>2.1.2</v>
      </c>
      <c r="AV10" s="5">
        <f t="shared" si="15"/>
        <v>582250</v>
      </c>
      <c r="AW10" s="3"/>
      <c r="AX10" s="3" t="s">
        <v>91</v>
      </c>
      <c r="AY10" s="3" t="s">
        <v>92</v>
      </c>
      <c r="AZ10" s="3">
        <v>864066.48</v>
      </c>
      <c r="BA10" s="4" t="str">
        <f t="shared" si="16"/>
        <v>2.1.5</v>
      </c>
      <c r="BB10" s="5">
        <f t="shared" si="17"/>
        <v>864066.48</v>
      </c>
      <c r="BC10" s="3"/>
      <c r="BD10" s="3" t="s">
        <v>135</v>
      </c>
      <c r="BE10" s="3" t="s">
        <v>136</v>
      </c>
      <c r="BF10" s="3">
        <v>238070</v>
      </c>
      <c r="BG10" s="4" t="str">
        <f t="shared" si="18"/>
        <v>2.1.2</v>
      </c>
      <c r="BH10" s="5">
        <f t="shared" si="19"/>
        <v>238070</v>
      </c>
      <c r="BI10" s="3"/>
      <c r="BJ10" s="3" t="s">
        <v>135</v>
      </c>
      <c r="BK10" s="3" t="s">
        <v>136</v>
      </c>
      <c r="BL10" s="3">
        <v>119035</v>
      </c>
      <c r="BM10" s="4" t="str">
        <f t="shared" si="20"/>
        <v>2.1.2</v>
      </c>
      <c r="BN10" s="5">
        <f t="shared" si="21"/>
        <v>119035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95</v>
      </c>
      <c r="C11" s="2" t="s">
        <v>96</v>
      </c>
      <c r="D11" s="2">
        <v>142822.85</v>
      </c>
      <c r="E11" s="4" t="str">
        <f t="shared" si="0"/>
        <v>2.1.5</v>
      </c>
      <c r="F11" s="5">
        <f t="shared" si="1"/>
        <v>142822.85</v>
      </c>
      <c r="G11" s="3"/>
      <c r="H11" s="2" t="s">
        <v>93</v>
      </c>
      <c r="I11" s="2" t="s">
        <v>94</v>
      </c>
      <c r="J11" s="2">
        <v>850977.93</v>
      </c>
      <c r="K11" s="4" t="str">
        <f t="shared" si="3"/>
        <v>2.1.5</v>
      </c>
      <c r="L11" s="5">
        <f t="shared" si="4"/>
        <v>850977.93</v>
      </c>
      <c r="M11" s="3"/>
      <c r="N11" s="2" t="s">
        <v>126</v>
      </c>
      <c r="O11" s="2" t="s">
        <v>127</v>
      </c>
      <c r="P11" s="2">
        <v>215000</v>
      </c>
      <c r="Q11" s="4" t="str">
        <f t="shared" si="5"/>
        <v>2.1.3</v>
      </c>
      <c r="R11" s="5">
        <f t="shared" si="6"/>
        <v>215000</v>
      </c>
      <c r="S11" s="3"/>
      <c r="T11" s="2" t="s">
        <v>95</v>
      </c>
      <c r="U11" s="2" t="s">
        <v>96</v>
      </c>
      <c r="V11" s="2">
        <v>141070.76</v>
      </c>
      <c r="W11" s="4" t="str">
        <f t="shared" si="7"/>
        <v>2.1.5</v>
      </c>
      <c r="X11" s="5">
        <f t="shared" si="8"/>
        <v>141070.76</v>
      </c>
      <c r="Y11" s="3"/>
      <c r="Z11" s="2" t="s">
        <v>126</v>
      </c>
      <c r="AA11" s="2" t="s">
        <v>127</v>
      </c>
      <c r="AB11" s="2">
        <v>430000</v>
      </c>
      <c r="AC11" s="4" t="str">
        <f t="shared" si="9"/>
        <v>2.1.3</v>
      </c>
      <c r="AD11" s="5">
        <f t="shared" si="10"/>
        <v>430000</v>
      </c>
      <c r="AE11" s="3"/>
      <c r="AF11" s="3" t="s">
        <v>93</v>
      </c>
      <c r="AG11" s="3" t="s">
        <v>94</v>
      </c>
      <c r="AH11" s="3">
        <v>851468.84</v>
      </c>
      <c r="AI11" s="4" t="str">
        <f t="shared" si="11"/>
        <v>2.1.5</v>
      </c>
      <c r="AJ11" s="5">
        <f t="shared" si="12"/>
        <v>851468.84</v>
      </c>
      <c r="AK11" s="3"/>
      <c r="AL11" s="2" t="s">
        <v>91</v>
      </c>
      <c r="AM11" s="2" t="s">
        <v>92</v>
      </c>
      <c r="AN11" s="58">
        <v>876806.93</v>
      </c>
      <c r="AO11" s="4" t="str">
        <f t="shared" si="2"/>
        <v>2.1.5</v>
      </c>
      <c r="AP11" s="5">
        <f t="shared" si="13"/>
        <v>876806.93</v>
      </c>
      <c r="AQ11" s="3"/>
      <c r="AR11" s="3" t="s">
        <v>135</v>
      </c>
      <c r="AS11" s="3" t="s">
        <v>136</v>
      </c>
      <c r="AT11" s="55">
        <v>119035</v>
      </c>
      <c r="AU11" s="4" t="str">
        <f t="shared" si="14"/>
        <v>2.1.2</v>
      </c>
      <c r="AV11" s="5">
        <f t="shared" si="15"/>
        <v>119035</v>
      </c>
      <c r="AW11" s="3"/>
      <c r="AX11" s="3" t="s">
        <v>93</v>
      </c>
      <c r="AY11" s="3" t="s">
        <v>94</v>
      </c>
      <c r="AZ11" s="3">
        <v>865285.14</v>
      </c>
      <c r="BA11" s="4" t="str">
        <f t="shared" si="16"/>
        <v>2.1.5</v>
      </c>
      <c r="BB11" s="5">
        <f t="shared" si="17"/>
        <v>865285.14</v>
      </c>
      <c r="BC11" s="3"/>
      <c r="BD11" s="3" t="s">
        <v>126</v>
      </c>
      <c r="BE11" s="3" t="s">
        <v>127</v>
      </c>
      <c r="BF11" s="3">
        <v>215000</v>
      </c>
      <c r="BG11" s="4" t="str">
        <f t="shared" si="18"/>
        <v>2.1.3</v>
      </c>
      <c r="BH11" s="5">
        <f t="shared" si="19"/>
        <v>215000</v>
      </c>
      <c r="BI11" s="3"/>
      <c r="BJ11" s="3" t="s">
        <v>161</v>
      </c>
      <c r="BK11" s="3" t="s">
        <v>162</v>
      </c>
      <c r="BL11" s="3">
        <v>30065</v>
      </c>
      <c r="BM11" s="4" t="str">
        <f t="shared" si="20"/>
        <v>2.1.2</v>
      </c>
      <c r="BN11" s="5">
        <f t="shared" si="21"/>
        <v>30065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97</v>
      </c>
      <c r="C12" s="2" t="s">
        <v>98</v>
      </c>
      <c r="D12" s="2">
        <v>142665.19</v>
      </c>
      <c r="E12" s="4" t="str">
        <f t="shared" si="0"/>
        <v>2.2.1</v>
      </c>
      <c r="F12" s="5">
        <f t="shared" si="1"/>
        <v>142665.19</v>
      </c>
      <c r="G12" s="3"/>
      <c r="H12" s="2" t="s">
        <v>95</v>
      </c>
      <c r="I12" s="2" t="s">
        <v>96</v>
      </c>
      <c r="J12" s="2">
        <v>142353.03</v>
      </c>
      <c r="K12" s="4" t="str">
        <f t="shared" si="3"/>
        <v>2.1.5</v>
      </c>
      <c r="L12" s="5">
        <f t="shared" si="4"/>
        <v>142353.03</v>
      </c>
      <c r="M12" s="3"/>
      <c r="N12" s="2" t="s">
        <v>91</v>
      </c>
      <c r="O12" s="2" t="s">
        <v>92</v>
      </c>
      <c r="P12" s="2">
        <v>854378.1</v>
      </c>
      <c r="Q12" s="4" t="str">
        <f t="shared" si="5"/>
        <v>2.1.5</v>
      </c>
      <c r="R12" s="5">
        <f t="shared" si="6"/>
        <v>854378.1</v>
      </c>
      <c r="S12" s="3"/>
      <c r="T12" s="2" t="s">
        <v>97</v>
      </c>
      <c r="U12" s="2" t="s">
        <v>98</v>
      </c>
      <c r="V12" s="2">
        <v>151175.35</v>
      </c>
      <c r="W12" s="4" t="str">
        <f t="shared" si="7"/>
        <v>2.2.1</v>
      </c>
      <c r="X12" s="5">
        <f t="shared" si="8"/>
        <v>151175.35</v>
      </c>
      <c r="Y12" s="3"/>
      <c r="Z12" s="2" t="s">
        <v>91</v>
      </c>
      <c r="AA12" s="2" t="s">
        <v>92</v>
      </c>
      <c r="AB12" s="2">
        <v>856649.75</v>
      </c>
      <c r="AC12" s="4" t="str">
        <f t="shared" si="9"/>
        <v>2.1.5</v>
      </c>
      <c r="AD12" s="5">
        <f t="shared" si="10"/>
        <v>856649.75</v>
      </c>
      <c r="AE12" s="3"/>
      <c r="AF12" s="3" t="s">
        <v>95</v>
      </c>
      <c r="AG12" s="3" t="s">
        <v>96</v>
      </c>
      <c r="AH12" s="3">
        <v>142549.01</v>
      </c>
      <c r="AI12" s="4" t="str">
        <f t="shared" si="11"/>
        <v>2.1.5</v>
      </c>
      <c r="AJ12" s="5">
        <f t="shared" si="12"/>
        <v>142549.01</v>
      </c>
      <c r="AK12" s="3"/>
      <c r="AL12" s="2" t="s">
        <v>93</v>
      </c>
      <c r="AM12" s="2" t="s">
        <v>94</v>
      </c>
      <c r="AN12" s="58">
        <v>878042.22</v>
      </c>
      <c r="AO12" s="4" t="str">
        <f t="shared" si="2"/>
        <v>2.1.5</v>
      </c>
      <c r="AP12" s="5">
        <f t="shared" si="13"/>
        <v>878042.22</v>
      </c>
      <c r="AQ12" s="3"/>
      <c r="AR12" s="3" t="s">
        <v>126</v>
      </c>
      <c r="AS12" s="3" t="s">
        <v>127</v>
      </c>
      <c r="AT12" s="55">
        <v>215000</v>
      </c>
      <c r="AU12" s="4" t="str">
        <f t="shared" si="14"/>
        <v>2.1.3</v>
      </c>
      <c r="AV12" s="5">
        <f t="shared" si="15"/>
        <v>215000</v>
      </c>
      <c r="AW12" s="3"/>
      <c r="AX12" s="3" t="s">
        <v>95</v>
      </c>
      <c r="AY12" s="3" t="s">
        <v>96</v>
      </c>
      <c r="AZ12" s="3">
        <v>144885.76000000001</v>
      </c>
      <c r="BA12" s="4" t="str">
        <f t="shared" si="16"/>
        <v>2.1.5</v>
      </c>
      <c r="BB12" s="5">
        <f t="shared" si="17"/>
        <v>144885.76000000001</v>
      </c>
      <c r="BC12" s="3"/>
      <c r="BD12" s="3" t="s">
        <v>91</v>
      </c>
      <c r="BE12" s="3" t="s">
        <v>92</v>
      </c>
      <c r="BF12" s="3">
        <v>867191.23</v>
      </c>
      <c r="BG12" s="4" t="str">
        <f t="shared" si="18"/>
        <v>2.1.5</v>
      </c>
      <c r="BH12" s="5">
        <f t="shared" si="19"/>
        <v>867191.23</v>
      </c>
      <c r="BI12" s="3"/>
      <c r="BJ12" s="3" t="s">
        <v>126</v>
      </c>
      <c r="BK12" s="3" t="s">
        <v>127</v>
      </c>
      <c r="BL12" s="3">
        <v>215000</v>
      </c>
      <c r="BM12" s="4" t="str">
        <f t="shared" si="20"/>
        <v>2.1.3</v>
      </c>
      <c r="BN12" s="5">
        <f t="shared" si="21"/>
        <v>215000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99</v>
      </c>
      <c r="C13" s="2" t="s">
        <v>100</v>
      </c>
      <c r="D13" s="2">
        <v>70591.960000000006</v>
      </c>
      <c r="E13" s="4" t="str">
        <f t="shared" si="0"/>
        <v>2.2.1</v>
      </c>
      <c r="F13" s="5">
        <f t="shared" si="1"/>
        <v>70591.960000000006</v>
      </c>
      <c r="G13" s="3"/>
      <c r="H13" s="2" t="s">
        <v>97</v>
      </c>
      <c r="I13" s="2" t="s">
        <v>98</v>
      </c>
      <c r="J13" s="2">
        <v>148685.6</v>
      </c>
      <c r="K13" s="4" t="str">
        <f t="shared" si="3"/>
        <v>2.2.1</v>
      </c>
      <c r="L13" s="5">
        <f t="shared" si="4"/>
        <v>148685.6</v>
      </c>
      <c r="M13" s="3"/>
      <c r="N13" s="2" t="s">
        <v>93</v>
      </c>
      <c r="O13" s="2" t="s">
        <v>94</v>
      </c>
      <c r="P13" s="2">
        <v>856041.21</v>
      </c>
      <c r="Q13" s="4" t="str">
        <f t="shared" si="5"/>
        <v>2.1.5</v>
      </c>
      <c r="R13" s="5">
        <f t="shared" si="6"/>
        <v>856041.21</v>
      </c>
      <c r="S13" s="3"/>
      <c r="T13" s="2" t="s">
        <v>99</v>
      </c>
      <c r="U13" s="2" t="s">
        <v>100</v>
      </c>
      <c r="V13" s="2">
        <v>75029.25</v>
      </c>
      <c r="W13" s="4" t="str">
        <f t="shared" si="7"/>
        <v>2.2.1</v>
      </c>
      <c r="X13" s="5">
        <f t="shared" si="8"/>
        <v>75029.25</v>
      </c>
      <c r="Y13" s="3"/>
      <c r="Z13" s="2" t="s">
        <v>93</v>
      </c>
      <c r="AA13" s="2" t="s">
        <v>94</v>
      </c>
      <c r="AB13" s="2">
        <v>857853.64</v>
      </c>
      <c r="AC13" s="4" t="str">
        <f t="shared" si="9"/>
        <v>2.1.5</v>
      </c>
      <c r="AD13" s="5">
        <f t="shared" si="10"/>
        <v>857853.64</v>
      </c>
      <c r="AE13" s="3"/>
      <c r="AF13" s="3" t="s">
        <v>97</v>
      </c>
      <c r="AG13" s="3" t="s">
        <v>98</v>
      </c>
      <c r="AH13" s="3">
        <v>145197.94</v>
      </c>
      <c r="AI13" s="4" t="str">
        <f t="shared" si="11"/>
        <v>2.2.1</v>
      </c>
      <c r="AJ13" s="5">
        <f t="shared" si="12"/>
        <v>145197.94</v>
      </c>
      <c r="AK13" s="3"/>
      <c r="AL13" s="2" t="s">
        <v>95</v>
      </c>
      <c r="AM13" s="2" t="s">
        <v>96</v>
      </c>
      <c r="AN13" s="58">
        <v>147038.29999999999</v>
      </c>
      <c r="AO13" s="4" t="str">
        <f t="shared" si="2"/>
        <v>2.1.5</v>
      </c>
      <c r="AP13" s="5">
        <f t="shared" si="13"/>
        <v>147038.29999999999</v>
      </c>
      <c r="AQ13" s="3"/>
      <c r="AR13" s="3" t="s">
        <v>91</v>
      </c>
      <c r="AS13" s="3" t="s">
        <v>92</v>
      </c>
      <c r="AT13" s="55">
        <v>862708.39</v>
      </c>
      <c r="AU13" s="4" t="str">
        <f t="shared" si="14"/>
        <v>2.1.5</v>
      </c>
      <c r="AV13" s="5">
        <f t="shared" si="15"/>
        <v>862708.39</v>
      </c>
      <c r="AW13" s="3"/>
      <c r="AX13" s="3" t="s">
        <v>97</v>
      </c>
      <c r="AY13" s="3" t="s">
        <v>98</v>
      </c>
      <c r="AZ13" s="3">
        <v>143766.04999999999</v>
      </c>
      <c r="BA13" s="4" t="str">
        <f t="shared" si="16"/>
        <v>2.2.1</v>
      </c>
      <c r="BB13" s="5">
        <f t="shared" si="17"/>
        <v>143766.04999999999</v>
      </c>
      <c r="BC13" s="3"/>
      <c r="BD13" s="3" t="s">
        <v>93</v>
      </c>
      <c r="BE13" s="3" t="s">
        <v>94</v>
      </c>
      <c r="BF13" s="3">
        <v>867230.42</v>
      </c>
      <c r="BG13" s="4" t="str">
        <f t="shared" si="18"/>
        <v>2.1.5</v>
      </c>
      <c r="BH13" s="5">
        <f t="shared" si="19"/>
        <v>867230.42</v>
      </c>
      <c r="BI13" s="3"/>
      <c r="BJ13" s="3" t="s">
        <v>91</v>
      </c>
      <c r="BK13" s="3" t="s">
        <v>92</v>
      </c>
      <c r="BL13" s="3">
        <v>862261.13</v>
      </c>
      <c r="BM13" s="4" t="str">
        <f t="shared" si="20"/>
        <v>2.1.5</v>
      </c>
      <c r="BN13" s="5">
        <f t="shared" si="21"/>
        <v>862261.13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101</v>
      </c>
      <c r="C14" s="2" t="s">
        <v>102</v>
      </c>
      <c r="D14" s="2">
        <v>29225.55</v>
      </c>
      <c r="E14" s="4" t="str">
        <f t="shared" si="0"/>
        <v>2.2.1</v>
      </c>
      <c r="F14" s="5">
        <f t="shared" si="1"/>
        <v>29225.55</v>
      </c>
      <c r="G14" s="3"/>
      <c r="H14" s="2" t="s">
        <v>99</v>
      </c>
      <c r="I14" s="2" t="s">
        <v>100</v>
      </c>
      <c r="J14" s="2">
        <v>73778.83</v>
      </c>
      <c r="K14" s="4" t="str">
        <f t="shared" si="3"/>
        <v>2.2.1</v>
      </c>
      <c r="L14" s="5">
        <f t="shared" si="4"/>
        <v>73778.83</v>
      </c>
      <c r="M14" s="3"/>
      <c r="N14" s="2" t="s">
        <v>95</v>
      </c>
      <c r="O14" s="2" t="s">
        <v>96</v>
      </c>
      <c r="P14" s="2">
        <v>143207.51999999999</v>
      </c>
      <c r="Q14" s="4" t="str">
        <f t="shared" si="5"/>
        <v>2.1.5</v>
      </c>
      <c r="R14" s="5">
        <f t="shared" si="6"/>
        <v>143207.51999999999</v>
      </c>
      <c r="S14" s="3"/>
      <c r="T14" s="2" t="s">
        <v>101</v>
      </c>
      <c r="U14" s="2" t="s">
        <v>102</v>
      </c>
      <c r="V14" s="2">
        <v>29934.400000000001</v>
      </c>
      <c r="W14" s="4" t="str">
        <f t="shared" si="7"/>
        <v>2.2.1</v>
      </c>
      <c r="X14" s="5">
        <f t="shared" si="8"/>
        <v>29934.400000000001</v>
      </c>
      <c r="Y14" s="3"/>
      <c r="Z14" s="2" t="s">
        <v>95</v>
      </c>
      <c r="AA14" s="2" t="s">
        <v>96</v>
      </c>
      <c r="AB14" s="2">
        <v>143617.98000000001</v>
      </c>
      <c r="AC14" s="4" t="str">
        <f t="shared" si="9"/>
        <v>2.1.5</v>
      </c>
      <c r="AD14" s="5">
        <f t="shared" si="10"/>
        <v>143617.98000000001</v>
      </c>
      <c r="AE14" s="3"/>
      <c r="AF14" s="3" t="s">
        <v>99</v>
      </c>
      <c r="AG14" s="3" t="s">
        <v>100</v>
      </c>
      <c r="AH14" s="3">
        <v>77395.13</v>
      </c>
      <c r="AI14" s="4" t="str">
        <f t="shared" si="11"/>
        <v>2.2.1</v>
      </c>
      <c r="AJ14" s="5">
        <f t="shared" si="12"/>
        <v>77395.13</v>
      </c>
      <c r="AK14" s="3"/>
      <c r="AL14" s="2" t="s">
        <v>97</v>
      </c>
      <c r="AM14" s="2" t="s">
        <v>98</v>
      </c>
      <c r="AN14" s="58">
        <v>171728.82</v>
      </c>
      <c r="AO14" s="4" t="str">
        <f t="shared" si="2"/>
        <v>2.2.1</v>
      </c>
      <c r="AP14" s="5">
        <f t="shared" si="13"/>
        <v>171728.82</v>
      </c>
      <c r="AQ14" s="3"/>
      <c r="AR14" s="3" t="s">
        <v>93</v>
      </c>
      <c r="AS14" s="3" t="s">
        <v>94</v>
      </c>
      <c r="AT14" s="55">
        <v>863924.22</v>
      </c>
      <c r="AU14" s="4" t="str">
        <f t="shared" si="14"/>
        <v>2.1.5</v>
      </c>
      <c r="AV14" s="5">
        <f t="shared" si="15"/>
        <v>863924.22</v>
      </c>
      <c r="AW14" s="3"/>
      <c r="AX14" s="3" t="s">
        <v>99</v>
      </c>
      <c r="AY14" s="3" t="s">
        <v>100</v>
      </c>
      <c r="AZ14" s="3">
        <v>77764.17</v>
      </c>
      <c r="BA14" s="4" t="str">
        <f t="shared" si="16"/>
        <v>2.2.1</v>
      </c>
      <c r="BB14" s="5">
        <f t="shared" si="17"/>
        <v>77764.17</v>
      </c>
      <c r="BC14" s="3"/>
      <c r="BD14" s="3" t="s">
        <v>95</v>
      </c>
      <c r="BE14" s="3" t="s">
        <v>96</v>
      </c>
      <c r="BF14" s="3">
        <v>146583.22</v>
      </c>
      <c r="BG14" s="4" t="str">
        <f t="shared" si="18"/>
        <v>2.1.5</v>
      </c>
      <c r="BH14" s="5">
        <f t="shared" si="19"/>
        <v>146583.22</v>
      </c>
      <c r="BI14" s="3"/>
      <c r="BJ14" s="3" t="s">
        <v>93</v>
      </c>
      <c r="BK14" s="3" t="s">
        <v>94</v>
      </c>
      <c r="BL14" s="3">
        <v>863474.52</v>
      </c>
      <c r="BM14" s="4" t="str">
        <f t="shared" si="20"/>
        <v>2.1.5</v>
      </c>
      <c r="BN14" s="5">
        <f t="shared" si="21"/>
        <v>863474.52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112</v>
      </c>
      <c r="C15" s="2" t="s">
        <v>113</v>
      </c>
      <c r="D15" s="2">
        <v>7741177.7699999996</v>
      </c>
      <c r="E15" s="4" t="str">
        <f t="shared" si="0"/>
        <v>2.2.1</v>
      </c>
      <c r="F15" s="5">
        <f t="shared" si="1"/>
        <v>7741177.7699999996</v>
      </c>
      <c r="G15" s="3"/>
      <c r="H15" s="2" t="s">
        <v>101</v>
      </c>
      <c r="I15" s="2" t="s">
        <v>102</v>
      </c>
      <c r="J15" s="2">
        <v>29171.23</v>
      </c>
      <c r="K15" s="4" t="str">
        <f t="shared" si="3"/>
        <v>2.2.1</v>
      </c>
      <c r="L15" s="5">
        <f t="shared" si="4"/>
        <v>29171.23</v>
      </c>
      <c r="M15" s="3"/>
      <c r="N15" s="2" t="s">
        <v>97</v>
      </c>
      <c r="O15" s="2" t="s">
        <v>98</v>
      </c>
      <c r="P15" s="2">
        <v>139832.38</v>
      </c>
      <c r="Q15" s="4" t="str">
        <f t="shared" si="5"/>
        <v>2.2.1</v>
      </c>
      <c r="R15" s="5">
        <f t="shared" si="6"/>
        <v>139832.38</v>
      </c>
      <c r="S15" s="3"/>
      <c r="T15" s="2" t="s">
        <v>112</v>
      </c>
      <c r="U15" s="2" t="s">
        <v>113</v>
      </c>
      <c r="V15" s="2">
        <v>6535554.4199999999</v>
      </c>
      <c r="W15" s="4" t="str">
        <f t="shared" si="7"/>
        <v>2.2.1</v>
      </c>
      <c r="X15" s="5">
        <f t="shared" si="8"/>
        <v>6535554.4199999999</v>
      </c>
      <c r="Y15" s="3"/>
      <c r="Z15" s="2" t="s">
        <v>97</v>
      </c>
      <c r="AA15" s="2" t="s">
        <v>98</v>
      </c>
      <c r="AB15" s="2">
        <v>144681.85</v>
      </c>
      <c r="AC15" s="4" t="str">
        <f t="shared" si="9"/>
        <v>2.2.1</v>
      </c>
      <c r="AD15" s="5">
        <f t="shared" si="10"/>
        <v>144681.85</v>
      </c>
      <c r="AE15" s="3"/>
      <c r="AF15" s="3" t="s">
        <v>101</v>
      </c>
      <c r="AG15" s="3" t="s">
        <v>102</v>
      </c>
      <c r="AH15" s="3">
        <v>28687.95</v>
      </c>
      <c r="AI15" s="4" t="str">
        <f t="shared" si="11"/>
        <v>2.2.1</v>
      </c>
      <c r="AJ15" s="5">
        <f t="shared" si="12"/>
        <v>28687.95</v>
      </c>
      <c r="AK15" s="3"/>
      <c r="AL15" s="2" t="s">
        <v>99</v>
      </c>
      <c r="AM15" s="2" t="s">
        <v>100</v>
      </c>
      <c r="AN15" s="58">
        <v>77194.06</v>
      </c>
      <c r="AO15" s="4" t="str">
        <f>MID(AL15,1,5)</f>
        <v>2.2.1</v>
      </c>
      <c r="AP15" s="5">
        <f t="shared" si="13"/>
        <v>77194.06</v>
      </c>
      <c r="AQ15" s="3"/>
      <c r="AR15" s="3" t="s">
        <v>95</v>
      </c>
      <c r="AS15" s="3" t="s">
        <v>96</v>
      </c>
      <c r="AT15" s="55">
        <v>144653.24</v>
      </c>
      <c r="AU15" s="4" t="str">
        <f t="shared" si="14"/>
        <v>2.1.5</v>
      </c>
      <c r="AV15" s="5">
        <f t="shared" si="15"/>
        <v>144653.24</v>
      </c>
      <c r="AW15" s="3"/>
      <c r="AX15" s="3" t="s">
        <v>101</v>
      </c>
      <c r="AY15" s="3" t="s">
        <v>102</v>
      </c>
      <c r="AZ15" s="3">
        <v>26628.42</v>
      </c>
      <c r="BA15" s="4" t="str">
        <f t="shared" si="16"/>
        <v>2.2.1</v>
      </c>
      <c r="BB15" s="5">
        <f t="shared" si="17"/>
        <v>26628.42</v>
      </c>
      <c r="BC15" s="3"/>
      <c r="BD15" s="3" t="s">
        <v>97</v>
      </c>
      <c r="BE15" s="3" t="s">
        <v>98</v>
      </c>
      <c r="BF15" s="3">
        <v>154386.51</v>
      </c>
      <c r="BG15" s="4" t="str">
        <f t="shared" si="18"/>
        <v>2.2.1</v>
      </c>
      <c r="BH15" s="5">
        <f t="shared" si="19"/>
        <v>154386.51</v>
      </c>
      <c r="BI15" s="3"/>
      <c r="BJ15" s="3" t="s">
        <v>95</v>
      </c>
      <c r="BK15" s="3" t="s">
        <v>96</v>
      </c>
      <c r="BL15" s="3">
        <v>144572.12</v>
      </c>
      <c r="BM15" s="4" t="str">
        <f t="shared" si="20"/>
        <v>2.1.5</v>
      </c>
      <c r="BN15" s="5">
        <f t="shared" si="21"/>
        <v>144572.12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128</v>
      </c>
      <c r="C16" s="2" t="s">
        <v>129</v>
      </c>
      <c r="D16" s="2">
        <v>346887.35</v>
      </c>
      <c r="E16" s="4" t="str">
        <f t="shared" si="0"/>
        <v>2.2.2</v>
      </c>
      <c r="F16" s="5">
        <f t="shared" si="1"/>
        <v>346887.35</v>
      </c>
      <c r="G16" s="3"/>
      <c r="H16" s="2" t="s">
        <v>112</v>
      </c>
      <c r="I16" s="2" t="s">
        <v>113</v>
      </c>
      <c r="J16" s="2">
        <v>4979638.28</v>
      </c>
      <c r="K16" s="4" t="str">
        <f t="shared" si="3"/>
        <v>2.2.1</v>
      </c>
      <c r="L16" s="5">
        <f t="shared" si="4"/>
        <v>4979638.28</v>
      </c>
      <c r="M16" s="3"/>
      <c r="N16" s="2" t="s">
        <v>99</v>
      </c>
      <c r="O16" s="2" t="s">
        <v>100</v>
      </c>
      <c r="P16" s="2">
        <v>80872.3</v>
      </c>
      <c r="Q16" s="4" t="str">
        <f t="shared" si="5"/>
        <v>2.2.1</v>
      </c>
      <c r="R16" s="5">
        <f t="shared" si="6"/>
        <v>80872.3</v>
      </c>
      <c r="S16" s="3"/>
      <c r="T16" s="2" t="s">
        <v>163</v>
      </c>
      <c r="U16" s="2" t="s">
        <v>164</v>
      </c>
      <c r="V16" s="2">
        <v>63550</v>
      </c>
      <c r="W16" s="4" t="str">
        <f t="shared" si="7"/>
        <v>2.2.3</v>
      </c>
      <c r="X16" s="5">
        <f t="shared" si="8"/>
        <v>63550</v>
      </c>
      <c r="Y16" s="3"/>
      <c r="Z16" s="2" t="s">
        <v>99</v>
      </c>
      <c r="AA16" s="2" t="s">
        <v>100</v>
      </c>
      <c r="AB16" s="2">
        <v>84432.67</v>
      </c>
      <c r="AC16" s="4" t="str">
        <f t="shared" si="9"/>
        <v>2.2.1</v>
      </c>
      <c r="AD16" s="5">
        <f t="shared" si="10"/>
        <v>84432.67</v>
      </c>
      <c r="AE16" s="3"/>
      <c r="AF16" s="3" t="s">
        <v>112</v>
      </c>
      <c r="AG16" s="3" t="s">
        <v>113</v>
      </c>
      <c r="AH16" s="3">
        <v>4928082.24</v>
      </c>
      <c r="AI16" s="4" t="str">
        <f t="shared" si="11"/>
        <v>2.2.1</v>
      </c>
      <c r="AJ16" s="5">
        <f t="shared" si="12"/>
        <v>4928082.24</v>
      </c>
      <c r="AK16" s="3"/>
      <c r="AL16" s="2" t="s">
        <v>101</v>
      </c>
      <c r="AM16" s="2" t="s">
        <v>102</v>
      </c>
      <c r="AN16" s="58">
        <v>25085.69</v>
      </c>
      <c r="AO16" s="4" t="str">
        <f t="shared" ref="AO16:AO40" si="24">MID(AL16,1,5)</f>
        <v>2.2.1</v>
      </c>
      <c r="AP16" s="5">
        <f t="shared" si="13"/>
        <v>25085.69</v>
      </c>
      <c r="AQ16" s="3"/>
      <c r="AR16" s="3" t="s">
        <v>97</v>
      </c>
      <c r="AS16" s="3" t="s">
        <v>98</v>
      </c>
      <c r="AT16" s="55">
        <v>145006.10999999999</v>
      </c>
      <c r="AU16" s="4" t="str">
        <f t="shared" si="14"/>
        <v>2.2.1</v>
      </c>
      <c r="AV16" s="5">
        <f t="shared" si="15"/>
        <v>145006.10999999999</v>
      </c>
      <c r="AW16" s="3"/>
      <c r="AX16" s="3" t="s">
        <v>112</v>
      </c>
      <c r="AY16" s="3" t="s">
        <v>113</v>
      </c>
      <c r="AZ16" s="3">
        <v>6410769.6699999999</v>
      </c>
      <c r="BA16" s="4" t="str">
        <f t="shared" si="16"/>
        <v>2.2.1</v>
      </c>
      <c r="BB16" s="5">
        <f t="shared" si="17"/>
        <v>6410769.6699999999</v>
      </c>
      <c r="BC16" s="3"/>
      <c r="BD16" s="3" t="s">
        <v>99</v>
      </c>
      <c r="BE16" s="3" t="s">
        <v>100</v>
      </c>
      <c r="BF16" s="3">
        <v>77147.5</v>
      </c>
      <c r="BG16" s="4" t="str">
        <f t="shared" si="18"/>
        <v>2.2.1</v>
      </c>
      <c r="BH16" s="5">
        <f t="shared" si="19"/>
        <v>77147.5</v>
      </c>
      <c r="BI16" s="3"/>
      <c r="BJ16" s="3" t="s">
        <v>97</v>
      </c>
      <c r="BK16" s="3" t="s">
        <v>98</v>
      </c>
      <c r="BL16" s="3">
        <v>150421.71</v>
      </c>
      <c r="BM16" s="4" t="str">
        <f t="shared" si="20"/>
        <v>2.2.1</v>
      </c>
      <c r="BN16" s="5">
        <f t="shared" si="21"/>
        <v>150421.71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 t="s">
        <v>103</v>
      </c>
      <c r="C17" s="2" t="s">
        <v>104</v>
      </c>
      <c r="D17" s="2">
        <v>87479.63</v>
      </c>
      <c r="E17" s="4" t="str">
        <f t="shared" si="0"/>
        <v>2.2.8</v>
      </c>
      <c r="F17" s="5">
        <f t="shared" si="1"/>
        <v>87479.63</v>
      </c>
      <c r="G17" s="3"/>
      <c r="H17" s="2" t="s">
        <v>103</v>
      </c>
      <c r="I17" s="2" t="s">
        <v>104</v>
      </c>
      <c r="J17" s="2">
        <v>54501.88</v>
      </c>
      <c r="K17" s="4" t="str">
        <f t="shared" si="3"/>
        <v>2.2.8</v>
      </c>
      <c r="L17" s="5">
        <f t="shared" si="4"/>
        <v>54501.88</v>
      </c>
      <c r="M17" s="3"/>
      <c r="N17" s="2" t="s">
        <v>101</v>
      </c>
      <c r="O17" s="2" t="s">
        <v>102</v>
      </c>
      <c r="P17" s="2">
        <v>28359.22</v>
      </c>
      <c r="Q17" s="4" t="str">
        <f t="shared" si="5"/>
        <v>2.2.1</v>
      </c>
      <c r="R17" s="5">
        <f t="shared" si="6"/>
        <v>28359.22</v>
      </c>
      <c r="S17" s="3"/>
      <c r="T17" s="2" t="s">
        <v>183</v>
      </c>
      <c r="U17" s="2" t="s">
        <v>184</v>
      </c>
      <c r="V17" s="2">
        <v>1249687.73</v>
      </c>
      <c r="W17" s="4" t="str">
        <f t="shared" si="7"/>
        <v>2.2.5</v>
      </c>
      <c r="X17" s="5">
        <f t="shared" si="8"/>
        <v>1249687.73</v>
      </c>
      <c r="Y17" s="3"/>
      <c r="Z17" s="2" t="s">
        <v>101</v>
      </c>
      <c r="AA17" s="2" t="s">
        <v>102</v>
      </c>
      <c r="AB17" s="2">
        <v>26100.18</v>
      </c>
      <c r="AC17" s="4" t="str">
        <f t="shared" si="9"/>
        <v>2.2.1</v>
      </c>
      <c r="AD17" s="5">
        <f t="shared" si="10"/>
        <v>26100.18</v>
      </c>
      <c r="AE17" s="3"/>
      <c r="AF17" s="3" t="s">
        <v>163</v>
      </c>
      <c r="AG17" s="3" t="s">
        <v>164</v>
      </c>
      <c r="AH17" s="3">
        <v>81900</v>
      </c>
      <c r="AI17" s="4" t="str">
        <f t="shared" si="11"/>
        <v>2.2.3</v>
      </c>
      <c r="AJ17" s="5">
        <f t="shared" si="12"/>
        <v>81900</v>
      </c>
      <c r="AK17" s="3"/>
      <c r="AL17" s="2" t="s">
        <v>112</v>
      </c>
      <c r="AM17" s="2" t="s">
        <v>113</v>
      </c>
      <c r="AN17" s="58">
        <v>6044259.3700000001</v>
      </c>
      <c r="AO17" s="4" t="str">
        <f t="shared" si="24"/>
        <v>2.2.1</v>
      </c>
      <c r="AP17" s="5">
        <f t="shared" si="13"/>
        <v>6044259.3700000001</v>
      </c>
      <c r="AQ17" s="3"/>
      <c r="AR17" s="3" t="s">
        <v>99</v>
      </c>
      <c r="AS17" s="3" t="s">
        <v>100</v>
      </c>
      <c r="AT17" s="55">
        <v>77741.13</v>
      </c>
      <c r="AU17" s="4" t="str">
        <f t="shared" si="14"/>
        <v>2.2.1</v>
      </c>
      <c r="AV17" s="5">
        <f t="shared" si="15"/>
        <v>77741.13</v>
      </c>
      <c r="AW17" s="3"/>
      <c r="AX17" s="3" t="s">
        <v>128</v>
      </c>
      <c r="AY17" s="3" t="s">
        <v>129</v>
      </c>
      <c r="AZ17" s="3">
        <v>325000</v>
      </c>
      <c r="BA17" s="4" t="str">
        <f t="shared" si="16"/>
        <v>2.2.2</v>
      </c>
      <c r="BB17" s="5">
        <f t="shared" si="17"/>
        <v>325000</v>
      </c>
      <c r="BC17" s="3"/>
      <c r="BD17" s="3" t="s">
        <v>101</v>
      </c>
      <c r="BE17" s="3" t="s">
        <v>102</v>
      </c>
      <c r="BF17" s="3">
        <v>25074.41</v>
      </c>
      <c r="BG17" s="4" t="str">
        <f t="shared" si="18"/>
        <v>2.2.1</v>
      </c>
      <c r="BH17" s="5">
        <f t="shared" si="19"/>
        <v>25074.41</v>
      </c>
      <c r="BI17" s="3"/>
      <c r="BJ17" s="3" t="s">
        <v>99</v>
      </c>
      <c r="BK17" s="3" t="s">
        <v>100</v>
      </c>
      <c r="BL17" s="3">
        <v>77978.539999999994</v>
      </c>
      <c r="BM17" s="4" t="str">
        <f t="shared" si="20"/>
        <v>2.2.1</v>
      </c>
      <c r="BN17" s="5">
        <f t="shared" si="21"/>
        <v>77978.539999999994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 t="s">
        <v>105</v>
      </c>
      <c r="C18" s="2" t="s">
        <v>106</v>
      </c>
      <c r="D18" s="2">
        <v>99064.97</v>
      </c>
      <c r="E18" s="4" t="str">
        <f t="shared" si="0"/>
        <v>2.2.8</v>
      </c>
      <c r="F18" s="5">
        <f t="shared" si="1"/>
        <v>99064.97</v>
      </c>
      <c r="G18" s="3"/>
      <c r="H18" s="2" t="s">
        <v>105</v>
      </c>
      <c r="I18" s="2" t="s">
        <v>106</v>
      </c>
      <c r="J18" s="2">
        <v>236573.28</v>
      </c>
      <c r="K18" s="4" t="str">
        <f t="shared" si="3"/>
        <v>2.2.8</v>
      </c>
      <c r="L18" s="5">
        <f t="shared" si="4"/>
        <v>236573.28</v>
      </c>
      <c r="M18" s="3"/>
      <c r="N18" s="2" t="s">
        <v>112</v>
      </c>
      <c r="O18" s="2" t="s">
        <v>113</v>
      </c>
      <c r="P18" s="2">
        <v>7290567.0700000003</v>
      </c>
      <c r="Q18" s="4" t="str">
        <f t="shared" si="5"/>
        <v>2.2.1</v>
      </c>
      <c r="R18" s="5">
        <f t="shared" si="6"/>
        <v>7290567.0700000003</v>
      </c>
      <c r="S18" s="3"/>
      <c r="T18" s="2" t="s">
        <v>185</v>
      </c>
      <c r="U18" s="2" t="s">
        <v>186</v>
      </c>
      <c r="V18" s="2">
        <v>7615</v>
      </c>
      <c r="W18" s="4" t="str">
        <f t="shared" si="7"/>
        <v>2.2.7</v>
      </c>
      <c r="X18" s="5">
        <f t="shared" si="8"/>
        <v>7615</v>
      </c>
      <c r="Y18" s="3"/>
      <c r="Z18" s="2" t="s">
        <v>112</v>
      </c>
      <c r="AA18" s="2" t="s">
        <v>113</v>
      </c>
      <c r="AB18" s="2">
        <v>6154367.4900000002</v>
      </c>
      <c r="AC18" s="4" t="str">
        <f t="shared" si="9"/>
        <v>2.2.1</v>
      </c>
      <c r="AD18" s="5">
        <f t="shared" si="10"/>
        <v>6154367.4900000002</v>
      </c>
      <c r="AE18" s="3"/>
      <c r="AF18" s="3" t="s">
        <v>221</v>
      </c>
      <c r="AG18" s="3" t="s">
        <v>222</v>
      </c>
      <c r="AH18" s="3">
        <v>26474.34</v>
      </c>
      <c r="AI18" s="4" t="str">
        <f t="shared" si="11"/>
        <v>2.2.6</v>
      </c>
      <c r="AJ18" s="5">
        <f t="shared" si="12"/>
        <v>26474.34</v>
      </c>
      <c r="AK18" s="3"/>
      <c r="AL18" s="2" t="s">
        <v>163</v>
      </c>
      <c r="AM18" s="2" t="s">
        <v>164</v>
      </c>
      <c r="AN18" s="58">
        <v>79000</v>
      </c>
      <c r="AO18" s="4" t="str">
        <f t="shared" si="24"/>
        <v>2.2.3</v>
      </c>
      <c r="AP18" s="5">
        <f t="shared" si="13"/>
        <v>79000</v>
      </c>
      <c r="AQ18" s="3"/>
      <c r="AR18" s="3" t="s">
        <v>101</v>
      </c>
      <c r="AS18" s="3" t="s">
        <v>102</v>
      </c>
      <c r="AT18" s="55">
        <v>26059.5</v>
      </c>
      <c r="AU18" s="4" t="str">
        <f t="shared" si="14"/>
        <v>2.2.1</v>
      </c>
      <c r="AV18" s="5">
        <f t="shared" si="15"/>
        <v>26059.5</v>
      </c>
      <c r="AW18" s="3"/>
      <c r="AX18" s="3" t="s">
        <v>163</v>
      </c>
      <c r="AY18" s="3" t="s">
        <v>164</v>
      </c>
      <c r="AZ18" s="3">
        <v>79450</v>
      </c>
      <c r="BA18" s="4" t="str">
        <f t="shared" si="16"/>
        <v>2.2.3</v>
      </c>
      <c r="BB18" s="5">
        <f t="shared" si="17"/>
        <v>79450</v>
      </c>
      <c r="BC18" s="3"/>
      <c r="BD18" s="3" t="s">
        <v>112</v>
      </c>
      <c r="BE18" s="3" t="s">
        <v>113</v>
      </c>
      <c r="BF18" s="3">
        <v>5343605.45</v>
      </c>
      <c r="BG18" s="4" t="str">
        <f t="shared" si="18"/>
        <v>2.2.1</v>
      </c>
      <c r="BH18" s="5">
        <f t="shared" si="19"/>
        <v>5343605.45</v>
      </c>
      <c r="BI18" s="3"/>
      <c r="BJ18" s="3" t="s">
        <v>101</v>
      </c>
      <c r="BK18" s="3" t="s">
        <v>102</v>
      </c>
      <c r="BL18" s="3">
        <v>28647.48</v>
      </c>
      <c r="BM18" s="4" t="str">
        <f t="shared" si="20"/>
        <v>2.2.1</v>
      </c>
      <c r="BN18" s="5">
        <f t="shared" si="21"/>
        <v>28647.48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 t="s">
        <v>130</v>
      </c>
      <c r="C19" s="2" t="s">
        <v>131</v>
      </c>
      <c r="D19" s="2">
        <v>30000</v>
      </c>
      <c r="E19" s="4" t="str">
        <f t="shared" si="0"/>
        <v>2.4.1</v>
      </c>
      <c r="F19" s="5">
        <f t="shared" si="1"/>
        <v>30000</v>
      </c>
      <c r="G19" s="3"/>
      <c r="H19" s="2" t="s">
        <v>137</v>
      </c>
      <c r="I19" s="2" t="s">
        <v>138</v>
      </c>
      <c r="J19" s="2">
        <v>9147.4699999999993</v>
      </c>
      <c r="K19" s="4" t="str">
        <f t="shared" si="3"/>
        <v>2.2.9</v>
      </c>
      <c r="L19" s="5">
        <f t="shared" si="4"/>
        <v>9147.4699999999993</v>
      </c>
      <c r="M19" s="3"/>
      <c r="N19" s="2" t="s">
        <v>163</v>
      </c>
      <c r="O19" s="2" t="s">
        <v>164</v>
      </c>
      <c r="P19" s="2">
        <v>162200</v>
      </c>
      <c r="Q19" s="4" t="str">
        <f t="shared" si="5"/>
        <v>2.2.3</v>
      </c>
      <c r="R19" s="5">
        <f t="shared" si="6"/>
        <v>162200</v>
      </c>
      <c r="S19" s="3"/>
      <c r="T19" s="2" t="s">
        <v>103</v>
      </c>
      <c r="U19" s="2" t="s">
        <v>104</v>
      </c>
      <c r="V19" s="2">
        <v>50298.83</v>
      </c>
      <c r="W19" s="4" t="str">
        <f t="shared" si="7"/>
        <v>2.2.8</v>
      </c>
      <c r="X19" s="5">
        <f t="shared" si="8"/>
        <v>50298.83</v>
      </c>
      <c r="Y19" s="3"/>
      <c r="Z19" s="2" t="s">
        <v>128</v>
      </c>
      <c r="AA19" s="2" t="s">
        <v>129</v>
      </c>
      <c r="AB19" s="2">
        <v>90755.199999999997</v>
      </c>
      <c r="AC19" s="4" t="str">
        <f t="shared" si="9"/>
        <v>2.2.2</v>
      </c>
      <c r="AD19" s="5">
        <f t="shared" si="10"/>
        <v>90755.199999999997</v>
      </c>
      <c r="AE19" s="3"/>
      <c r="AF19" s="3" t="s">
        <v>185</v>
      </c>
      <c r="AG19" s="3" t="s">
        <v>186</v>
      </c>
      <c r="AH19" s="3">
        <v>9821.44</v>
      </c>
      <c r="AI19" s="4" t="str">
        <f t="shared" si="11"/>
        <v>2.2.7</v>
      </c>
      <c r="AJ19" s="5">
        <f t="shared" si="12"/>
        <v>9821.44</v>
      </c>
      <c r="AK19" s="3"/>
      <c r="AL19" s="2" t="s">
        <v>231</v>
      </c>
      <c r="AM19" s="2" t="s">
        <v>232</v>
      </c>
      <c r="AN19" s="58">
        <v>37050</v>
      </c>
      <c r="AO19" s="4" t="str">
        <f t="shared" si="24"/>
        <v>2.2.5</v>
      </c>
      <c r="AP19" s="5">
        <f t="shared" si="13"/>
        <v>37050</v>
      </c>
      <c r="AQ19" s="3"/>
      <c r="AR19" s="3" t="s">
        <v>112</v>
      </c>
      <c r="AS19" s="3" t="s">
        <v>113</v>
      </c>
      <c r="AT19" s="55">
        <v>5261752.4800000004</v>
      </c>
      <c r="AU19" s="4" t="str">
        <f t="shared" si="14"/>
        <v>2.2.1</v>
      </c>
      <c r="AV19" s="5">
        <f t="shared" si="15"/>
        <v>5261752.4800000004</v>
      </c>
      <c r="AW19" s="3"/>
      <c r="AX19" s="3" t="s">
        <v>183</v>
      </c>
      <c r="AY19" s="3" t="s">
        <v>184</v>
      </c>
      <c r="AZ19" s="3">
        <v>742255.73</v>
      </c>
      <c r="BA19" s="4" t="str">
        <f t="shared" si="16"/>
        <v>2.2.5</v>
      </c>
      <c r="BB19" s="5">
        <f t="shared" si="17"/>
        <v>742255.73</v>
      </c>
      <c r="BC19" s="3"/>
      <c r="BD19" s="3" t="s">
        <v>128</v>
      </c>
      <c r="BE19" s="3" t="s">
        <v>129</v>
      </c>
      <c r="BF19" s="3">
        <v>138500</v>
      </c>
      <c r="BG19" s="4" t="str">
        <f t="shared" si="18"/>
        <v>2.2.2</v>
      </c>
      <c r="BH19" s="5">
        <f t="shared" si="19"/>
        <v>138500</v>
      </c>
      <c r="BI19" s="3"/>
      <c r="BJ19" s="3" t="s">
        <v>112</v>
      </c>
      <c r="BK19" s="3" t="s">
        <v>113</v>
      </c>
      <c r="BL19" s="3">
        <v>6740271.7300000004</v>
      </c>
      <c r="BM19" s="4" t="str">
        <f t="shared" si="20"/>
        <v>2.2.1</v>
      </c>
      <c r="BN19" s="5">
        <f t="shared" si="21"/>
        <v>6740271.7300000004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 t="s">
        <v>132</v>
      </c>
      <c r="C20" s="2" t="s">
        <v>133</v>
      </c>
      <c r="D20" s="2">
        <v>10596.94</v>
      </c>
      <c r="E20" s="4" t="str">
        <f t="shared" si="0"/>
        <v>2.6.2</v>
      </c>
      <c r="F20" s="5">
        <f t="shared" si="1"/>
        <v>10596.94</v>
      </c>
      <c r="G20" s="3"/>
      <c r="H20" s="2" t="s">
        <v>139</v>
      </c>
      <c r="I20" s="2" t="s">
        <v>140</v>
      </c>
      <c r="J20" s="2">
        <v>911500</v>
      </c>
      <c r="K20" s="4" t="str">
        <f t="shared" si="3"/>
        <v>2.2.9</v>
      </c>
      <c r="L20" s="5">
        <f t="shared" si="4"/>
        <v>911500</v>
      </c>
      <c r="M20" s="3"/>
      <c r="N20" s="2" t="s">
        <v>165</v>
      </c>
      <c r="O20" s="2" t="s">
        <v>166</v>
      </c>
      <c r="P20" s="2">
        <v>73050</v>
      </c>
      <c r="Q20" s="4" t="str">
        <f t="shared" si="5"/>
        <v>2.2.7</v>
      </c>
      <c r="R20" s="5">
        <f t="shared" si="6"/>
        <v>73050</v>
      </c>
      <c r="S20" s="3"/>
      <c r="T20" s="2" t="s">
        <v>187</v>
      </c>
      <c r="U20" s="2" t="s">
        <v>188</v>
      </c>
      <c r="V20" s="2">
        <v>2605</v>
      </c>
      <c r="W20" s="4" t="str">
        <f t="shared" si="7"/>
        <v>2.2.8</v>
      </c>
      <c r="X20" s="5">
        <f t="shared" si="8"/>
        <v>2605</v>
      </c>
      <c r="Y20" s="3"/>
      <c r="Z20" s="2" t="s">
        <v>163</v>
      </c>
      <c r="AA20" s="2" t="s">
        <v>164</v>
      </c>
      <c r="AB20" s="2">
        <v>72500</v>
      </c>
      <c r="AC20" s="4" t="str">
        <f t="shared" si="9"/>
        <v>2.2.3</v>
      </c>
      <c r="AD20" s="5">
        <f t="shared" si="10"/>
        <v>72500</v>
      </c>
      <c r="AE20" s="3"/>
      <c r="AF20" s="3" t="s">
        <v>103</v>
      </c>
      <c r="AG20" s="3" t="s">
        <v>104</v>
      </c>
      <c r="AH20" s="3">
        <v>50192.57</v>
      </c>
      <c r="AI20" s="4" t="str">
        <f t="shared" si="11"/>
        <v>2.2.8</v>
      </c>
      <c r="AJ20" s="5">
        <f t="shared" si="12"/>
        <v>50192.57</v>
      </c>
      <c r="AK20" s="3"/>
      <c r="AL20" s="2" t="s">
        <v>233</v>
      </c>
      <c r="AM20" s="2" t="s">
        <v>234</v>
      </c>
      <c r="AN20" s="58">
        <v>207000</v>
      </c>
      <c r="AO20" s="4" t="str">
        <f t="shared" si="24"/>
        <v>2.2.5</v>
      </c>
      <c r="AP20" s="5">
        <f t="shared" si="13"/>
        <v>207000</v>
      </c>
      <c r="AQ20" s="3"/>
      <c r="AR20" s="3" t="s">
        <v>163</v>
      </c>
      <c r="AS20" s="3" t="s">
        <v>164</v>
      </c>
      <c r="AT20" s="55">
        <v>81350</v>
      </c>
      <c r="AU20" s="4" t="str">
        <f t="shared" si="14"/>
        <v>2.2.3</v>
      </c>
      <c r="AV20" s="5">
        <f t="shared" si="15"/>
        <v>81350</v>
      </c>
      <c r="AW20" s="3"/>
      <c r="AX20" s="3" t="s">
        <v>231</v>
      </c>
      <c r="AY20" s="3" t="s">
        <v>232</v>
      </c>
      <c r="AZ20" s="3">
        <v>37050</v>
      </c>
      <c r="BA20" s="4" t="str">
        <f t="shared" si="16"/>
        <v>2.2.5</v>
      </c>
      <c r="BB20" s="5">
        <f t="shared" si="17"/>
        <v>37050</v>
      </c>
      <c r="BC20" s="3"/>
      <c r="BD20" s="3" t="s">
        <v>163</v>
      </c>
      <c r="BE20" s="3" t="s">
        <v>164</v>
      </c>
      <c r="BF20" s="3">
        <v>191702</v>
      </c>
      <c r="BG20" s="4" t="str">
        <f t="shared" si="18"/>
        <v>2.2.3</v>
      </c>
      <c r="BH20" s="5">
        <f t="shared" si="19"/>
        <v>191702</v>
      </c>
      <c r="BI20" s="3"/>
      <c r="BJ20" s="3" t="s">
        <v>163</v>
      </c>
      <c r="BK20" s="3" t="s">
        <v>164</v>
      </c>
      <c r="BL20" s="3">
        <v>75182.5</v>
      </c>
      <c r="BM20" s="4" t="str">
        <f t="shared" si="20"/>
        <v>2.2.3</v>
      </c>
      <c r="BN20" s="5">
        <f t="shared" si="21"/>
        <v>75182.5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141</v>
      </c>
      <c r="I21" s="2" t="s">
        <v>142</v>
      </c>
      <c r="J21" s="2">
        <v>21953.02</v>
      </c>
      <c r="K21" s="4" t="str">
        <f t="shared" si="3"/>
        <v>2.3.1</v>
      </c>
      <c r="L21" s="5">
        <f t="shared" si="4"/>
        <v>21953.02</v>
      </c>
      <c r="M21" s="3"/>
      <c r="N21" s="2" t="s">
        <v>103</v>
      </c>
      <c r="O21" s="2" t="s">
        <v>104</v>
      </c>
      <c r="P21" s="2">
        <v>59420.76</v>
      </c>
      <c r="Q21" s="4" t="str">
        <f t="shared" si="5"/>
        <v>2.2.8</v>
      </c>
      <c r="R21" s="5">
        <f t="shared" si="6"/>
        <v>59420.76</v>
      </c>
      <c r="S21" s="3"/>
      <c r="T21" s="2" t="s">
        <v>189</v>
      </c>
      <c r="U21" s="2" t="s">
        <v>190</v>
      </c>
      <c r="V21" s="2">
        <v>1972.7</v>
      </c>
      <c r="W21" s="4" t="str">
        <f t="shared" si="7"/>
        <v>2.2.8</v>
      </c>
      <c r="X21" s="5">
        <f t="shared" si="8"/>
        <v>1972.7</v>
      </c>
      <c r="Y21" s="3"/>
      <c r="Z21" s="2" t="s">
        <v>183</v>
      </c>
      <c r="AA21" s="2" t="s">
        <v>184</v>
      </c>
      <c r="AB21" s="2">
        <v>202752</v>
      </c>
      <c r="AC21" s="4" t="str">
        <f t="shared" si="9"/>
        <v>2.2.5</v>
      </c>
      <c r="AD21" s="5">
        <f t="shared" si="10"/>
        <v>202752</v>
      </c>
      <c r="AE21" s="3"/>
      <c r="AF21" s="3" t="s">
        <v>187</v>
      </c>
      <c r="AG21" s="3" t="s">
        <v>188</v>
      </c>
      <c r="AH21" s="3">
        <v>2000</v>
      </c>
      <c r="AI21" s="4" t="str">
        <f t="shared" si="11"/>
        <v>2.2.8</v>
      </c>
      <c r="AJ21" s="5">
        <f t="shared" si="12"/>
        <v>2000</v>
      </c>
      <c r="AK21" s="3"/>
      <c r="AL21" s="2" t="s">
        <v>205</v>
      </c>
      <c r="AM21" s="2" t="s">
        <v>206</v>
      </c>
      <c r="AN21" s="58">
        <v>200000</v>
      </c>
      <c r="AO21" s="4" t="str">
        <f t="shared" si="24"/>
        <v>2.2.5</v>
      </c>
      <c r="AP21" s="5">
        <f t="shared" si="13"/>
        <v>200000</v>
      </c>
      <c r="AQ21" s="3"/>
      <c r="AR21" s="3" t="s">
        <v>231</v>
      </c>
      <c r="AS21" s="3" t="s">
        <v>232</v>
      </c>
      <c r="AT21" s="55">
        <v>37050</v>
      </c>
      <c r="AU21" s="4" t="str">
        <f t="shared" si="14"/>
        <v>2.2.5</v>
      </c>
      <c r="AV21" s="5">
        <f t="shared" si="15"/>
        <v>37050</v>
      </c>
      <c r="AW21" s="3"/>
      <c r="AX21" s="3" t="s">
        <v>185</v>
      </c>
      <c r="AY21" s="3" t="s">
        <v>186</v>
      </c>
      <c r="AZ21" s="3">
        <v>4480</v>
      </c>
      <c r="BA21" s="4" t="str">
        <f t="shared" si="16"/>
        <v>2.2.7</v>
      </c>
      <c r="BB21" s="5">
        <f t="shared" si="17"/>
        <v>4480</v>
      </c>
      <c r="BC21" s="3"/>
      <c r="BD21" s="3" t="s">
        <v>183</v>
      </c>
      <c r="BE21" s="3" t="s">
        <v>184</v>
      </c>
      <c r="BF21" s="3">
        <v>47916</v>
      </c>
      <c r="BG21" s="4" t="str">
        <f t="shared" si="18"/>
        <v>2.2.5</v>
      </c>
      <c r="BH21" s="5">
        <f t="shared" si="19"/>
        <v>47916</v>
      </c>
      <c r="BI21" s="3"/>
      <c r="BJ21" s="3" t="s">
        <v>183</v>
      </c>
      <c r="BK21" s="3" t="s">
        <v>184</v>
      </c>
      <c r="BL21" s="3">
        <v>119790</v>
      </c>
      <c r="BM21" s="4" t="str">
        <f t="shared" si="20"/>
        <v>2.2.5</v>
      </c>
      <c r="BN21" s="5">
        <f t="shared" si="21"/>
        <v>119790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143</v>
      </c>
      <c r="I22" s="2" t="s">
        <v>144</v>
      </c>
      <c r="J22" s="2">
        <v>688650</v>
      </c>
      <c r="K22" s="4" t="str">
        <f t="shared" ref="K22:K62" si="25">MID(H22,1,5)</f>
        <v>2.3.7</v>
      </c>
      <c r="L22" s="5">
        <f t="shared" ref="L22:L62" si="26">+J22</f>
        <v>688650</v>
      </c>
      <c r="M22" s="3"/>
      <c r="N22" s="2" t="s">
        <v>105</v>
      </c>
      <c r="O22" s="2" t="s">
        <v>106</v>
      </c>
      <c r="P22" s="2">
        <v>1136895.27</v>
      </c>
      <c r="Q22" s="4" t="str">
        <f t="shared" si="5"/>
        <v>2.2.8</v>
      </c>
      <c r="R22" s="5">
        <f t="shared" si="6"/>
        <v>1136895.27</v>
      </c>
      <c r="S22" s="3"/>
      <c r="T22" s="2" t="s">
        <v>105</v>
      </c>
      <c r="U22" s="2" t="s">
        <v>106</v>
      </c>
      <c r="V22" s="2">
        <v>482966.34</v>
      </c>
      <c r="W22" s="4" t="str">
        <f t="shared" si="7"/>
        <v>2.2.8</v>
      </c>
      <c r="X22" s="5">
        <f t="shared" si="8"/>
        <v>482966.34</v>
      </c>
      <c r="Y22" s="3"/>
      <c r="Z22" s="2" t="s">
        <v>205</v>
      </c>
      <c r="AA22" s="2" t="s">
        <v>206</v>
      </c>
      <c r="AB22" s="2">
        <v>250000</v>
      </c>
      <c r="AC22" s="4" t="str">
        <f t="shared" si="9"/>
        <v>2.2.5</v>
      </c>
      <c r="AD22" s="5">
        <f t="shared" si="10"/>
        <v>250000</v>
      </c>
      <c r="AE22" s="3"/>
      <c r="AF22" s="3" t="s">
        <v>189</v>
      </c>
      <c r="AG22" s="3" t="s">
        <v>190</v>
      </c>
      <c r="AH22" s="3">
        <v>3357.32</v>
      </c>
      <c r="AI22" s="4" t="str">
        <f t="shared" si="11"/>
        <v>2.2.8</v>
      </c>
      <c r="AJ22" s="5">
        <f t="shared" si="12"/>
        <v>3357.32</v>
      </c>
      <c r="AK22" s="3"/>
      <c r="AL22" s="2" t="s">
        <v>185</v>
      </c>
      <c r="AM22" s="2" t="s">
        <v>186</v>
      </c>
      <c r="AN22" s="58">
        <v>190</v>
      </c>
      <c r="AO22" s="4" t="str">
        <f t="shared" si="24"/>
        <v>2.2.7</v>
      </c>
      <c r="AP22" s="5">
        <f t="shared" si="13"/>
        <v>190</v>
      </c>
      <c r="AQ22" s="3"/>
      <c r="AR22" s="3" t="s">
        <v>185</v>
      </c>
      <c r="AS22" s="3" t="s">
        <v>186</v>
      </c>
      <c r="AT22" s="55">
        <v>5010</v>
      </c>
      <c r="AU22" s="4" t="str">
        <f t="shared" si="14"/>
        <v>2.2.7</v>
      </c>
      <c r="AV22" s="5">
        <f t="shared" si="15"/>
        <v>5010</v>
      </c>
      <c r="AW22" s="3"/>
      <c r="AX22" s="3" t="s">
        <v>165</v>
      </c>
      <c r="AY22" s="3" t="s">
        <v>166</v>
      </c>
      <c r="AZ22" s="3">
        <v>360000</v>
      </c>
      <c r="BA22" s="4" t="str">
        <f t="shared" si="16"/>
        <v>2.2.7</v>
      </c>
      <c r="BB22" s="5">
        <f t="shared" si="17"/>
        <v>360000</v>
      </c>
      <c r="BC22" s="3"/>
      <c r="BD22" s="3" t="s">
        <v>231</v>
      </c>
      <c r="BE22" s="3" t="s">
        <v>232</v>
      </c>
      <c r="BF22" s="3">
        <v>37050</v>
      </c>
      <c r="BG22" s="4" t="str">
        <f t="shared" si="18"/>
        <v>2.2.5</v>
      </c>
      <c r="BH22" s="5">
        <f t="shared" si="19"/>
        <v>37050</v>
      </c>
      <c r="BI22" s="3"/>
      <c r="BJ22" s="3" t="s">
        <v>231</v>
      </c>
      <c r="BK22" s="3" t="s">
        <v>232</v>
      </c>
      <c r="BL22" s="3">
        <v>37050</v>
      </c>
      <c r="BM22" s="4" t="str">
        <f t="shared" si="20"/>
        <v>2.2.5</v>
      </c>
      <c r="BN22" s="5">
        <f t="shared" si="21"/>
        <v>37050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145</v>
      </c>
      <c r="I23" s="2" t="s">
        <v>146</v>
      </c>
      <c r="J23" s="2">
        <v>436500</v>
      </c>
      <c r="K23" s="4" t="str">
        <f t="shared" si="25"/>
        <v>2.3.7</v>
      </c>
      <c r="L23" s="5">
        <f t="shared" si="26"/>
        <v>436500</v>
      </c>
      <c r="M23" s="3"/>
      <c r="N23" s="2" t="s">
        <v>137</v>
      </c>
      <c r="O23" s="2" t="s">
        <v>138</v>
      </c>
      <c r="P23" s="2">
        <v>99961.88</v>
      </c>
      <c r="Q23" s="4" t="str">
        <f t="shared" si="5"/>
        <v>2.2.9</v>
      </c>
      <c r="R23" s="5">
        <f t="shared" si="6"/>
        <v>99961.88</v>
      </c>
      <c r="S23" s="3"/>
      <c r="T23" s="2" t="s">
        <v>141</v>
      </c>
      <c r="U23" s="2" t="s">
        <v>142</v>
      </c>
      <c r="V23" s="2">
        <v>137619.72</v>
      </c>
      <c r="W23" s="4" t="str">
        <f t="shared" si="7"/>
        <v>2.3.1</v>
      </c>
      <c r="X23" s="5">
        <f t="shared" si="8"/>
        <v>137619.72</v>
      </c>
      <c r="Y23" s="3"/>
      <c r="Z23" s="2" t="s">
        <v>207</v>
      </c>
      <c r="AA23" s="2" t="s">
        <v>208</v>
      </c>
      <c r="AB23" s="2">
        <v>45048.24</v>
      </c>
      <c r="AC23" s="4" t="str">
        <f t="shared" si="9"/>
        <v>2.2.6</v>
      </c>
      <c r="AD23" s="5">
        <f t="shared" si="10"/>
        <v>45048.24</v>
      </c>
      <c r="AE23" s="3"/>
      <c r="AF23" s="3" t="s">
        <v>105</v>
      </c>
      <c r="AG23" s="3" t="s">
        <v>106</v>
      </c>
      <c r="AH23" s="3">
        <v>413766.64</v>
      </c>
      <c r="AI23" s="4" t="str">
        <f t="shared" si="11"/>
        <v>2.2.8</v>
      </c>
      <c r="AJ23" s="5">
        <f t="shared" si="12"/>
        <v>413766.64</v>
      </c>
      <c r="AK23" s="3"/>
      <c r="AL23" s="2" t="s">
        <v>103</v>
      </c>
      <c r="AM23" s="2" t="s">
        <v>104</v>
      </c>
      <c r="AN23" s="58">
        <v>60864.53</v>
      </c>
      <c r="AO23" s="4" t="str">
        <f t="shared" si="24"/>
        <v>2.2.8</v>
      </c>
      <c r="AP23" s="5">
        <f t="shared" si="13"/>
        <v>60864.53</v>
      </c>
      <c r="AQ23" s="3"/>
      <c r="AR23" s="3" t="s">
        <v>165</v>
      </c>
      <c r="AS23" s="3" t="s">
        <v>166</v>
      </c>
      <c r="AT23" s="55">
        <v>1200</v>
      </c>
      <c r="AU23" s="4" t="str">
        <f t="shared" si="14"/>
        <v>2.2.7</v>
      </c>
      <c r="AV23" s="5">
        <f t="shared" si="15"/>
        <v>1200</v>
      </c>
      <c r="AW23" s="3"/>
      <c r="AX23" s="3" t="s">
        <v>103</v>
      </c>
      <c r="AY23" s="3" t="s">
        <v>104</v>
      </c>
      <c r="AZ23" s="3">
        <v>57386.22</v>
      </c>
      <c r="BA23" s="4" t="str">
        <f t="shared" si="16"/>
        <v>2.2.8</v>
      </c>
      <c r="BB23" s="5">
        <f t="shared" si="17"/>
        <v>57386.22</v>
      </c>
      <c r="BC23" s="3"/>
      <c r="BD23" s="3" t="s">
        <v>233</v>
      </c>
      <c r="BE23" s="3" t="s">
        <v>234</v>
      </c>
      <c r="BF23" s="3">
        <v>83250</v>
      </c>
      <c r="BG23" s="4" t="str">
        <f t="shared" si="18"/>
        <v>2.2.5</v>
      </c>
      <c r="BH23" s="5">
        <f t="shared" si="19"/>
        <v>83250</v>
      </c>
      <c r="BI23" s="3"/>
      <c r="BJ23" s="3" t="s">
        <v>165</v>
      </c>
      <c r="BK23" s="3" t="s">
        <v>166</v>
      </c>
      <c r="BL23" s="3">
        <v>278950</v>
      </c>
      <c r="BM23" s="4" t="str">
        <f t="shared" si="20"/>
        <v>2.2.7</v>
      </c>
      <c r="BN23" s="5">
        <f t="shared" si="21"/>
        <v>278950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147</v>
      </c>
      <c r="I24" s="2" t="s">
        <v>148</v>
      </c>
      <c r="J24" s="2">
        <v>1630</v>
      </c>
      <c r="K24" s="4" t="str">
        <f t="shared" si="25"/>
        <v>2.3.7</v>
      </c>
      <c r="L24" s="5">
        <f t="shared" si="26"/>
        <v>1630</v>
      </c>
      <c r="M24" s="3"/>
      <c r="N24" s="2" t="s">
        <v>139</v>
      </c>
      <c r="O24" s="2" t="s">
        <v>140</v>
      </c>
      <c r="P24" s="2">
        <v>305890</v>
      </c>
      <c r="Q24" s="4" t="str">
        <f t="shared" si="5"/>
        <v>2.2.9</v>
      </c>
      <c r="R24" s="5">
        <f t="shared" si="6"/>
        <v>305890</v>
      </c>
      <c r="S24" s="3"/>
      <c r="T24" s="2" t="s">
        <v>191</v>
      </c>
      <c r="U24" s="2" t="s">
        <v>192</v>
      </c>
      <c r="V24" s="2">
        <v>36728.28</v>
      </c>
      <c r="W24" s="4" t="str">
        <f t="shared" si="7"/>
        <v>2.3.3</v>
      </c>
      <c r="X24" s="5">
        <f t="shared" si="8"/>
        <v>36728.28</v>
      </c>
      <c r="Y24" s="3"/>
      <c r="Z24" s="2" t="s">
        <v>165</v>
      </c>
      <c r="AA24" s="2" t="s">
        <v>166</v>
      </c>
      <c r="AB24" s="2">
        <v>720338.98</v>
      </c>
      <c r="AC24" s="4" t="str">
        <f t="shared" si="9"/>
        <v>2.2.7</v>
      </c>
      <c r="AD24" s="5">
        <f t="shared" si="10"/>
        <v>720338.98</v>
      </c>
      <c r="AE24" s="3"/>
      <c r="AF24" s="3" t="s">
        <v>223</v>
      </c>
      <c r="AG24" s="3" t="s">
        <v>224</v>
      </c>
      <c r="AH24" s="3">
        <v>351000</v>
      </c>
      <c r="AI24" s="4" t="str">
        <f t="shared" si="11"/>
        <v>2.2.9</v>
      </c>
      <c r="AJ24" s="5">
        <f t="shared" si="12"/>
        <v>351000</v>
      </c>
      <c r="AK24" s="3"/>
      <c r="AL24" s="2" t="s">
        <v>189</v>
      </c>
      <c r="AM24" s="2" t="s">
        <v>190</v>
      </c>
      <c r="AN24" s="58">
        <v>1069.6500000000001</v>
      </c>
      <c r="AO24" s="4" t="str">
        <f t="shared" si="24"/>
        <v>2.2.8</v>
      </c>
      <c r="AP24" s="5">
        <f t="shared" si="13"/>
        <v>1069.6500000000001</v>
      </c>
      <c r="AQ24" s="3"/>
      <c r="AR24" s="3" t="s">
        <v>103</v>
      </c>
      <c r="AS24" s="3" t="s">
        <v>104</v>
      </c>
      <c r="AT24" s="55">
        <v>49161.74</v>
      </c>
      <c r="AU24" s="4" t="str">
        <f t="shared" si="14"/>
        <v>2.2.8</v>
      </c>
      <c r="AV24" s="5">
        <f t="shared" si="15"/>
        <v>49161.74</v>
      </c>
      <c r="AW24" s="3"/>
      <c r="AX24" s="3" t="s">
        <v>187</v>
      </c>
      <c r="AY24" s="3" t="s">
        <v>188</v>
      </c>
      <c r="AZ24" s="3">
        <v>2240</v>
      </c>
      <c r="BA24" s="4" t="str">
        <f t="shared" si="16"/>
        <v>2.2.8</v>
      </c>
      <c r="BB24" s="5">
        <f t="shared" si="17"/>
        <v>2240</v>
      </c>
      <c r="BC24" s="3"/>
      <c r="BD24" s="3" t="s">
        <v>205</v>
      </c>
      <c r="BE24" s="3" t="s">
        <v>206</v>
      </c>
      <c r="BF24" s="3">
        <v>200000</v>
      </c>
      <c r="BG24" s="4" t="str">
        <f t="shared" si="18"/>
        <v>2.2.5</v>
      </c>
      <c r="BH24" s="5">
        <f t="shared" si="19"/>
        <v>200000</v>
      </c>
      <c r="BI24" s="3"/>
      <c r="BJ24" s="3" t="s">
        <v>103</v>
      </c>
      <c r="BK24" s="3" t="s">
        <v>104</v>
      </c>
      <c r="BL24" s="3">
        <v>50192.480000000003</v>
      </c>
      <c r="BM24" s="4" t="str">
        <f t="shared" si="20"/>
        <v>2.2.8</v>
      </c>
      <c r="BN24" s="5">
        <f t="shared" si="21"/>
        <v>50192.480000000003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149</v>
      </c>
      <c r="I25" s="2" t="s">
        <v>150</v>
      </c>
      <c r="J25" s="2">
        <v>1400</v>
      </c>
      <c r="K25" s="4" t="str">
        <f t="shared" si="25"/>
        <v>2.3.9</v>
      </c>
      <c r="L25" s="5">
        <f t="shared" si="26"/>
        <v>1400</v>
      </c>
      <c r="M25" s="3"/>
      <c r="N25" s="2" t="s">
        <v>141</v>
      </c>
      <c r="O25" s="2" t="s">
        <v>142</v>
      </c>
      <c r="P25" s="2">
        <v>90703.99</v>
      </c>
      <c r="Q25" s="4" t="str">
        <f t="shared" si="5"/>
        <v>2.3.1</v>
      </c>
      <c r="R25" s="5">
        <f t="shared" si="6"/>
        <v>90703.99</v>
      </c>
      <c r="S25" s="3"/>
      <c r="T25" s="2" t="s">
        <v>143</v>
      </c>
      <c r="U25" s="2" t="s">
        <v>144</v>
      </c>
      <c r="V25" s="2">
        <v>498150</v>
      </c>
      <c r="W25" s="4" t="str">
        <f t="shared" si="7"/>
        <v>2.3.7</v>
      </c>
      <c r="X25" s="5">
        <f t="shared" si="8"/>
        <v>498150</v>
      </c>
      <c r="Y25" s="3"/>
      <c r="Z25" s="2" t="s">
        <v>103</v>
      </c>
      <c r="AA25" s="2" t="s">
        <v>104</v>
      </c>
      <c r="AB25" s="2">
        <v>55206.35</v>
      </c>
      <c r="AC25" s="4" t="str">
        <f t="shared" si="9"/>
        <v>2.2.8</v>
      </c>
      <c r="AD25" s="5">
        <f t="shared" si="10"/>
        <v>55206.35</v>
      </c>
      <c r="AE25" s="3"/>
      <c r="AF25" s="3" t="s">
        <v>137</v>
      </c>
      <c r="AG25" s="3" t="s">
        <v>138</v>
      </c>
      <c r="AH25" s="3">
        <v>4966</v>
      </c>
      <c r="AI25" s="4" t="str">
        <f t="shared" si="11"/>
        <v>2.2.9</v>
      </c>
      <c r="AJ25" s="5">
        <f t="shared" si="12"/>
        <v>4966</v>
      </c>
      <c r="AK25" s="3"/>
      <c r="AL25" s="2" t="s">
        <v>105</v>
      </c>
      <c r="AM25" s="2" t="s">
        <v>106</v>
      </c>
      <c r="AN25" s="58">
        <v>611666.6</v>
      </c>
      <c r="AO25" s="4" t="str">
        <f t="shared" si="24"/>
        <v>2.2.8</v>
      </c>
      <c r="AP25" s="5">
        <f t="shared" si="13"/>
        <v>611666.6</v>
      </c>
      <c r="AQ25" s="3"/>
      <c r="AR25" s="3" t="s">
        <v>187</v>
      </c>
      <c r="AS25" s="3" t="s">
        <v>188</v>
      </c>
      <c r="AT25" s="55">
        <v>520</v>
      </c>
      <c r="AU25" s="4" t="str">
        <f t="shared" si="14"/>
        <v>2.2.8</v>
      </c>
      <c r="AV25" s="5">
        <f t="shared" si="15"/>
        <v>520</v>
      </c>
      <c r="AW25" s="3"/>
      <c r="AX25" s="3" t="s">
        <v>189</v>
      </c>
      <c r="AY25" s="3" t="s">
        <v>190</v>
      </c>
      <c r="AZ25" s="3">
        <v>2805.95</v>
      </c>
      <c r="BA25" s="4" t="str">
        <f t="shared" si="16"/>
        <v>2.2.8</v>
      </c>
      <c r="BB25" s="5">
        <f t="shared" si="17"/>
        <v>2805.95</v>
      </c>
      <c r="BC25" s="3"/>
      <c r="BD25" s="3" t="s">
        <v>221</v>
      </c>
      <c r="BE25" s="3" t="s">
        <v>222</v>
      </c>
      <c r="BF25" s="3">
        <v>651398.56999999995</v>
      </c>
      <c r="BG25" s="4" t="str">
        <f t="shared" si="18"/>
        <v>2.2.6</v>
      </c>
      <c r="BH25" s="5">
        <f t="shared" si="19"/>
        <v>651398.56999999995</v>
      </c>
      <c r="BI25" s="3"/>
      <c r="BJ25" s="3" t="s">
        <v>187</v>
      </c>
      <c r="BK25" s="3" t="s">
        <v>188</v>
      </c>
      <c r="BL25" s="3">
        <v>1080</v>
      </c>
      <c r="BM25" s="4" t="str">
        <f t="shared" si="20"/>
        <v>2.2.8</v>
      </c>
      <c r="BN25" s="5">
        <f t="shared" si="21"/>
        <v>1080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151</v>
      </c>
      <c r="I26" s="2" t="s">
        <v>152</v>
      </c>
      <c r="J26" s="2">
        <v>458.9</v>
      </c>
      <c r="K26" s="4" t="str">
        <f t="shared" si="25"/>
        <v>2.3.9</v>
      </c>
      <c r="L26" s="5">
        <f t="shared" si="26"/>
        <v>458.9</v>
      </c>
      <c r="M26" s="3"/>
      <c r="N26" s="2" t="s">
        <v>143</v>
      </c>
      <c r="O26" s="2" t="s">
        <v>144</v>
      </c>
      <c r="P26" s="2">
        <v>425150</v>
      </c>
      <c r="Q26" s="4" t="str">
        <f t="shared" si="5"/>
        <v>2.3.7</v>
      </c>
      <c r="R26" s="5">
        <f t="shared" si="6"/>
        <v>425150</v>
      </c>
      <c r="S26" s="3"/>
      <c r="T26" s="2" t="s">
        <v>145</v>
      </c>
      <c r="U26" s="2" t="s">
        <v>146</v>
      </c>
      <c r="V26" s="2">
        <v>295000</v>
      </c>
      <c r="W26" s="4" t="str">
        <f t="shared" si="7"/>
        <v>2.3.7</v>
      </c>
      <c r="X26" s="5">
        <f t="shared" si="8"/>
        <v>295000</v>
      </c>
      <c r="Y26" s="3"/>
      <c r="Z26" s="2" t="s">
        <v>209</v>
      </c>
      <c r="AA26" s="2" t="s">
        <v>210</v>
      </c>
      <c r="AB26" s="2">
        <v>204000</v>
      </c>
      <c r="AC26" s="4" t="str">
        <f t="shared" si="9"/>
        <v>2.2.8</v>
      </c>
      <c r="AD26" s="5">
        <f t="shared" si="10"/>
        <v>204000</v>
      </c>
      <c r="AE26" s="3"/>
      <c r="AF26" s="3" t="s">
        <v>141</v>
      </c>
      <c r="AG26" s="3" t="s">
        <v>142</v>
      </c>
      <c r="AH26" s="3">
        <v>56669.2</v>
      </c>
      <c r="AI26" s="4" t="str">
        <f t="shared" si="11"/>
        <v>2.3.1</v>
      </c>
      <c r="AJ26" s="5">
        <f t="shared" si="12"/>
        <v>56669.2</v>
      </c>
      <c r="AK26" s="3"/>
      <c r="AL26" s="2" t="s">
        <v>137</v>
      </c>
      <c r="AM26" s="2" t="s">
        <v>138</v>
      </c>
      <c r="AN26" s="58">
        <v>143380</v>
      </c>
      <c r="AO26" s="4" t="str">
        <f t="shared" si="24"/>
        <v>2.2.9</v>
      </c>
      <c r="AP26" s="5">
        <f t="shared" si="13"/>
        <v>143380</v>
      </c>
      <c r="AQ26" s="3"/>
      <c r="AR26" s="3" t="s">
        <v>105</v>
      </c>
      <c r="AS26" s="3" t="s">
        <v>106</v>
      </c>
      <c r="AT26" s="55">
        <v>425711.54</v>
      </c>
      <c r="AU26" s="4" t="str">
        <f t="shared" si="14"/>
        <v>2.2.8</v>
      </c>
      <c r="AV26" s="5">
        <f t="shared" si="15"/>
        <v>425711.54</v>
      </c>
      <c r="AW26" s="3"/>
      <c r="AX26" s="3" t="s">
        <v>105</v>
      </c>
      <c r="AY26" s="3" t="s">
        <v>106</v>
      </c>
      <c r="AZ26" s="3">
        <v>585556.39</v>
      </c>
      <c r="BA26" s="4" t="str">
        <f t="shared" si="16"/>
        <v>2.2.8</v>
      </c>
      <c r="BB26" s="5">
        <f t="shared" si="17"/>
        <v>585556.39</v>
      </c>
      <c r="BC26" s="3"/>
      <c r="BD26" s="3" t="s">
        <v>165</v>
      </c>
      <c r="BE26" s="3" t="s">
        <v>166</v>
      </c>
      <c r="BF26" s="3">
        <v>470650</v>
      </c>
      <c r="BG26" s="4" t="str">
        <f t="shared" si="18"/>
        <v>2.2.7</v>
      </c>
      <c r="BH26" s="5">
        <f t="shared" si="19"/>
        <v>470650</v>
      </c>
      <c r="BI26" s="3"/>
      <c r="BJ26" s="3" t="s">
        <v>189</v>
      </c>
      <c r="BK26" s="3" t="s">
        <v>190</v>
      </c>
      <c r="BL26" s="3">
        <v>2062.54</v>
      </c>
      <c r="BM26" s="4" t="str">
        <f t="shared" si="20"/>
        <v>2.2.8</v>
      </c>
      <c r="BN26" s="5">
        <f t="shared" si="21"/>
        <v>2062.54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153</v>
      </c>
      <c r="I27" s="2" t="s">
        <v>154</v>
      </c>
      <c r="J27" s="2">
        <v>4600</v>
      </c>
      <c r="K27" s="4" t="str">
        <f t="shared" si="25"/>
        <v>2.3.9</v>
      </c>
      <c r="L27" s="5">
        <f t="shared" si="26"/>
        <v>4600</v>
      </c>
      <c r="M27" s="3"/>
      <c r="N27" s="2" t="s">
        <v>145</v>
      </c>
      <c r="O27" s="2" t="s">
        <v>146</v>
      </c>
      <c r="P27" s="2">
        <v>309000</v>
      </c>
      <c r="Q27" s="4" t="str">
        <f t="shared" si="5"/>
        <v>2.3.7</v>
      </c>
      <c r="R27" s="5">
        <f t="shared" si="6"/>
        <v>309000</v>
      </c>
      <c r="S27" s="3"/>
      <c r="T27" s="2" t="s">
        <v>147</v>
      </c>
      <c r="U27" s="2" t="s">
        <v>148</v>
      </c>
      <c r="V27" s="2">
        <v>1700</v>
      </c>
      <c r="W27" s="4" t="str">
        <f t="shared" si="7"/>
        <v>2.3.7</v>
      </c>
      <c r="X27" s="5">
        <f t="shared" si="8"/>
        <v>1700</v>
      </c>
      <c r="Y27" s="3"/>
      <c r="Z27" s="2" t="s">
        <v>105</v>
      </c>
      <c r="AA27" s="2" t="s">
        <v>106</v>
      </c>
      <c r="AB27" s="2">
        <v>1225925.71</v>
      </c>
      <c r="AC27" s="4" t="str">
        <f t="shared" si="9"/>
        <v>2.2.8</v>
      </c>
      <c r="AD27" s="5">
        <f t="shared" si="10"/>
        <v>1225925.71</v>
      </c>
      <c r="AE27" s="3"/>
      <c r="AF27" s="3" t="s">
        <v>191</v>
      </c>
      <c r="AG27" s="3" t="s">
        <v>192</v>
      </c>
      <c r="AH27" s="3">
        <v>111150</v>
      </c>
      <c r="AI27" s="4" t="str">
        <f t="shared" si="11"/>
        <v>2.3.3</v>
      </c>
      <c r="AJ27" s="5">
        <f t="shared" si="12"/>
        <v>111150</v>
      </c>
      <c r="AK27" s="3"/>
      <c r="AL27" s="2" t="s">
        <v>141</v>
      </c>
      <c r="AM27" s="2" t="s">
        <v>142</v>
      </c>
      <c r="AN27" s="58">
        <v>2424.4299999999998</v>
      </c>
      <c r="AO27" s="4" t="str">
        <f t="shared" si="24"/>
        <v>2.3.1</v>
      </c>
      <c r="AP27" s="5">
        <f t="shared" si="13"/>
        <v>2424.4299999999998</v>
      </c>
      <c r="AQ27" s="3"/>
      <c r="AR27" s="3" t="s">
        <v>137</v>
      </c>
      <c r="AS27" s="3" t="s">
        <v>138</v>
      </c>
      <c r="AT27" s="55">
        <v>63204.26</v>
      </c>
      <c r="AU27" s="4" t="str">
        <f t="shared" si="14"/>
        <v>2.2.9</v>
      </c>
      <c r="AV27" s="5">
        <f t="shared" si="15"/>
        <v>63204.26</v>
      </c>
      <c r="AW27" s="3"/>
      <c r="AX27" s="3" t="s">
        <v>223</v>
      </c>
      <c r="AY27" s="3" t="s">
        <v>224</v>
      </c>
      <c r="AZ27" s="3">
        <v>203389</v>
      </c>
      <c r="BA27" s="4" t="str">
        <f t="shared" si="16"/>
        <v>2.2.9</v>
      </c>
      <c r="BB27" s="5">
        <f t="shared" si="17"/>
        <v>203389</v>
      </c>
      <c r="BC27" s="3"/>
      <c r="BD27" s="3" t="s">
        <v>103</v>
      </c>
      <c r="BE27" s="3" t="s">
        <v>104</v>
      </c>
      <c r="BF27" s="3">
        <v>59607.6</v>
      </c>
      <c r="BG27" s="4" t="str">
        <f t="shared" si="18"/>
        <v>2.2.8</v>
      </c>
      <c r="BH27" s="5">
        <f t="shared" si="19"/>
        <v>59607.6</v>
      </c>
      <c r="BI27" s="3"/>
      <c r="BJ27" s="3" t="s">
        <v>249</v>
      </c>
      <c r="BK27" s="3" t="s">
        <v>250</v>
      </c>
      <c r="BL27" s="3">
        <v>105932.2</v>
      </c>
      <c r="BM27" s="4" t="str">
        <f t="shared" si="20"/>
        <v>2.2.8</v>
      </c>
      <c r="BN27" s="5">
        <f t="shared" si="21"/>
        <v>105932.2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155</v>
      </c>
      <c r="I28" s="2" t="s">
        <v>156</v>
      </c>
      <c r="J28" s="2">
        <v>8433.0499999999993</v>
      </c>
      <c r="K28" s="4" t="str">
        <f t="shared" si="25"/>
        <v>2.3.9</v>
      </c>
      <c r="L28" s="5">
        <f t="shared" si="26"/>
        <v>8433.0499999999993</v>
      </c>
      <c r="M28" s="3"/>
      <c r="N28" s="2" t="s">
        <v>147</v>
      </c>
      <c r="O28" s="2" t="s">
        <v>148</v>
      </c>
      <c r="P28" s="2">
        <v>975</v>
      </c>
      <c r="Q28" s="4" t="str">
        <f t="shared" si="5"/>
        <v>2.3.7</v>
      </c>
      <c r="R28" s="5">
        <f t="shared" si="6"/>
        <v>975</v>
      </c>
      <c r="S28" s="3"/>
      <c r="T28" s="2" t="s">
        <v>193</v>
      </c>
      <c r="U28" s="2" t="s">
        <v>194</v>
      </c>
      <c r="V28" s="2">
        <v>6750</v>
      </c>
      <c r="W28" s="4" t="str">
        <f t="shared" si="7"/>
        <v>2.3.7</v>
      </c>
      <c r="X28" s="5">
        <f t="shared" si="8"/>
        <v>6750</v>
      </c>
      <c r="Y28" s="3"/>
      <c r="Z28" s="2" t="s">
        <v>137</v>
      </c>
      <c r="AA28" s="2" t="s">
        <v>138</v>
      </c>
      <c r="AB28" s="2">
        <v>109039.03999999999</v>
      </c>
      <c r="AC28" s="4" t="str">
        <f t="shared" si="9"/>
        <v>2.2.9</v>
      </c>
      <c r="AD28" s="5">
        <f t="shared" si="10"/>
        <v>109039.03999999999</v>
      </c>
      <c r="AE28" s="3"/>
      <c r="AF28" s="3" t="s">
        <v>225</v>
      </c>
      <c r="AG28" s="3" t="s">
        <v>226</v>
      </c>
      <c r="AH28" s="3">
        <v>32627.119999999999</v>
      </c>
      <c r="AI28" s="4" t="str">
        <f t="shared" si="11"/>
        <v>2.3.6</v>
      </c>
      <c r="AJ28" s="5">
        <f t="shared" si="12"/>
        <v>32627.119999999999</v>
      </c>
      <c r="AK28" s="3"/>
      <c r="AL28" s="2" t="s">
        <v>143</v>
      </c>
      <c r="AM28" s="2" t="s">
        <v>144</v>
      </c>
      <c r="AN28" s="58">
        <v>646800</v>
      </c>
      <c r="AO28" s="4" t="str">
        <f t="shared" si="24"/>
        <v>2.3.7</v>
      </c>
      <c r="AP28" s="5">
        <f t="shared" si="13"/>
        <v>646800</v>
      </c>
      <c r="AQ28" s="3"/>
      <c r="AR28" s="3" t="s">
        <v>141</v>
      </c>
      <c r="AS28" s="3" t="s">
        <v>142</v>
      </c>
      <c r="AT28" s="55">
        <v>65799.520000000004</v>
      </c>
      <c r="AU28" s="4" t="str">
        <f t="shared" si="14"/>
        <v>2.3.1</v>
      </c>
      <c r="AV28" s="5">
        <f t="shared" si="15"/>
        <v>65799.520000000004</v>
      </c>
      <c r="AW28" s="3"/>
      <c r="AX28" s="3" t="s">
        <v>137</v>
      </c>
      <c r="AY28" s="3" t="s">
        <v>138</v>
      </c>
      <c r="AZ28" s="3">
        <v>93001.1</v>
      </c>
      <c r="BA28" s="4" t="str">
        <f t="shared" si="16"/>
        <v>2.2.9</v>
      </c>
      <c r="BB28" s="5">
        <f t="shared" si="17"/>
        <v>93001.1</v>
      </c>
      <c r="BC28" s="3"/>
      <c r="BD28" s="3" t="s">
        <v>105</v>
      </c>
      <c r="BE28" s="3" t="s">
        <v>106</v>
      </c>
      <c r="BF28" s="3">
        <v>703787.11</v>
      </c>
      <c r="BG28" s="4" t="str">
        <f t="shared" si="18"/>
        <v>2.2.8</v>
      </c>
      <c r="BH28" s="5">
        <f t="shared" si="19"/>
        <v>703787.11</v>
      </c>
      <c r="BI28" s="3"/>
      <c r="BJ28" s="3" t="s">
        <v>105</v>
      </c>
      <c r="BK28" s="3" t="s">
        <v>106</v>
      </c>
      <c r="BL28" s="3">
        <v>497867.11</v>
      </c>
      <c r="BM28" s="4" t="str">
        <f t="shared" si="20"/>
        <v>2.2.8</v>
      </c>
      <c r="BN28" s="5">
        <f t="shared" si="21"/>
        <v>497867.11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157</v>
      </c>
      <c r="I29" s="2" t="s">
        <v>158</v>
      </c>
      <c r="J29" s="2">
        <v>8928.01</v>
      </c>
      <c r="K29" s="4" t="str">
        <f t="shared" si="25"/>
        <v>2.3.9</v>
      </c>
      <c r="L29" s="5">
        <f t="shared" si="26"/>
        <v>8928.01</v>
      </c>
      <c r="M29" s="3"/>
      <c r="N29" s="2" t="s">
        <v>167</v>
      </c>
      <c r="O29" s="2" t="s">
        <v>168</v>
      </c>
      <c r="P29" s="2">
        <v>1496000</v>
      </c>
      <c r="Q29" s="4" t="str">
        <f t="shared" si="5"/>
        <v>2.3.7</v>
      </c>
      <c r="R29" s="5">
        <f t="shared" si="6"/>
        <v>1496000</v>
      </c>
      <c r="S29" s="3"/>
      <c r="T29" s="2" t="s">
        <v>195</v>
      </c>
      <c r="U29" s="2" t="s">
        <v>196</v>
      </c>
      <c r="V29" s="2">
        <v>40316</v>
      </c>
      <c r="W29" s="4" t="str">
        <f t="shared" si="7"/>
        <v>2.3.9</v>
      </c>
      <c r="X29" s="5">
        <f t="shared" si="8"/>
        <v>40316</v>
      </c>
      <c r="Y29" s="3"/>
      <c r="Z29" s="2" t="s">
        <v>141</v>
      </c>
      <c r="AA29" s="2" t="s">
        <v>142</v>
      </c>
      <c r="AB29" s="2">
        <v>1048</v>
      </c>
      <c r="AC29" s="4" t="str">
        <f t="shared" si="9"/>
        <v>2.3.1</v>
      </c>
      <c r="AD29" s="5">
        <f t="shared" si="10"/>
        <v>1048</v>
      </c>
      <c r="AE29" s="3"/>
      <c r="AF29" s="3" t="s">
        <v>227</v>
      </c>
      <c r="AG29" s="3" t="s">
        <v>228</v>
      </c>
      <c r="AH29" s="3">
        <v>134000</v>
      </c>
      <c r="AI29" s="4" t="str">
        <f t="shared" si="11"/>
        <v>2.3.6</v>
      </c>
      <c r="AJ29" s="5">
        <f t="shared" si="12"/>
        <v>134000</v>
      </c>
      <c r="AK29" s="3"/>
      <c r="AL29" s="2" t="s">
        <v>145</v>
      </c>
      <c r="AM29" s="2" t="s">
        <v>146</v>
      </c>
      <c r="AN29" s="58">
        <v>491800</v>
      </c>
      <c r="AO29" s="4" t="str">
        <f t="shared" si="24"/>
        <v>2.3.7</v>
      </c>
      <c r="AP29" s="5">
        <f t="shared" si="13"/>
        <v>491800</v>
      </c>
      <c r="AQ29" s="3"/>
      <c r="AR29" s="3" t="s">
        <v>239</v>
      </c>
      <c r="AS29" s="3" t="s">
        <v>240</v>
      </c>
      <c r="AT29" s="55">
        <v>8135.59</v>
      </c>
      <c r="AU29" s="4" t="str">
        <f t="shared" si="14"/>
        <v>2.3.1</v>
      </c>
      <c r="AV29" s="5">
        <f t="shared" si="15"/>
        <v>8135.59</v>
      </c>
      <c r="AW29" s="3"/>
      <c r="AX29" s="3" t="s">
        <v>141</v>
      </c>
      <c r="AY29" s="3" t="s">
        <v>142</v>
      </c>
      <c r="AZ29" s="3">
        <v>24722.84</v>
      </c>
      <c r="BA29" s="4" t="str">
        <f t="shared" si="16"/>
        <v>2.3.1</v>
      </c>
      <c r="BB29" s="5">
        <f t="shared" si="17"/>
        <v>24722.84</v>
      </c>
      <c r="BC29" s="3"/>
      <c r="BD29" s="3" t="s">
        <v>137</v>
      </c>
      <c r="BE29" s="3" t="s">
        <v>138</v>
      </c>
      <c r="BF29" s="3">
        <v>100604.31</v>
      </c>
      <c r="BG29" s="4" t="str">
        <f t="shared" si="18"/>
        <v>2.2.9</v>
      </c>
      <c r="BH29" s="5">
        <f t="shared" si="19"/>
        <v>100604.31</v>
      </c>
      <c r="BI29" s="3"/>
      <c r="BJ29" s="3" t="s">
        <v>137</v>
      </c>
      <c r="BK29" s="3" t="s">
        <v>138</v>
      </c>
      <c r="BL29" s="3">
        <v>11773</v>
      </c>
      <c r="BM29" s="4" t="str">
        <f t="shared" si="20"/>
        <v>2.2.9</v>
      </c>
      <c r="BN29" s="5">
        <f t="shared" si="21"/>
        <v>11773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/>
      <c r="I30" s="2"/>
      <c r="J30" s="2"/>
      <c r="K30" s="4" t="str">
        <f t="shared" si="25"/>
        <v/>
      </c>
      <c r="L30" s="5">
        <f t="shared" si="26"/>
        <v>0</v>
      </c>
      <c r="M30" s="3"/>
      <c r="N30" s="2" t="s">
        <v>169</v>
      </c>
      <c r="O30" s="2" t="s">
        <v>170</v>
      </c>
      <c r="P30" s="2">
        <v>125</v>
      </c>
      <c r="Q30" s="4" t="str">
        <f t="shared" si="5"/>
        <v>2.3.9</v>
      </c>
      <c r="R30" s="5">
        <f t="shared" si="6"/>
        <v>125</v>
      </c>
      <c r="S30" s="3"/>
      <c r="T30" s="2" t="s">
        <v>169</v>
      </c>
      <c r="U30" s="2" t="s">
        <v>170</v>
      </c>
      <c r="V30" s="2">
        <v>4885</v>
      </c>
      <c r="W30" s="4" t="str">
        <f t="shared" si="7"/>
        <v>2.3.9</v>
      </c>
      <c r="X30" s="5">
        <f t="shared" si="8"/>
        <v>4885</v>
      </c>
      <c r="Y30" s="3"/>
      <c r="Z30" s="2" t="s">
        <v>211</v>
      </c>
      <c r="AA30" s="2" t="s">
        <v>212</v>
      </c>
      <c r="AB30" s="2">
        <v>3120</v>
      </c>
      <c r="AC30" s="4" t="str">
        <f t="shared" si="9"/>
        <v>2.3.3</v>
      </c>
      <c r="AD30" s="5">
        <f t="shared" si="10"/>
        <v>3120</v>
      </c>
      <c r="AE30" s="3"/>
      <c r="AF30" s="3" t="s">
        <v>143</v>
      </c>
      <c r="AG30" s="3" t="s">
        <v>144</v>
      </c>
      <c r="AH30" s="3">
        <v>175500</v>
      </c>
      <c r="AI30" s="4" t="str">
        <f t="shared" si="11"/>
        <v>2.3.7</v>
      </c>
      <c r="AJ30" s="5">
        <f t="shared" si="12"/>
        <v>175500</v>
      </c>
      <c r="AK30" s="3"/>
      <c r="AL30" s="2" t="s">
        <v>155</v>
      </c>
      <c r="AM30" s="2" t="s">
        <v>156</v>
      </c>
      <c r="AN30" s="58">
        <v>85753.5</v>
      </c>
      <c r="AO30" s="4" t="str">
        <f t="shared" si="24"/>
        <v>2.3.9</v>
      </c>
      <c r="AP30" s="5">
        <f t="shared" si="13"/>
        <v>85753.5</v>
      </c>
      <c r="AQ30" s="3"/>
      <c r="AR30" s="3" t="s">
        <v>225</v>
      </c>
      <c r="AS30" s="3" t="s">
        <v>226</v>
      </c>
      <c r="AT30" s="55">
        <v>83186.45</v>
      </c>
      <c r="AU30" s="4" t="str">
        <f t="shared" si="14"/>
        <v>2.3.6</v>
      </c>
      <c r="AV30" s="5">
        <f t="shared" si="15"/>
        <v>83186.45</v>
      </c>
      <c r="AW30" s="3"/>
      <c r="AX30" s="3" t="s">
        <v>211</v>
      </c>
      <c r="AY30" s="3" t="s">
        <v>212</v>
      </c>
      <c r="AZ30" s="3">
        <v>36875</v>
      </c>
      <c r="BA30" s="4" t="str">
        <f t="shared" si="16"/>
        <v>2.3.3</v>
      </c>
      <c r="BB30" s="5">
        <f t="shared" si="17"/>
        <v>36875</v>
      </c>
      <c r="BC30" s="3"/>
      <c r="BD30" s="3" t="s">
        <v>141</v>
      </c>
      <c r="BE30" s="3" t="s">
        <v>142</v>
      </c>
      <c r="BF30" s="3">
        <v>24472.030000000002</v>
      </c>
      <c r="BG30" s="4" t="str">
        <f t="shared" si="18"/>
        <v>2.3.1</v>
      </c>
      <c r="BH30" s="5">
        <f t="shared" si="19"/>
        <v>24472.030000000002</v>
      </c>
      <c r="BI30" s="3"/>
      <c r="BJ30" s="3" t="s">
        <v>141</v>
      </c>
      <c r="BK30" s="3" t="s">
        <v>142</v>
      </c>
      <c r="BL30" s="3">
        <v>390726.64</v>
      </c>
      <c r="BM30" s="4" t="str">
        <f t="shared" si="20"/>
        <v>2.3.1</v>
      </c>
      <c r="BN30" s="5">
        <f t="shared" si="21"/>
        <v>390726.64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/>
      <c r="I31" s="2"/>
      <c r="J31" s="2"/>
      <c r="K31" s="4" t="str">
        <f t="shared" si="25"/>
        <v/>
      </c>
      <c r="L31" s="5">
        <f t="shared" si="26"/>
        <v>0</v>
      </c>
      <c r="M31" s="3"/>
      <c r="N31" s="2" t="s">
        <v>171</v>
      </c>
      <c r="O31" s="2" t="s">
        <v>172</v>
      </c>
      <c r="P31" s="2">
        <v>120574.6</v>
      </c>
      <c r="Q31" s="4" t="str">
        <f t="shared" si="5"/>
        <v>2.3.9</v>
      </c>
      <c r="R31" s="5">
        <f t="shared" si="6"/>
        <v>120574.6</v>
      </c>
      <c r="S31" s="3"/>
      <c r="T31" s="2" t="s">
        <v>149</v>
      </c>
      <c r="U31" s="2" t="s">
        <v>150</v>
      </c>
      <c r="V31" s="2">
        <v>2105.6</v>
      </c>
      <c r="W31" s="4" t="str">
        <f t="shared" si="7"/>
        <v>2.3.9</v>
      </c>
      <c r="X31" s="5">
        <f t="shared" si="8"/>
        <v>2105.6</v>
      </c>
      <c r="Y31" s="3"/>
      <c r="Z31" s="2" t="s">
        <v>213</v>
      </c>
      <c r="AA31" s="2" t="s">
        <v>214</v>
      </c>
      <c r="AB31" s="2">
        <v>14950</v>
      </c>
      <c r="AC31" s="4" t="str">
        <f t="shared" si="9"/>
        <v>2.3.6</v>
      </c>
      <c r="AD31" s="5">
        <f t="shared" si="10"/>
        <v>14950</v>
      </c>
      <c r="AE31" s="3"/>
      <c r="AF31" s="3" t="s">
        <v>145</v>
      </c>
      <c r="AG31" s="3" t="s">
        <v>146</v>
      </c>
      <c r="AH31" s="3">
        <v>276000</v>
      </c>
      <c r="AI31" s="4" t="str">
        <f t="shared" si="11"/>
        <v>2.3.7</v>
      </c>
      <c r="AJ31" s="5">
        <f t="shared" si="12"/>
        <v>276000</v>
      </c>
      <c r="AK31" s="3"/>
      <c r="AL31" s="2" t="s">
        <v>157</v>
      </c>
      <c r="AM31" s="2" t="s">
        <v>158</v>
      </c>
      <c r="AN31" s="58">
        <v>3502.08</v>
      </c>
      <c r="AO31" s="4" t="str">
        <f t="shared" si="24"/>
        <v>2.3.9</v>
      </c>
      <c r="AP31" s="5">
        <f t="shared" si="13"/>
        <v>3502.08</v>
      </c>
      <c r="AQ31" s="3"/>
      <c r="AR31" s="3" t="s">
        <v>241</v>
      </c>
      <c r="AS31" s="3" t="s">
        <v>242</v>
      </c>
      <c r="AT31" s="55">
        <v>36576.17</v>
      </c>
      <c r="AU31" s="4" t="str">
        <f t="shared" si="14"/>
        <v>2.3.6</v>
      </c>
      <c r="AV31" s="5">
        <f t="shared" si="15"/>
        <v>36576.17</v>
      </c>
      <c r="AW31" s="3"/>
      <c r="AX31" s="3" t="s">
        <v>191</v>
      </c>
      <c r="AY31" s="3" t="s">
        <v>192</v>
      </c>
      <c r="AZ31" s="3">
        <v>4800</v>
      </c>
      <c r="BA31" s="4" t="str">
        <f t="shared" si="16"/>
        <v>2.3.3</v>
      </c>
      <c r="BB31" s="5">
        <f t="shared" si="17"/>
        <v>4800</v>
      </c>
      <c r="BC31" s="3"/>
      <c r="BD31" s="3" t="s">
        <v>211</v>
      </c>
      <c r="BE31" s="3" t="s">
        <v>212</v>
      </c>
      <c r="BF31" s="3">
        <v>68800</v>
      </c>
      <c r="BG31" s="4" t="str">
        <f t="shared" si="18"/>
        <v>2.3.3</v>
      </c>
      <c r="BH31" s="5">
        <f t="shared" si="19"/>
        <v>68800</v>
      </c>
      <c r="BI31" s="3"/>
      <c r="BJ31" s="3" t="s">
        <v>251</v>
      </c>
      <c r="BK31" s="3" t="s">
        <v>252</v>
      </c>
      <c r="BL31" s="3">
        <v>636000</v>
      </c>
      <c r="BM31" s="4" t="str">
        <f t="shared" si="20"/>
        <v>2.3.2</v>
      </c>
      <c r="BN31" s="5">
        <f t="shared" si="21"/>
        <v>636000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/>
      <c r="I32" s="2"/>
      <c r="J32" s="2"/>
      <c r="K32" s="4" t="str">
        <f t="shared" si="25"/>
        <v/>
      </c>
      <c r="L32" s="5">
        <f t="shared" si="26"/>
        <v>0</v>
      </c>
      <c r="M32" s="3"/>
      <c r="N32" s="2" t="s">
        <v>151</v>
      </c>
      <c r="O32" s="2" t="s">
        <v>152</v>
      </c>
      <c r="P32" s="2">
        <v>407884</v>
      </c>
      <c r="Q32" s="4" t="str">
        <f t="shared" si="5"/>
        <v>2.3.9</v>
      </c>
      <c r="R32" s="5">
        <f t="shared" si="6"/>
        <v>407884</v>
      </c>
      <c r="S32" s="3"/>
      <c r="T32" s="2" t="s">
        <v>155</v>
      </c>
      <c r="U32" s="2" t="s">
        <v>156</v>
      </c>
      <c r="V32" s="2">
        <v>112872</v>
      </c>
      <c r="W32" s="4" t="str">
        <f t="shared" si="7"/>
        <v>2.3.9</v>
      </c>
      <c r="X32" s="5">
        <f t="shared" si="8"/>
        <v>112872</v>
      </c>
      <c r="Y32" s="3"/>
      <c r="Z32" s="2" t="s">
        <v>143</v>
      </c>
      <c r="AA32" s="2" t="s">
        <v>144</v>
      </c>
      <c r="AB32" s="2">
        <v>825250</v>
      </c>
      <c r="AC32" s="4" t="str">
        <f t="shared" si="9"/>
        <v>2.3.7</v>
      </c>
      <c r="AD32" s="5">
        <f t="shared" si="10"/>
        <v>825250</v>
      </c>
      <c r="AE32" s="3"/>
      <c r="AF32" s="3" t="s">
        <v>147</v>
      </c>
      <c r="AG32" s="3" t="s">
        <v>148</v>
      </c>
      <c r="AH32" s="3">
        <v>3640</v>
      </c>
      <c r="AI32" s="4" t="str">
        <f t="shared" si="11"/>
        <v>2.3.7</v>
      </c>
      <c r="AJ32" s="5">
        <f t="shared" si="12"/>
        <v>3640</v>
      </c>
      <c r="AK32" s="3"/>
      <c r="AL32" s="2" t="s">
        <v>235</v>
      </c>
      <c r="AM32" s="2" t="s">
        <v>236</v>
      </c>
      <c r="AN32" s="58">
        <v>555318.67000000004</v>
      </c>
      <c r="AO32" s="4" t="str">
        <f t="shared" si="24"/>
        <v>2.6.1</v>
      </c>
      <c r="AP32" s="5">
        <f t="shared" si="13"/>
        <v>555318.67000000004</v>
      </c>
      <c r="AQ32" s="3"/>
      <c r="AR32" s="3" t="s">
        <v>227</v>
      </c>
      <c r="AS32" s="3" t="s">
        <v>228</v>
      </c>
      <c r="AT32" s="55">
        <v>3728.81</v>
      </c>
      <c r="AU32" s="4" t="str">
        <f t="shared" si="14"/>
        <v>2.3.6</v>
      </c>
      <c r="AV32" s="5">
        <f t="shared" si="15"/>
        <v>3728.81</v>
      </c>
      <c r="AW32" s="3"/>
      <c r="AX32" s="3" t="s">
        <v>241</v>
      </c>
      <c r="AY32" s="3" t="s">
        <v>242</v>
      </c>
      <c r="AZ32" s="3">
        <v>37800</v>
      </c>
      <c r="BA32" s="4" t="str">
        <f t="shared" si="16"/>
        <v>2.3.6</v>
      </c>
      <c r="BB32" s="5">
        <f t="shared" si="17"/>
        <v>37800</v>
      </c>
      <c r="BC32" s="3"/>
      <c r="BD32" s="3" t="s">
        <v>191</v>
      </c>
      <c r="BE32" s="3" t="s">
        <v>192</v>
      </c>
      <c r="BF32" s="3">
        <v>65613.06</v>
      </c>
      <c r="BG32" s="4" t="str">
        <f t="shared" si="18"/>
        <v>2.3.3</v>
      </c>
      <c r="BH32" s="5">
        <f t="shared" si="19"/>
        <v>65613.06</v>
      </c>
      <c r="BI32" s="3"/>
      <c r="BJ32" s="3" t="s">
        <v>143</v>
      </c>
      <c r="BK32" s="3" t="s">
        <v>144</v>
      </c>
      <c r="BL32" s="3">
        <v>654300</v>
      </c>
      <c r="BM32" s="4" t="str">
        <f t="shared" si="20"/>
        <v>2.3.7</v>
      </c>
      <c r="BN32" s="5">
        <f t="shared" si="21"/>
        <v>654300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/>
      <c r="I33" s="2"/>
      <c r="J33" s="2"/>
      <c r="K33" s="4" t="str">
        <f t="shared" si="25"/>
        <v/>
      </c>
      <c r="L33" s="5">
        <f t="shared" si="26"/>
        <v>0</v>
      </c>
      <c r="M33" s="3"/>
      <c r="N33" s="2" t="s">
        <v>155</v>
      </c>
      <c r="O33" s="2" t="s">
        <v>156</v>
      </c>
      <c r="P33" s="2">
        <v>4752</v>
      </c>
      <c r="Q33" s="4" t="str">
        <f t="shared" si="5"/>
        <v>2.3.9</v>
      </c>
      <c r="R33" s="5">
        <f t="shared" si="6"/>
        <v>4752</v>
      </c>
      <c r="S33" s="3"/>
      <c r="T33" s="2" t="s">
        <v>157</v>
      </c>
      <c r="U33" s="2" t="s">
        <v>158</v>
      </c>
      <c r="V33" s="2">
        <v>11542.7</v>
      </c>
      <c r="W33" s="4" t="str">
        <f t="shared" si="7"/>
        <v>2.3.9</v>
      </c>
      <c r="X33" s="5">
        <f t="shared" si="8"/>
        <v>11542.7</v>
      </c>
      <c r="Y33" s="3"/>
      <c r="Z33" s="2" t="s">
        <v>145</v>
      </c>
      <c r="AA33" s="2" t="s">
        <v>146</v>
      </c>
      <c r="AB33" s="2">
        <v>433000</v>
      </c>
      <c r="AC33" s="4" t="str">
        <f t="shared" si="9"/>
        <v>2.3.7</v>
      </c>
      <c r="AD33" s="5">
        <f t="shared" si="10"/>
        <v>433000</v>
      </c>
      <c r="AE33" s="3"/>
      <c r="AF33" s="3" t="s">
        <v>193</v>
      </c>
      <c r="AG33" s="3" t="s">
        <v>194</v>
      </c>
      <c r="AH33" s="3">
        <v>178210</v>
      </c>
      <c r="AI33" s="4" t="str">
        <f t="shared" si="11"/>
        <v>2.3.7</v>
      </c>
      <c r="AJ33" s="5">
        <f t="shared" si="12"/>
        <v>178210</v>
      </c>
      <c r="AK33" s="3"/>
      <c r="AL33" s="2" t="s">
        <v>199</v>
      </c>
      <c r="AM33" s="2" t="s">
        <v>200</v>
      </c>
      <c r="AN33" s="58">
        <v>73902</v>
      </c>
      <c r="AO33" s="4" t="str">
        <f t="shared" si="24"/>
        <v>2.6.1</v>
      </c>
      <c r="AP33" s="5">
        <f t="shared" si="13"/>
        <v>73902</v>
      </c>
      <c r="AQ33" s="3"/>
      <c r="AR33" s="3" t="s">
        <v>143</v>
      </c>
      <c r="AS33" s="3" t="s">
        <v>144</v>
      </c>
      <c r="AT33" s="55">
        <v>461200</v>
      </c>
      <c r="AU33" s="4" t="str">
        <f t="shared" si="14"/>
        <v>2.3.7</v>
      </c>
      <c r="AV33" s="5">
        <f t="shared" si="15"/>
        <v>461200</v>
      </c>
      <c r="AW33" s="3"/>
      <c r="AX33" s="3" t="s">
        <v>227</v>
      </c>
      <c r="AY33" s="3" t="s">
        <v>228</v>
      </c>
      <c r="AZ33" s="3">
        <v>81000</v>
      </c>
      <c r="BA33" s="4" t="str">
        <f t="shared" si="16"/>
        <v>2.3.6</v>
      </c>
      <c r="BB33" s="5">
        <f t="shared" si="17"/>
        <v>81000</v>
      </c>
      <c r="BC33" s="3"/>
      <c r="BD33" s="3" t="s">
        <v>143</v>
      </c>
      <c r="BE33" s="3" t="s">
        <v>144</v>
      </c>
      <c r="BF33" s="3">
        <v>445200</v>
      </c>
      <c r="BG33" s="4" t="str">
        <f t="shared" si="18"/>
        <v>2.3.7</v>
      </c>
      <c r="BH33" s="5">
        <f t="shared" si="19"/>
        <v>445200</v>
      </c>
      <c r="BI33" s="3"/>
      <c r="BJ33" s="3" t="s">
        <v>145</v>
      </c>
      <c r="BK33" s="3" t="s">
        <v>146</v>
      </c>
      <c r="BL33" s="3">
        <v>304000</v>
      </c>
      <c r="BM33" s="4" t="str">
        <f t="shared" si="20"/>
        <v>2.3.7</v>
      </c>
      <c r="BN33" s="5">
        <f t="shared" si="21"/>
        <v>304000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/>
      <c r="I34" s="2"/>
      <c r="J34" s="2"/>
      <c r="K34" s="4" t="str">
        <f t="shared" si="25"/>
        <v/>
      </c>
      <c r="L34" s="5">
        <f t="shared" si="26"/>
        <v>0</v>
      </c>
      <c r="M34" s="3"/>
      <c r="N34" s="2" t="s">
        <v>157</v>
      </c>
      <c r="O34" s="2" t="s">
        <v>158</v>
      </c>
      <c r="P34" s="2">
        <v>15462.67</v>
      </c>
      <c r="Q34" s="4" t="str">
        <f t="shared" si="5"/>
        <v>2.3.9</v>
      </c>
      <c r="R34" s="5">
        <f t="shared" si="6"/>
        <v>15462.67</v>
      </c>
      <c r="S34" s="3"/>
      <c r="T34" s="2" t="s">
        <v>197</v>
      </c>
      <c r="U34" s="2" t="s">
        <v>198</v>
      </c>
      <c r="V34" s="2">
        <v>202</v>
      </c>
      <c r="W34" s="4" t="str">
        <f t="shared" si="7"/>
        <v>2.3.9</v>
      </c>
      <c r="X34" s="5">
        <f t="shared" si="8"/>
        <v>202</v>
      </c>
      <c r="Y34" s="3"/>
      <c r="Z34" s="2" t="s">
        <v>147</v>
      </c>
      <c r="AA34" s="2" t="s">
        <v>148</v>
      </c>
      <c r="AB34" s="2">
        <v>1800</v>
      </c>
      <c r="AC34" s="4" t="str">
        <f t="shared" si="9"/>
        <v>2.3.7</v>
      </c>
      <c r="AD34" s="5">
        <f t="shared" si="10"/>
        <v>1800</v>
      </c>
      <c r="AE34" s="3"/>
      <c r="AF34" s="3" t="s">
        <v>169</v>
      </c>
      <c r="AG34" s="3" t="s">
        <v>170</v>
      </c>
      <c r="AH34" s="3">
        <v>30902.46</v>
      </c>
      <c r="AI34" s="4" t="str">
        <f t="shared" si="11"/>
        <v>2.3.9</v>
      </c>
      <c r="AJ34" s="5">
        <f t="shared" si="12"/>
        <v>30902.46</v>
      </c>
      <c r="AK34" s="3"/>
      <c r="AL34" s="2" t="s">
        <v>237</v>
      </c>
      <c r="AM34" s="2" t="s">
        <v>238</v>
      </c>
      <c r="AN34" s="58">
        <v>711433.56</v>
      </c>
      <c r="AO34" s="4" t="str">
        <f t="shared" si="24"/>
        <v>2.6.6</v>
      </c>
      <c r="AP34" s="5">
        <f t="shared" si="13"/>
        <v>711433.56</v>
      </c>
      <c r="AQ34" s="3"/>
      <c r="AR34" s="3" t="s">
        <v>145</v>
      </c>
      <c r="AS34" s="3" t="s">
        <v>146</v>
      </c>
      <c r="AT34" s="55">
        <v>192000</v>
      </c>
      <c r="AU34" s="4" t="str">
        <f t="shared" ref="AU34:AU62" si="27">MID(AR34,1,5)</f>
        <v>2.3.7</v>
      </c>
      <c r="AV34" s="5">
        <f t="shared" si="15"/>
        <v>192000</v>
      </c>
      <c r="AW34" s="3"/>
      <c r="AX34" s="3" t="s">
        <v>143</v>
      </c>
      <c r="AY34" s="3" t="s">
        <v>144</v>
      </c>
      <c r="AZ34" s="3">
        <v>602300</v>
      </c>
      <c r="BA34" s="4" t="str">
        <f t="shared" ref="BA34:BA62" si="28">MID(AX34,1,5)</f>
        <v>2.3.7</v>
      </c>
      <c r="BB34" s="5">
        <f t="shared" si="17"/>
        <v>602300</v>
      </c>
      <c r="BC34" s="3"/>
      <c r="BD34" s="3" t="s">
        <v>145</v>
      </c>
      <c r="BE34" s="3" t="s">
        <v>146</v>
      </c>
      <c r="BF34" s="3">
        <v>240700</v>
      </c>
      <c r="BG34" s="4" t="str">
        <f t="shared" ref="BG34:BG62" si="29">MID(BD34,1,5)</f>
        <v>2.3.7</v>
      </c>
      <c r="BH34" s="5">
        <f t="shared" si="19"/>
        <v>240700</v>
      </c>
      <c r="BI34" s="3"/>
      <c r="BJ34" s="3" t="s">
        <v>147</v>
      </c>
      <c r="BK34" s="3" t="s">
        <v>148</v>
      </c>
      <c r="BL34" s="3">
        <v>2000</v>
      </c>
      <c r="BM34" s="4" t="str">
        <f t="shared" ref="BM34:BM62" si="30">MID(BJ34,1,5)</f>
        <v>2.3.7</v>
      </c>
      <c r="BN34" s="5">
        <f t="shared" si="21"/>
        <v>2000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/>
      <c r="I35" s="2"/>
      <c r="J35" s="2"/>
      <c r="K35" s="4" t="str">
        <f t="shared" si="25"/>
        <v/>
      </c>
      <c r="L35" s="5">
        <f t="shared" si="26"/>
        <v>0</v>
      </c>
      <c r="M35" s="3"/>
      <c r="N35" s="2" t="s">
        <v>173</v>
      </c>
      <c r="O35" s="2" t="s">
        <v>174</v>
      </c>
      <c r="P35" s="2">
        <v>1525455.69</v>
      </c>
      <c r="Q35" s="4" t="str">
        <f t="shared" si="5"/>
        <v>2.4.1</v>
      </c>
      <c r="R35" s="5">
        <f t="shared" si="6"/>
        <v>1525455.69</v>
      </c>
      <c r="S35" s="3"/>
      <c r="T35" s="2" t="s">
        <v>199</v>
      </c>
      <c r="U35" s="2" t="s">
        <v>200</v>
      </c>
      <c r="V35" s="2">
        <v>169600</v>
      </c>
      <c r="W35" s="4" t="str">
        <f t="shared" si="7"/>
        <v>2.6.1</v>
      </c>
      <c r="X35" s="5">
        <f t="shared" si="8"/>
        <v>169600</v>
      </c>
      <c r="Y35" s="3"/>
      <c r="Z35" s="2" t="s">
        <v>167</v>
      </c>
      <c r="AA35" s="2" t="s">
        <v>168</v>
      </c>
      <c r="AB35" s="2">
        <v>1472500</v>
      </c>
      <c r="AC35" s="4" t="str">
        <f t="shared" si="9"/>
        <v>2.3.7</v>
      </c>
      <c r="AD35" s="5">
        <f t="shared" si="10"/>
        <v>1472500</v>
      </c>
      <c r="AE35" s="3"/>
      <c r="AF35" s="3" t="s">
        <v>157</v>
      </c>
      <c r="AG35" s="3" t="s">
        <v>158</v>
      </c>
      <c r="AH35" s="3">
        <v>16330.51</v>
      </c>
      <c r="AI35" s="4" t="str">
        <f t="shared" si="11"/>
        <v>2.3.9</v>
      </c>
      <c r="AJ35" s="5">
        <f t="shared" si="12"/>
        <v>16330.51</v>
      </c>
      <c r="AK35" s="3"/>
      <c r="AL35" s="2" t="s">
        <v>201</v>
      </c>
      <c r="AM35" s="2" t="s">
        <v>202</v>
      </c>
      <c r="AN35" s="58">
        <v>11428879.220000001</v>
      </c>
      <c r="AO35" s="4" t="str">
        <f t="shared" si="24"/>
        <v>2.7.2</v>
      </c>
      <c r="AP35" s="5">
        <f t="shared" si="13"/>
        <v>11428879.220000001</v>
      </c>
      <c r="AQ35" s="3"/>
      <c r="AR35" s="3" t="s">
        <v>147</v>
      </c>
      <c r="AS35" s="3" t="s">
        <v>148</v>
      </c>
      <c r="AT35" s="55">
        <v>2000</v>
      </c>
      <c r="AU35" s="4" t="str">
        <f t="shared" si="27"/>
        <v>2.3.7</v>
      </c>
      <c r="AV35" s="5">
        <f t="shared" si="15"/>
        <v>2000</v>
      </c>
      <c r="AW35" s="3"/>
      <c r="AX35" s="3" t="s">
        <v>145</v>
      </c>
      <c r="AY35" s="3" t="s">
        <v>146</v>
      </c>
      <c r="AZ35" s="3">
        <v>344000</v>
      </c>
      <c r="BA35" s="4" t="str">
        <f t="shared" si="28"/>
        <v>2.3.7</v>
      </c>
      <c r="BB35" s="5">
        <f t="shared" si="17"/>
        <v>344000</v>
      </c>
      <c r="BC35" s="3"/>
      <c r="BD35" s="3" t="s">
        <v>147</v>
      </c>
      <c r="BE35" s="3" t="s">
        <v>148</v>
      </c>
      <c r="BF35" s="3">
        <v>890</v>
      </c>
      <c r="BG35" s="4" t="str">
        <f t="shared" si="29"/>
        <v>2.3.7</v>
      </c>
      <c r="BH35" s="5">
        <f t="shared" si="19"/>
        <v>890</v>
      </c>
      <c r="BI35" s="3"/>
      <c r="BJ35" s="3" t="s">
        <v>195</v>
      </c>
      <c r="BK35" s="3" t="s">
        <v>196</v>
      </c>
      <c r="BL35" s="3">
        <v>1400.96</v>
      </c>
      <c r="BM35" s="4" t="str">
        <f t="shared" si="30"/>
        <v>2.3.9</v>
      </c>
      <c r="BN35" s="5">
        <f t="shared" si="21"/>
        <v>1400.96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/>
      <c r="I36" s="2"/>
      <c r="J36" s="2"/>
      <c r="K36" s="4" t="str">
        <f t="shared" si="25"/>
        <v/>
      </c>
      <c r="L36" s="5">
        <f t="shared" si="26"/>
        <v>0</v>
      </c>
      <c r="M36" s="3"/>
      <c r="N36" s="2" t="s">
        <v>175</v>
      </c>
      <c r="O36" s="2" t="s">
        <v>176</v>
      </c>
      <c r="P36" s="2">
        <v>837895.85</v>
      </c>
      <c r="Q36" s="4" t="str">
        <f t="shared" si="5"/>
        <v>2.6.5</v>
      </c>
      <c r="R36" s="5">
        <f t="shared" si="6"/>
        <v>837895.85</v>
      </c>
      <c r="S36" s="3"/>
      <c r="T36" s="2" t="s">
        <v>175</v>
      </c>
      <c r="U36" s="2" t="s">
        <v>176</v>
      </c>
      <c r="V36" s="2">
        <v>478813.56173800002</v>
      </c>
      <c r="W36" s="4" t="str">
        <f t="shared" si="7"/>
        <v>2.6.5</v>
      </c>
      <c r="X36" s="5">
        <f t="shared" si="8"/>
        <v>478813.56173800002</v>
      </c>
      <c r="Y36" s="3"/>
      <c r="Z36" s="2" t="s">
        <v>193</v>
      </c>
      <c r="AA36" s="2" t="s">
        <v>194</v>
      </c>
      <c r="AB36" s="2">
        <v>1724350</v>
      </c>
      <c r="AC36" s="4" t="str">
        <f t="shared" si="9"/>
        <v>2.3.7</v>
      </c>
      <c r="AD36" s="5">
        <f t="shared" si="10"/>
        <v>1724350</v>
      </c>
      <c r="AE36" s="3"/>
      <c r="AF36" s="3" t="s">
        <v>199</v>
      </c>
      <c r="AG36" s="3" t="s">
        <v>200</v>
      </c>
      <c r="AH36" s="3">
        <v>724518</v>
      </c>
      <c r="AI36" s="4" t="str">
        <f t="shared" si="11"/>
        <v>2.6.1</v>
      </c>
      <c r="AJ36" s="5">
        <f t="shared" si="12"/>
        <v>724518</v>
      </c>
      <c r="AK36" s="3"/>
      <c r="AL36" s="2"/>
      <c r="AM36" s="2"/>
      <c r="AN36" s="58"/>
      <c r="AO36" s="4" t="str">
        <f t="shared" si="24"/>
        <v/>
      </c>
      <c r="AP36" s="5">
        <f t="shared" si="13"/>
        <v>0</v>
      </c>
      <c r="AQ36" s="3"/>
      <c r="AR36" s="3" t="s">
        <v>193</v>
      </c>
      <c r="AS36" s="3" t="s">
        <v>194</v>
      </c>
      <c r="AT36" s="55">
        <v>608400</v>
      </c>
      <c r="AU36" s="4" t="str">
        <f t="shared" si="27"/>
        <v>2.3.7</v>
      </c>
      <c r="AV36" s="5">
        <f t="shared" si="15"/>
        <v>608400</v>
      </c>
      <c r="AW36" s="3"/>
      <c r="AX36" s="3" t="s">
        <v>167</v>
      </c>
      <c r="AY36" s="3" t="s">
        <v>168</v>
      </c>
      <c r="AZ36" s="3">
        <v>1759217.84</v>
      </c>
      <c r="BA36" s="4" t="str">
        <f t="shared" si="28"/>
        <v>2.3.7</v>
      </c>
      <c r="BB36" s="5">
        <f t="shared" si="17"/>
        <v>1759217.84</v>
      </c>
      <c r="BC36" s="3"/>
      <c r="BD36" s="3" t="s">
        <v>247</v>
      </c>
      <c r="BE36" s="3" t="s">
        <v>248</v>
      </c>
      <c r="BF36" s="3">
        <v>102860</v>
      </c>
      <c r="BG36" s="4" t="str">
        <f t="shared" si="29"/>
        <v>2.3.7</v>
      </c>
      <c r="BH36" s="5">
        <f t="shared" si="19"/>
        <v>102860</v>
      </c>
      <c r="BI36" s="3"/>
      <c r="BJ36" s="3" t="s">
        <v>169</v>
      </c>
      <c r="BK36" s="3" t="s">
        <v>170</v>
      </c>
      <c r="BL36" s="3">
        <v>823.8</v>
      </c>
      <c r="BM36" s="4" t="str">
        <f t="shared" si="30"/>
        <v>2.3.9</v>
      </c>
      <c r="BN36" s="5">
        <f t="shared" si="21"/>
        <v>823.8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/>
      <c r="I37" s="2"/>
      <c r="J37" s="2"/>
      <c r="K37" s="4" t="str">
        <f t="shared" si="25"/>
        <v/>
      </c>
      <c r="L37" s="5">
        <f t="shared" si="26"/>
        <v>0</v>
      </c>
      <c r="M37" s="3"/>
      <c r="N37" s="2" t="s">
        <v>177</v>
      </c>
      <c r="O37" s="2" t="s">
        <v>178</v>
      </c>
      <c r="P37" s="2">
        <v>4530000</v>
      </c>
      <c r="Q37" s="4" t="str">
        <f t="shared" si="5"/>
        <v>2.6.5</v>
      </c>
      <c r="R37" s="5">
        <f t="shared" si="6"/>
        <v>4530000</v>
      </c>
      <c r="S37" s="3"/>
      <c r="T37" s="2" t="s">
        <v>201</v>
      </c>
      <c r="U37" s="2" t="s">
        <v>202</v>
      </c>
      <c r="V37" s="2">
        <v>4958328.93</v>
      </c>
      <c r="W37" s="4" t="str">
        <f t="shared" si="7"/>
        <v>2.7.2</v>
      </c>
      <c r="X37" s="5">
        <f t="shared" si="8"/>
        <v>4958328.93</v>
      </c>
      <c r="Y37" s="3"/>
      <c r="Z37" s="2" t="s">
        <v>195</v>
      </c>
      <c r="AA37" s="2" t="s">
        <v>196</v>
      </c>
      <c r="AB37" s="2">
        <v>8035</v>
      </c>
      <c r="AC37" s="4" t="str">
        <f t="shared" si="9"/>
        <v>2.3.9</v>
      </c>
      <c r="AD37" s="5">
        <f t="shared" si="10"/>
        <v>8035</v>
      </c>
      <c r="AE37" s="3"/>
      <c r="AF37" s="3" t="s">
        <v>175</v>
      </c>
      <c r="AG37" s="3" t="s">
        <v>176</v>
      </c>
      <c r="AH37" s="3">
        <v>197150</v>
      </c>
      <c r="AI37" s="4" t="str">
        <f t="shared" si="11"/>
        <v>2.6.5</v>
      </c>
      <c r="AJ37" s="5">
        <f t="shared" si="12"/>
        <v>197150</v>
      </c>
      <c r="AK37" s="3"/>
      <c r="AL37" s="2"/>
      <c r="AM37" s="2"/>
      <c r="AN37" s="58"/>
      <c r="AO37" s="4" t="str">
        <f t="shared" si="24"/>
        <v/>
      </c>
      <c r="AP37" s="5">
        <f t="shared" si="13"/>
        <v>0</v>
      </c>
      <c r="AQ37" s="3"/>
      <c r="AR37" s="3" t="s">
        <v>169</v>
      </c>
      <c r="AS37" s="3" t="s">
        <v>170</v>
      </c>
      <c r="AT37" s="55">
        <v>8176</v>
      </c>
      <c r="AU37" s="4" t="str">
        <f t="shared" si="27"/>
        <v>2.3.9</v>
      </c>
      <c r="AV37" s="5">
        <f t="shared" si="15"/>
        <v>8176</v>
      </c>
      <c r="AW37" s="3"/>
      <c r="AX37" s="3" t="s">
        <v>193</v>
      </c>
      <c r="AY37" s="3" t="s">
        <v>194</v>
      </c>
      <c r="AZ37" s="3">
        <v>203684</v>
      </c>
      <c r="BA37" s="4" t="str">
        <f t="shared" si="28"/>
        <v>2.3.7</v>
      </c>
      <c r="BB37" s="5">
        <f t="shared" si="17"/>
        <v>203684</v>
      </c>
      <c r="BC37" s="3"/>
      <c r="BD37" s="3" t="s">
        <v>193</v>
      </c>
      <c r="BE37" s="3" t="s">
        <v>194</v>
      </c>
      <c r="BF37" s="3">
        <v>1433880</v>
      </c>
      <c r="BG37" s="4" t="str">
        <f t="shared" si="29"/>
        <v>2.3.7</v>
      </c>
      <c r="BH37" s="5">
        <f t="shared" si="19"/>
        <v>1433880</v>
      </c>
      <c r="BI37" s="3"/>
      <c r="BJ37" s="3" t="s">
        <v>155</v>
      </c>
      <c r="BK37" s="3" t="s">
        <v>156</v>
      </c>
      <c r="BL37" s="3">
        <v>462500</v>
      </c>
      <c r="BM37" s="4" t="str">
        <f t="shared" si="30"/>
        <v>2.3.9</v>
      </c>
      <c r="BN37" s="5">
        <f t="shared" si="21"/>
        <v>462500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/>
      <c r="I38" s="2"/>
      <c r="J38" s="2"/>
      <c r="K38" s="4" t="str">
        <f t="shared" si="25"/>
        <v/>
      </c>
      <c r="L38" s="5">
        <f t="shared" si="26"/>
        <v>0</v>
      </c>
      <c r="M38" s="3"/>
      <c r="N38" s="2" t="s">
        <v>179</v>
      </c>
      <c r="O38" s="2" t="s">
        <v>180</v>
      </c>
      <c r="P38" s="2">
        <v>208560</v>
      </c>
      <c r="Q38" s="4" t="str">
        <f t="shared" si="5"/>
        <v>2.6.8</v>
      </c>
      <c r="R38" s="5">
        <f t="shared" si="6"/>
        <v>208560</v>
      </c>
      <c r="S38" s="3"/>
      <c r="T38" s="2"/>
      <c r="U38" s="2"/>
      <c r="V38" s="2"/>
      <c r="W38" s="4" t="str">
        <f t="shared" si="7"/>
        <v/>
      </c>
      <c r="X38" s="5">
        <f t="shared" si="8"/>
        <v>0</v>
      </c>
      <c r="Y38" s="3"/>
      <c r="Z38" s="2" t="s">
        <v>169</v>
      </c>
      <c r="AA38" s="2" t="s">
        <v>170</v>
      </c>
      <c r="AB38" s="2">
        <v>316</v>
      </c>
      <c r="AC38" s="4" t="str">
        <f t="shared" si="9"/>
        <v>2.3.9</v>
      </c>
      <c r="AD38" s="5">
        <f t="shared" si="10"/>
        <v>316</v>
      </c>
      <c r="AE38" s="3"/>
      <c r="AF38" s="3" t="s">
        <v>229</v>
      </c>
      <c r="AG38" s="3" t="s">
        <v>230</v>
      </c>
      <c r="AH38" s="3">
        <v>179689.35</v>
      </c>
      <c r="AI38" s="4" t="str">
        <f t="shared" si="11"/>
        <v>2.6.9</v>
      </c>
      <c r="AJ38" s="5">
        <f t="shared" si="12"/>
        <v>179689.35</v>
      </c>
      <c r="AK38" s="3"/>
      <c r="AL38" s="2"/>
      <c r="AM38" s="2"/>
      <c r="AN38" s="58"/>
      <c r="AO38" s="4" t="str">
        <f t="shared" si="24"/>
        <v/>
      </c>
      <c r="AP38" s="5">
        <f t="shared" si="13"/>
        <v>0</v>
      </c>
      <c r="AQ38" s="3"/>
      <c r="AR38" s="3" t="s">
        <v>151</v>
      </c>
      <c r="AS38" s="3" t="s">
        <v>152</v>
      </c>
      <c r="AT38" s="55">
        <v>22835</v>
      </c>
      <c r="AU38" s="4" t="str">
        <f t="shared" si="27"/>
        <v>2.3.9</v>
      </c>
      <c r="AV38" s="5">
        <f t="shared" si="15"/>
        <v>22835</v>
      </c>
      <c r="AW38" s="3"/>
      <c r="AX38" s="3" t="s">
        <v>195</v>
      </c>
      <c r="AY38" s="3" t="s">
        <v>196</v>
      </c>
      <c r="AZ38" s="3">
        <v>505</v>
      </c>
      <c r="BA38" s="4" t="str">
        <f t="shared" si="28"/>
        <v>2.3.9</v>
      </c>
      <c r="BB38" s="5">
        <f t="shared" si="17"/>
        <v>505</v>
      </c>
      <c r="BC38" s="3"/>
      <c r="BD38" s="3" t="s">
        <v>195</v>
      </c>
      <c r="BE38" s="3" t="s">
        <v>196</v>
      </c>
      <c r="BF38" s="3">
        <v>649</v>
      </c>
      <c r="BG38" s="4" t="str">
        <f t="shared" si="29"/>
        <v>2.3.9</v>
      </c>
      <c r="BH38" s="5">
        <f t="shared" si="19"/>
        <v>649</v>
      </c>
      <c r="BI38" s="3"/>
      <c r="BJ38" s="3" t="s">
        <v>157</v>
      </c>
      <c r="BK38" s="3" t="s">
        <v>158</v>
      </c>
      <c r="BL38" s="3">
        <v>4298.63</v>
      </c>
      <c r="BM38" s="4" t="str">
        <f t="shared" si="30"/>
        <v>2.3.9</v>
      </c>
      <c r="BN38" s="5">
        <f t="shared" si="21"/>
        <v>4298.63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/>
      <c r="I39" s="2"/>
      <c r="J39" s="2"/>
      <c r="K39" s="4" t="str">
        <f t="shared" si="25"/>
        <v/>
      </c>
      <c r="L39" s="5">
        <f t="shared" si="26"/>
        <v>0</v>
      </c>
      <c r="M39" s="3"/>
      <c r="N39" s="2"/>
      <c r="O39" s="2"/>
      <c r="P39" s="2"/>
      <c r="Q39" s="4" t="str">
        <f t="shared" si="5"/>
        <v/>
      </c>
      <c r="R39" s="5">
        <f t="shared" si="6"/>
        <v>0</v>
      </c>
      <c r="S39" s="3"/>
      <c r="T39" s="2"/>
      <c r="U39" s="2"/>
      <c r="V39" s="2"/>
      <c r="W39" s="4" t="str">
        <f t="shared" si="7"/>
        <v/>
      </c>
      <c r="X39" s="5">
        <f t="shared" si="8"/>
        <v>0</v>
      </c>
      <c r="Y39" s="3"/>
      <c r="Z39" s="2" t="s">
        <v>149</v>
      </c>
      <c r="AA39" s="2" t="s">
        <v>150</v>
      </c>
      <c r="AB39" s="2">
        <v>1345.45</v>
      </c>
      <c r="AC39" s="4" t="str">
        <f t="shared" si="9"/>
        <v>2.3.9</v>
      </c>
      <c r="AD39" s="5">
        <f t="shared" si="10"/>
        <v>1345.45</v>
      </c>
      <c r="AE39" s="3"/>
      <c r="AF39" s="3" t="s">
        <v>201</v>
      </c>
      <c r="AG39" s="3" t="s">
        <v>202</v>
      </c>
      <c r="AH39" s="3">
        <v>4177934.08</v>
      </c>
      <c r="AI39" s="4" t="str">
        <f t="shared" si="11"/>
        <v>2.7.2</v>
      </c>
      <c r="AJ39" s="5">
        <f t="shared" si="12"/>
        <v>4177934.08</v>
      </c>
      <c r="AK39" s="3"/>
      <c r="AL39" s="2"/>
      <c r="AM39" s="2"/>
      <c r="AN39" s="58"/>
      <c r="AO39" s="4" t="str">
        <f t="shared" si="24"/>
        <v/>
      </c>
      <c r="AP39" s="5">
        <f t="shared" si="13"/>
        <v>0</v>
      </c>
      <c r="AQ39" s="3"/>
      <c r="AR39" s="3" t="s">
        <v>155</v>
      </c>
      <c r="AS39" s="3" t="s">
        <v>156</v>
      </c>
      <c r="AT39" s="55">
        <v>900706</v>
      </c>
      <c r="AU39" s="4" t="str">
        <f t="shared" si="27"/>
        <v>2.3.9</v>
      </c>
      <c r="AV39" s="5">
        <f t="shared" si="15"/>
        <v>900706</v>
      </c>
      <c r="AW39" s="3"/>
      <c r="AX39" s="3" t="s">
        <v>169</v>
      </c>
      <c r="AY39" s="3" t="s">
        <v>170</v>
      </c>
      <c r="AZ39" s="3">
        <v>16390.64</v>
      </c>
      <c r="BA39" s="4" t="str">
        <f t="shared" si="28"/>
        <v>2.3.9</v>
      </c>
      <c r="BB39" s="5">
        <f t="shared" si="17"/>
        <v>16390.64</v>
      </c>
      <c r="BC39" s="3"/>
      <c r="BD39" s="3" t="s">
        <v>169</v>
      </c>
      <c r="BE39" s="3" t="s">
        <v>170</v>
      </c>
      <c r="BF39" s="3">
        <v>79829</v>
      </c>
      <c r="BG39" s="4" t="str">
        <f t="shared" si="29"/>
        <v>2.3.9</v>
      </c>
      <c r="BH39" s="5">
        <f t="shared" si="19"/>
        <v>79829</v>
      </c>
      <c r="BI39" s="3"/>
      <c r="BJ39" s="3" t="s">
        <v>199</v>
      </c>
      <c r="BK39" s="3" t="s">
        <v>200</v>
      </c>
      <c r="BL39" s="3">
        <v>84322.03</v>
      </c>
      <c r="BM39" s="4" t="str">
        <f t="shared" si="30"/>
        <v>2.6.1</v>
      </c>
      <c r="BN39" s="5">
        <f t="shared" si="21"/>
        <v>84322.03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/>
      <c r="O40" s="2"/>
      <c r="P40" s="2"/>
      <c r="Q40" s="4" t="str">
        <f t="shared" si="5"/>
        <v/>
      </c>
      <c r="R40" s="5">
        <f t="shared" si="6"/>
        <v>0</v>
      </c>
      <c r="S40" s="3"/>
      <c r="T40" s="2"/>
      <c r="U40" s="2"/>
      <c r="V40" s="2"/>
      <c r="W40" s="4" t="str">
        <f t="shared" si="7"/>
        <v/>
      </c>
      <c r="X40" s="5">
        <f t="shared" si="8"/>
        <v>0</v>
      </c>
      <c r="Y40" s="3"/>
      <c r="Z40" s="2" t="s">
        <v>151</v>
      </c>
      <c r="AA40" s="2" t="s">
        <v>152</v>
      </c>
      <c r="AB40" s="2">
        <v>225365</v>
      </c>
      <c r="AC40" s="4" t="str">
        <f t="shared" si="9"/>
        <v>2.3.9</v>
      </c>
      <c r="AD40" s="5">
        <f t="shared" si="10"/>
        <v>225365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58"/>
      <c r="AO40" s="4" t="str">
        <f t="shared" si="24"/>
        <v/>
      </c>
      <c r="AP40" s="5">
        <f t="shared" si="13"/>
        <v>0</v>
      </c>
      <c r="AQ40" s="3"/>
      <c r="AR40" s="3" t="s">
        <v>157</v>
      </c>
      <c r="AS40" s="3" t="s">
        <v>158</v>
      </c>
      <c r="AT40" s="55">
        <v>20310</v>
      </c>
      <c r="AU40" s="4" t="str">
        <f t="shared" si="27"/>
        <v>2.3.9</v>
      </c>
      <c r="AV40" s="5">
        <f t="shared" si="15"/>
        <v>20310</v>
      </c>
      <c r="AW40" s="3"/>
      <c r="AX40" s="3" t="s">
        <v>149</v>
      </c>
      <c r="AY40" s="3" t="s">
        <v>150</v>
      </c>
      <c r="AZ40" s="3">
        <v>1225.8</v>
      </c>
      <c r="BA40" s="4" t="str">
        <f t="shared" si="28"/>
        <v>2.3.9</v>
      </c>
      <c r="BB40" s="5">
        <f t="shared" si="17"/>
        <v>1225.8</v>
      </c>
      <c r="BC40" s="3"/>
      <c r="BD40" s="3" t="s">
        <v>149</v>
      </c>
      <c r="BE40" s="3" t="s">
        <v>150</v>
      </c>
      <c r="BF40" s="3">
        <v>4331.1000000000004</v>
      </c>
      <c r="BG40" s="4" t="str">
        <f t="shared" si="29"/>
        <v>2.3.9</v>
      </c>
      <c r="BH40" s="5">
        <f t="shared" si="19"/>
        <v>4331.1000000000004</v>
      </c>
      <c r="BI40" s="3"/>
      <c r="BJ40" s="3" t="s">
        <v>175</v>
      </c>
      <c r="BK40" s="3" t="s">
        <v>176</v>
      </c>
      <c r="BL40" s="3">
        <v>675540</v>
      </c>
      <c r="BM40" s="4" t="str">
        <f t="shared" si="30"/>
        <v>2.6.5</v>
      </c>
      <c r="BN40" s="5">
        <f t="shared" si="21"/>
        <v>675540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/>
      <c r="U41" s="2"/>
      <c r="V41" s="2"/>
      <c r="W41" s="4" t="str">
        <f t="shared" si="7"/>
        <v/>
      </c>
      <c r="X41" s="5">
        <f t="shared" si="8"/>
        <v>0</v>
      </c>
      <c r="Y41" s="3"/>
      <c r="Z41" s="2" t="s">
        <v>155</v>
      </c>
      <c r="AA41" s="2" t="s">
        <v>156</v>
      </c>
      <c r="AB41" s="2">
        <v>594200</v>
      </c>
      <c r="AC41" s="4" t="str">
        <f t="shared" si="9"/>
        <v>2.3.9</v>
      </c>
      <c r="AD41" s="5">
        <f t="shared" si="10"/>
        <v>594200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 t="s">
        <v>235</v>
      </c>
      <c r="AS41" s="3" t="s">
        <v>236</v>
      </c>
      <c r="AT41" s="55">
        <v>350401.73</v>
      </c>
      <c r="AU41" s="4" t="str">
        <f t="shared" si="27"/>
        <v>2.6.1</v>
      </c>
      <c r="AV41" s="5">
        <f t="shared" si="15"/>
        <v>350401.73</v>
      </c>
      <c r="AW41" s="3"/>
      <c r="AX41" s="3" t="s">
        <v>151</v>
      </c>
      <c r="AY41" s="3" t="s">
        <v>152</v>
      </c>
      <c r="AZ41" s="3">
        <v>33500</v>
      </c>
      <c r="BA41" s="4" t="str">
        <f t="shared" si="28"/>
        <v>2.3.9</v>
      </c>
      <c r="BB41" s="5">
        <f t="shared" si="17"/>
        <v>33500</v>
      </c>
      <c r="BC41" s="3"/>
      <c r="BD41" s="3" t="s">
        <v>155</v>
      </c>
      <c r="BE41" s="3" t="s">
        <v>156</v>
      </c>
      <c r="BF41" s="3">
        <v>456779</v>
      </c>
      <c r="BG41" s="4" t="str">
        <f t="shared" si="29"/>
        <v>2.3.9</v>
      </c>
      <c r="BH41" s="5">
        <f t="shared" si="19"/>
        <v>456779</v>
      </c>
      <c r="BI41" s="3"/>
      <c r="BJ41" s="3" t="s">
        <v>179</v>
      </c>
      <c r="BK41" s="3" t="s">
        <v>180</v>
      </c>
      <c r="BL41" s="3">
        <v>17380</v>
      </c>
      <c r="BM41" s="4" t="str">
        <f t="shared" si="30"/>
        <v>2.6.8</v>
      </c>
      <c r="BN41" s="5">
        <f t="shared" si="21"/>
        <v>17380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/>
      <c r="U42" s="2"/>
      <c r="V42" s="2"/>
      <c r="W42" s="4" t="str">
        <f t="shared" si="7"/>
        <v/>
      </c>
      <c r="X42" s="5">
        <f t="shared" si="8"/>
        <v>0</v>
      </c>
      <c r="Y42" s="3"/>
      <c r="Z42" s="2" t="s">
        <v>157</v>
      </c>
      <c r="AA42" s="2" t="s">
        <v>158</v>
      </c>
      <c r="AB42" s="2">
        <v>14680.05</v>
      </c>
      <c r="AC42" s="4" t="str">
        <f t="shared" si="9"/>
        <v>2.3.9</v>
      </c>
      <c r="AD42" s="5">
        <f t="shared" si="10"/>
        <v>14680.05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 t="s">
        <v>155</v>
      </c>
      <c r="AY42" s="3" t="s">
        <v>156</v>
      </c>
      <c r="AZ42" s="3">
        <v>487880</v>
      </c>
      <c r="BA42" s="4" t="str">
        <f t="shared" si="28"/>
        <v>2.3.9</v>
      </c>
      <c r="BB42" s="5">
        <f t="shared" si="17"/>
        <v>487880</v>
      </c>
      <c r="BC42" s="3"/>
      <c r="BD42" s="3" t="s">
        <v>157</v>
      </c>
      <c r="BE42" s="3" t="s">
        <v>158</v>
      </c>
      <c r="BF42" s="3">
        <v>18110.060000000001</v>
      </c>
      <c r="BG42" s="4" t="str">
        <f t="shared" si="29"/>
        <v>2.3.9</v>
      </c>
      <c r="BH42" s="5">
        <f t="shared" si="19"/>
        <v>18110.060000000001</v>
      </c>
      <c r="BI42" s="3"/>
      <c r="BJ42" s="3" t="s">
        <v>201</v>
      </c>
      <c r="BK42" s="3" t="s">
        <v>202</v>
      </c>
      <c r="BL42" s="3">
        <v>3386026.61</v>
      </c>
      <c r="BM42" s="4" t="str">
        <f t="shared" si="30"/>
        <v>2.7.2</v>
      </c>
      <c r="BN42" s="5">
        <f t="shared" si="21"/>
        <v>3386026.61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/>
      <c r="U43" s="2"/>
      <c r="V43" s="2"/>
      <c r="W43" s="4" t="str">
        <f t="shared" si="7"/>
        <v/>
      </c>
      <c r="X43" s="5">
        <f t="shared" si="8"/>
        <v>0</v>
      </c>
      <c r="Y43" s="3"/>
      <c r="Z43" s="2" t="s">
        <v>197</v>
      </c>
      <c r="AA43" s="2" t="s">
        <v>198</v>
      </c>
      <c r="AB43" s="2">
        <v>9230</v>
      </c>
      <c r="AC43" s="4" t="str">
        <f t="shared" si="9"/>
        <v>2.3.9</v>
      </c>
      <c r="AD43" s="5">
        <f t="shared" si="10"/>
        <v>9230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 t="s">
        <v>157</v>
      </c>
      <c r="AY43" s="3" t="s">
        <v>158</v>
      </c>
      <c r="AZ43" s="3">
        <v>27581.47</v>
      </c>
      <c r="BA43" s="4" t="str">
        <f t="shared" si="28"/>
        <v>2.3.9</v>
      </c>
      <c r="BB43" s="5">
        <f t="shared" si="17"/>
        <v>27581.47</v>
      </c>
      <c r="BC43" s="3"/>
      <c r="BD43" s="3" t="s">
        <v>235</v>
      </c>
      <c r="BE43" s="3" t="s">
        <v>236</v>
      </c>
      <c r="BF43" s="3">
        <v>212511.72</v>
      </c>
      <c r="BG43" s="4" t="str">
        <f t="shared" si="29"/>
        <v>2.6.1</v>
      </c>
      <c r="BH43" s="5">
        <f t="shared" si="19"/>
        <v>212511.72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/>
      <c r="U44" s="2"/>
      <c r="V44" s="2"/>
      <c r="W44" s="4" t="str">
        <f t="shared" si="7"/>
        <v/>
      </c>
      <c r="X44" s="5">
        <f t="shared" si="8"/>
        <v>0</v>
      </c>
      <c r="Y44" s="3"/>
      <c r="Z44" s="2" t="s">
        <v>215</v>
      </c>
      <c r="AA44" s="2" t="s">
        <v>216</v>
      </c>
      <c r="AB44" s="2">
        <v>2669933.36</v>
      </c>
      <c r="AC44" s="4" t="str">
        <f t="shared" si="9"/>
        <v>2.6.4</v>
      </c>
      <c r="AD44" s="5">
        <f t="shared" si="10"/>
        <v>2669933.36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 t="s">
        <v>245</v>
      </c>
      <c r="AY44" s="3" t="s">
        <v>246</v>
      </c>
      <c r="AZ44" s="3">
        <v>43650</v>
      </c>
      <c r="BA44" s="4" t="str">
        <f t="shared" si="28"/>
        <v>2.3.9</v>
      </c>
      <c r="BB44" s="5">
        <f t="shared" si="17"/>
        <v>43650</v>
      </c>
      <c r="BC44" s="3"/>
      <c r="BD44" s="3" t="s">
        <v>217</v>
      </c>
      <c r="BE44" s="3" t="s">
        <v>218</v>
      </c>
      <c r="BF44" s="3">
        <v>169992</v>
      </c>
      <c r="BG44" s="4" t="str">
        <f t="shared" si="29"/>
        <v>2.6.5</v>
      </c>
      <c r="BH44" s="5">
        <f t="shared" si="19"/>
        <v>169992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/>
      <c r="U45" s="2"/>
      <c r="V45" s="2"/>
      <c r="W45" s="4" t="str">
        <f t="shared" si="7"/>
        <v/>
      </c>
      <c r="X45" s="5">
        <f t="shared" si="8"/>
        <v>0</v>
      </c>
      <c r="Y45" s="3"/>
      <c r="Z45" s="2" t="s">
        <v>217</v>
      </c>
      <c r="AA45" s="2" t="s">
        <v>218</v>
      </c>
      <c r="AB45" s="2">
        <v>214718.27</v>
      </c>
      <c r="AC45" s="4" t="str">
        <f t="shared" si="9"/>
        <v>2.6.5</v>
      </c>
      <c r="AD45" s="5">
        <f t="shared" si="10"/>
        <v>214718.27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 t="s">
        <v>235</v>
      </c>
      <c r="AY45" s="3" t="s">
        <v>236</v>
      </c>
      <c r="AZ45" s="3">
        <v>182372.87</v>
      </c>
      <c r="BA45" s="4" t="str">
        <f t="shared" si="28"/>
        <v>2.6.1</v>
      </c>
      <c r="BB45" s="5">
        <f t="shared" si="17"/>
        <v>182372.87</v>
      </c>
      <c r="BC45" s="3"/>
      <c r="BD45" s="3" t="s">
        <v>201</v>
      </c>
      <c r="BE45" s="3" t="s">
        <v>202</v>
      </c>
      <c r="BF45" s="3">
        <v>4145651</v>
      </c>
      <c r="BG45" s="4" t="str">
        <f t="shared" si="29"/>
        <v>2.7.2</v>
      </c>
      <c r="BH45" s="5">
        <f t="shared" si="19"/>
        <v>4145651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/>
      <c r="U46" s="2"/>
      <c r="V46" s="2"/>
      <c r="W46" s="4" t="str">
        <f t="shared" si="7"/>
        <v/>
      </c>
      <c r="X46" s="5">
        <f t="shared" si="8"/>
        <v>0</v>
      </c>
      <c r="Y46" s="3"/>
      <c r="Z46" s="2" t="s">
        <v>201</v>
      </c>
      <c r="AA46" s="2" t="s">
        <v>202</v>
      </c>
      <c r="AB46" s="2">
        <v>8474.58</v>
      </c>
      <c r="AC46" s="4" t="str">
        <f t="shared" si="9"/>
        <v>2.7.2</v>
      </c>
      <c r="AD46" s="5">
        <f t="shared" si="10"/>
        <v>8474.58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 t="s">
        <v>175</v>
      </c>
      <c r="AY46" s="3" t="s">
        <v>176</v>
      </c>
      <c r="AZ46" s="3">
        <v>626540</v>
      </c>
      <c r="BA46" s="4" t="str">
        <f t="shared" si="28"/>
        <v>2.6.5</v>
      </c>
      <c r="BB46" s="5">
        <f t="shared" si="17"/>
        <v>626540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/>
      <c r="U47" s="2"/>
      <c r="V47" s="2"/>
      <c r="W47" s="4" t="str">
        <f t="shared" si="7"/>
        <v/>
      </c>
      <c r="X47" s="5">
        <f t="shared" si="8"/>
        <v>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 t="s">
        <v>201</v>
      </c>
      <c r="AY47" s="3" t="s">
        <v>202</v>
      </c>
      <c r="AZ47" s="3">
        <v>409118.51</v>
      </c>
      <c r="BA47" s="4" t="str">
        <f t="shared" si="28"/>
        <v>2.7.2</v>
      </c>
      <c r="BB47" s="5">
        <f t="shared" si="17"/>
        <v>409118.51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GridLines="0" showZeros="0" tabSelected="1" zoomScale="80" zoomScaleNormal="80" workbookViewId="0">
      <selection activeCell="C70" sqref="C70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7" ht="9.75" customHeigh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78.599999999999994" customHeight="1" x14ac:dyDescent="0.25">
      <c r="B3" s="63" t="s">
        <v>134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s="8" customFormat="1" ht="31.5" customHeight="1" x14ac:dyDescent="0.25">
      <c r="A4" s="64" t="s">
        <v>0</v>
      </c>
      <c r="B4" s="64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336620668.67173797</v>
      </c>
      <c r="D5" s="10">
        <f t="shared" ref="D5:N5" si="0">+D6+D12+D22+D32+D48+D65</f>
        <v>23245407.960000001</v>
      </c>
      <c r="E5" s="10">
        <f t="shared" ca="1" si="0"/>
        <v>22463550.989999998</v>
      </c>
      <c r="F5" s="10">
        <f t="shared" ca="1" si="0"/>
        <v>38323524.790000007</v>
      </c>
      <c r="G5" s="10">
        <f t="shared" ca="1" si="0"/>
        <v>24748683.641738001</v>
      </c>
      <c r="H5" s="10">
        <f t="shared" ca="1" si="0"/>
        <v>32825352.52</v>
      </c>
      <c r="I5" s="10">
        <f t="shared" ca="1" si="0"/>
        <v>22760041.410000004</v>
      </c>
      <c r="J5" s="10">
        <f ca="1">+J6+J12+J22+J32+J48+J65</f>
        <v>25541173.900000002</v>
      </c>
      <c r="K5" s="10">
        <f ca="1">+K6+K12+K22+K32+K48+K65</f>
        <v>23946446.59</v>
      </c>
      <c r="L5" s="10">
        <f t="shared" ca="1" si="0"/>
        <v>27951008.530000001</v>
      </c>
      <c r="M5" s="10">
        <f t="shared" ca="1" si="0"/>
        <v>27869939.129999999</v>
      </c>
      <c r="N5" s="10">
        <f t="shared" ca="1" si="0"/>
        <v>38431126.280000001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ca="1">SUM(D6:O6)</f>
        <v>180446517.28999999</v>
      </c>
      <c r="D6" s="10">
        <f>SUM(D7:D11)</f>
        <v>14687718.6</v>
      </c>
      <c r="E6" s="10">
        <f ca="1">SUM(E7:E11)</f>
        <v>14848001.439999999</v>
      </c>
      <c r="F6" s="10">
        <f ca="1">SUM(F7:F11)</f>
        <v>18973937.109999999</v>
      </c>
      <c r="G6" s="10">
        <f ca="1">SUM(G7:G11)</f>
        <v>14302009.76</v>
      </c>
      <c r="H6" s="10">
        <f ca="1">SUM(H7:H11)</f>
        <v>15226363.68</v>
      </c>
      <c r="I6" s="10">
        <f t="shared" ref="I6:M6" ca="1" si="1">SUM(I7:I11)</f>
        <v>14520813.200000001</v>
      </c>
      <c r="J6" s="10">
        <f ca="1">SUM(J7:J11)</f>
        <v>15311750.939999999</v>
      </c>
      <c r="K6" s="10">
        <f t="shared" ca="1" si="1"/>
        <v>15009224.560000001</v>
      </c>
      <c r="L6" s="10">
        <f t="shared" ca="1" si="1"/>
        <v>14285420.370000001</v>
      </c>
      <c r="M6" s="10">
        <f t="shared" ca="1" si="1"/>
        <v>16260642.699999999</v>
      </c>
      <c r="N6" s="10">
        <f ca="1">SUM(N7:N11)</f>
        <v>27020634.93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ca="1">SUM(D7:O7)</f>
        <v>145866564.56999999</v>
      </c>
      <c r="D7" s="15">
        <f>SUMIF(Datos!$E$6:$E$66,A7,Datos!$F$6:$F$67)</f>
        <v>12024494</v>
      </c>
      <c r="E7" s="15">
        <f ca="1">SUMIF(Datos!$K$6:$L$66,A7,Datos!$L$6:$L$67)</f>
        <v>11984694</v>
      </c>
      <c r="F7" s="15">
        <f ca="1">SUMIF(Datos!$Q$6:$R$66,A7,Datos!$R$6:$R$67)</f>
        <v>12055644</v>
      </c>
      <c r="G7" s="15">
        <f ca="1">SUMIF(Datos!$W$6:$X$66,A7,Datos!$X$6:$X$67)</f>
        <v>11877094</v>
      </c>
      <c r="H7" s="15">
        <f ca="1">SUMIF(Datos!$AC$6:$AD$66,A7,Datos!$AD$6:$AD$67)</f>
        <v>12079044</v>
      </c>
      <c r="I7" s="15">
        <f ca="1">SUMIF(Datos!$AI$6:$AJ$66,A7,Datos!$AJ$6:$AJ$67)</f>
        <v>12089475.35</v>
      </c>
      <c r="J7" s="15">
        <f ca="1">SUMIF(Datos!$AO$6:$AP$65,A7,Datos!$AP$6:$AP$66)</f>
        <v>12365744</v>
      </c>
      <c r="K7" s="15">
        <f ca="1">SUMIF(Datos!$AU$6:$AV$73,A7,Datos!$AV$6:$AV$73)</f>
        <v>12185211.23</v>
      </c>
      <c r="L7" s="15">
        <f ca="1">SUMIF(Datos!$BA$6:$BB$73,A7,Datos!$BB$6:$BB$73)</f>
        <v>12187114</v>
      </c>
      <c r="M7" s="15">
        <f ca="1">SUMIF(Datos!$BG$6:$BH$73,A7,Datos!$BH$6:$BH$73)</f>
        <v>12796737.83</v>
      </c>
      <c r="N7" s="15">
        <f ca="1">SUMIF(Datos!$BM$6:$BN$73,A7,Datos!$BN$6:$BN$73)</f>
        <v>24221312.16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2">MID(B8,1,5)</f>
        <v>2.1.2</v>
      </c>
      <c r="B8" s="13" t="s">
        <v>17</v>
      </c>
      <c r="C8" s="14">
        <f t="shared" ref="C6:C29" ca="1" si="3">SUM(D8:O8)</f>
        <v>11958570.27</v>
      </c>
      <c r="D8" s="15">
        <f>SUMIF(Datos!$E$6:$E$66,A8,Datos!$F$6:$F$67)</f>
        <v>599585</v>
      </c>
      <c r="E8" s="15">
        <f ca="1">SUMIF(Datos!$K$6:$L$66,A8,Datos!$L$6:$L$67)</f>
        <v>805655</v>
      </c>
      <c r="F8" s="15">
        <f ca="1">SUMIF(Datos!$Q$6:$R$66,A8,Datos!$R$6:$R$67)</f>
        <v>4849666.28</v>
      </c>
      <c r="G8" s="15">
        <f ca="1">SUMIF(Datos!$W$6:$X$66,A8,Datos!$X$6:$X$67)</f>
        <v>599585</v>
      </c>
      <c r="H8" s="15">
        <f ca="1">SUMIF(Datos!$AC$6:$AD$66,A8,Datos!$AD$6:$AD$67)</f>
        <v>859198.31</v>
      </c>
      <c r="I8" s="15">
        <f ca="1">SUMIF(Datos!$AI$6:$AJ$66,A8,Datos!$AJ$6:$AJ$67)</f>
        <v>587049.72</v>
      </c>
      <c r="J8" s="15">
        <f ca="1">SUMIF(Datos!$AO$6:$AP$65,A8,Datos!$AP$6:$AP$66)</f>
        <v>829119.49</v>
      </c>
      <c r="K8" s="15">
        <f ca="1">SUMIF(Datos!$AU$6:$AV$73,A8,Datos!$AV$6:$AV$73)</f>
        <v>737727.48</v>
      </c>
      <c r="L8" s="15">
        <f ca="1">SUMIF(Datos!$BA$6:$BB$73,A8,Datos!$BB$6:$BB$73)</f>
        <v>9068.99</v>
      </c>
      <c r="M8" s="15">
        <f ca="1">SUMIF(Datos!$BG$6:$BH$73,A8,Datos!$BH$6:$BH$73)</f>
        <v>1367900</v>
      </c>
      <c r="N8" s="15">
        <f ca="1">SUMIF(Datos!$BM$6:$BN$73,A8,Datos!$BN$6:$BN$73)</f>
        <v>714015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2"/>
        <v>2.1.3</v>
      </c>
      <c r="B9" s="16" t="s">
        <v>26</v>
      </c>
      <c r="C9" s="14">
        <f t="shared" ca="1" si="3"/>
        <v>2150000</v>
      </c>
      <c r="D9" s="15">
        <f>SUMIF(Datos!$E$6:$E$66,A9,Datos!$F$6:$F$67)</f>
        <v>215000</v>
      </c>
      <c r="E9" s="15">
        <f ca="1">SUMIF(Datos!$K$6:$L$66,A9,Datos!$L$6:$L$67)</f>
        <v>215000</v>
      </c>
      <c r="F9" s="15">
        <f ca="1">SUMIF(Datos!$Q$6:$R$66,A9,Datos!$R$6:$R$67)</f>
        <v>215000</v>
      </c>
      <c r="G9" s="15">
        <f ca="1">SUMIF(Datos!$W$6:$X$66,A9,Datos!$X$6:$X$67)</f>
        <v>0</v>
      </c>
      <c r="H9" s="15">
        <f ca="1">SUMIF(Datos!$AC$6:$AD$66,A9,Datos!$AD$6:$AD$67)</f>
        <v>430000</v>
      </c>
      <c r="I9" s="15">
        <f ca="1">SUMIF(Datos!$AI$6:$AJ$66,A9,Datos!$AJ$6:$AJ$67)</f>
        <v>0</v>
      </c>
      <c r="J9" s="15">
        <f ca="1">SUMIF(Datos!$AO$6:$AP$65,A9,Datos!$AP$6:$AP$66)</f>
        <v>215000</v>
      </c>
      <c r="K9" s="15">
        <f ca="1">SUMIF(Datos!$AU$6:$AV$73,A9,Datos!$AV$6:$AV$73)</f>
        <v>215000</v>
      </c>
      <c r="L9" s="15">
        <f ca="1">SUMIF(Datos!$BA$6:$BB$73,A9,Datos!$BB$6:$BB$73)</f>
        <v>215000</v>
      </c>
      <c r="M9" s="15">
        <f ca="1">SUMIF(Datos!$BG$6:$BH$73,A9,Datos!$BH$6:$BH$73)</f>
        <v>215000</v>
      </c>
      <c r="N9" s="15">
        <f ca="1">SUMIF(Datos!$BM$6:$BN$73,A9,Datos!$BN$6:$BN$73)</f>
        <v>215000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2"/>
        <v>2.1.4</v>
      </c>
      <c r="B10" s="16" t="s">
        <v>35</v>
      </c>
      <c r="C10" s="14">
        <f t="shared" ca="1" si="3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2"/>
        <v>2.1.5</v>
      </c>
      <c r="B11" s="13" t="s">
        <v>27</v>
      </c>
      <c r="C11" s="14">
        <f ca="1">SUM(D11:O11)</f>
        <v>20471382.449999999</v>
      </c>
      <c r="D11" s="15">
        <f>SUMIF(Datos!$E$6:$E$66,A11,Datos!$F$6:$F$67)</f>
        <v>1848639.6</v>
      </c>
      <c r="E11" s="15">
        <f ca="1">SUMIF(Datos!$K$6:$L$66,A11,Datos!$L$6:$L$67)</f>
        <v>1842652.4400000002</v>
      </c>
      <c r="F11" s="15">
        <f ca="1">SUMIF(Datos!$Q$6:$R$66,A11,Datos!$R$6:$R$67)</f>
        <v>1853626.83</v>
      </c>
      <c r="G11" s="15">
        <f ca="1">SUMIF(Datos!$W$6:$X$66,A11,Datos!$X$6:$X$67)</f>
        <v>1825330.76</v>
      </c>
      <c r="H11" s="15">
        <f ca="1">SUMIF(Datos!$AC$6:$AD$66,A11,Datos!$AD$6:$AD$67)</f>
        <v>1858121.37</v>
      </c>
      <c r="I11" s="15">
        <f ca="1">SUMIF(Datos!$AI$6:$AJ$66,A11,Datos!$AJ$6:$AJ$67)</f>
        <v>1844288.1300000001</v>
      </c>
      <c r="J11" s="15">
        <f ca="1">SUMIF(Datos!$AO$6:$AP$65,A11,Datos!$AP$6:$AP$66)</f>
        <v>1901887.45</v>
      </c>
      <c r="K11" s="15">
        <f ca="1">SUMIF(Datos!$AU$6:$AV$73,A11,Datos!$AV$6:$AV$73)</f>
        <v>1871285.8499999999</v>
      </c>
      <c r="L11" s="15">
        <f ca="1">SUMIF(Datos!$BA$6:$BB$73,A11,Datos!$BB$6:$BB$73)</f>
        <v>1874237.3800000001</v>
      </c>
      <c r="M11" s="15">
        <f ca="1">SUMIF(Datos!$BG$6:$BH$73,A11,Datos!$BH$6:$BH$73)</f>
        <v>1881004.8699999999</v>
      </c>
      <c r="N11" s="15">
        <f ca="1">SUMIF(Datos!$BM$6:$BN$73,A11,Datos!$BN$6:$BN$73)</f>
        <v>1870307.77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3"/>
        <v>87941193.099999994</v>
      </c>
      <c r="D12" s="10">
        <f t="shared" ref="D12:M12" si="4">SUM(D13:D21)</f>
        <v>8517092.4199999999</v>
      </c>
      <c r="E12" s="10">
        <f t="shared" ca="1" si="4"/>
        <v>6442996.5700000003</v>
      </c>
      <c r="F12" s="10">
        <f t="shared" ca="1" si="4"/>
        <v>9377048.8800000008</v>
      </c>
      <c r="G12" s="10">
        <f t="shared" ca="1" si="4"/>
        <v>8650389.0199999996</v>
      </c>
      <c r="H12" s="10">
        <f t="shared" ca="1" si="4"/>
        <v>9385147.7100000009</v>
      </c>
      <c r="I12" s="10">
        <f t="shared" ca="1" si="4"/>
        <v>6122841.5700000003</v>
      </c>
      <c r="J12" s="10">
        <f ca="1">SUM(J13:J21)</f>
        <v>7658488.7200000007</v>
      </c>
      <c r="K12" s="10">
        <f t="shared" ca="1" si="4"/>
        <v>6173766.7600000007</v>
      </c>
      <c r="L12" s="10">
        <f t="shared" ca="1" si="4"/>
        <v>9151542.6999999993</v>
      </c>
      <c r="M12" s="10">
        <f t="shared" ca="1" si="4"/>
        <v>8284679.46</v>
      </c>
      <c r="N12" s="10">
        <f ca="1">SUM(N13:N21)</f>
        <v>8177199.290000001</v>
      </c>
      <c r="O12" s="10">
        <f ca="1">SUM(O13:O21)</f>
        <v>0</v>
      </c>
      <c r="Q12" s="11"/>
    </row>
    <row r="13" spans="1:17" ht="18" customHeight="1" x14ac:dyDescent="0.25">
      <c r="A13" s="7" t="str">
        <f t="shared" si="2"/>
        <v>2.2.1</v>
      </c>
      <c r="B13" s="13" t="s">
        <v>19</v>
      </c>
      <c r="C13" s="14">
        <f t="shared" ca="1" si="3"/>
        <v>70220493.049999997</v>
      </c>
      <c r="D13" s="15">
        <f>SUMIF(Datos!$E$6:$E$66,A13,Datos!$F$6:$F$67)</f>
        <v>7983660.4699999997</v>
      </c>
      <c r="E13" s="15">
        <f ca="1">SUMIF(Datos!$K$6:$L$66,A13,Datos!$L$6:$L$67)</f>
        <v>5231273.9400000004</v>
      </c>
      <c r="F13" s="15">
        <f ca="1">SUMIF(Datos!$Q$6:$R$66,A13,Datos!$R$6:$R$67)</f>
        <v>7539630.9700000007</v>
      </c>
      <c r="G13" s="15">
        <f ca="1">SUMIF(Datos!$W$6:$X$66,A13,Datos!$X$6:$X$67)</f>
        <v>6791693.4199999999</v>
      </c>
      <c r="H13" s="15">
        <f ca="1">SUMIF(Datos!$AC$6:$AD$66,A13,Datos!$AD$6:$AD$67)</f>
        <v>6409582.1900000004</v>
      </c>
      <c r="I13" s="15">
        <f ca="1">SUMIF(Datos!$AI$6:$AJ$66,A13,Datos!$AJ$6:$AJ$67)</f>
        <v>5179363.26</v>
      </c>
      <c r="J13" s="15">
        <f ca="1">SUMIF(Datos!$AO$6:$AP$65,A13,Datos!$AP$6:$AP$66)</f>
        <v>6318267.9400000004</v>
      </c>
      <c r="K13" s="15">
        <f ca="1">SUMIF(Datos!$AU$6:$AV$73,A13,Datos!$AV$6:$AV$73)</f>
        <v>5510559.2200000007</v>
      </c>
      <c r="L13" s="15">
        <f ca="1">SUMIF(Datos!$BA$6:$BB$73,A13,Datos!$BB$6:$BB$73)</f>
        <v>6658928.3099999996</v>
      </c>
      <c r="M13" s="15">
        <f ca="1">SUMIF(Datos!$BG$6:$BH$73,A13,Datos!$BH$6:$BH$73)</f>
        <v>5600213.8700000001</v>
      </c>
      <c r="N13" s="15">
        <f ca="1">SUMIF(Datos!$BM$6:$BN$73,A13,Datos!$BN$6:$BN$73)</f>
        <v>6997319.4600000009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2"/>
        <v>2.2.2</v>
      </c>
      <c r="B14" s="13" t="s">
        <v>28</v>
      </c>
      <c r="C14" s="14">
        <f t="shared" ca="1" si="3"/>
        <v>901142.55</v>
      </c>
      <c r="D14" s="15">
        <f>SUMIF(Datos!$E$6:$E$66,A14,Datos!$F$6:$F$67)</f>
        <v>346887.35</v>
      </c>
      <c r="E14" s="15">
        <f ca="1">SUMIF(Datos!$K$6:$L$66,A14,Datos!$L$6:$L$67)</f>
        <v>0</v>
      </c>
      <c r="F14" s="15">
        <f ca="1">SUMIF(Datos!$Q$6:$R$66,A14,Datos!$R$6:$R$67)</f>
        <v>0</v>
      </c>
      <c r="G14" s="15">
        <f ca="1">SUMIF(Datos!$W$6:$X$66,A14,Datos!$X$6:$X$67)</f>
        <v>0</v>
      </c>
      <c r="H14" s="15">
        <f ca="1">SUMIF(Datos!$AC$6:$AD$66,A14,Datos!$AD$6:$AD$67)</f>
        <v>90755.199999999997</v>
      </c>
      <c r="I14" s="15">
        <f ca="1">SUMIF(Datos!$AI$6:$AJ$66,A14,Datos!$AJ$6:$AJ$67)</f>
        <v>0</v>
      </c>
      <c r="J14" s="15">
        <f ca="1">SUMIF(Datos!$AO$6:$AP$65,A14,Datos!$AP$6:$AP$66)</f>
        <v>0</v>
      </c>
      <c r="K14" s="15">
        <f ca="1">SUMIF(Datos!$AU$6:$AV$73,A14,Datos!$AV$6:$AV$73)</f>
        <v>0</v>
      </c>
      <c r="L14" s="15">
        <f ca="1">SUMIF(Datos!$BA$6:$BB$73,A14,Datos!$BB$6:$BB$73)</f>
        <v>325000</v>
      </c>
      <c r="M14" s="15">
        <f ca="1">SUMIF(Datos!$BG$6:$BH$73,A14,Datos!$BH$6:$BH$73)</f>
        <v>138500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2"/>
        <v>2.2.3</v>
      </c>
      <c r="B15" s="17" t="s">
        <v>29</v>
      </c>
      <c r="C15" s="14">
        <f t="shared" ca="1" si="3"/>
        <v>886834.5</v>
      </c>
      <c r="D15" s="15">
        <f>SUMIF(Datos!$E$6:$E$66,A15,Datos!$F$6:$F$67)</f>
        <v>0</v>
      </c>
      <c r="E15" s="15">
        <f ca="1">SUMIF(Datos!$K$6:$L$66,A15,Datos!$L$6:$L$67)</f>
        <v>0</v>
      </c>
      <c r="F15" s="15">
        <f ca="1">SUMIF(Datos!$Q$6:$R$66,A15,Datos!$R$6:$R$67)</f>
        <v>162200</v>
      </c>
      <c r="G15" s="15">
        <f ca="1">SUMIF(Datos!$W$6:$X$66,A15,Datos!$X$6:$X$67)</f>
        <v>63550</v>
      </c>
      <c r="H15" s="15">
        <f ca="1">SUMIF(Datos!$AC$6:$AD$66,A15,Datos!$AD$6:$AD$67)</f>
        <v>72500</v>
      </c>
      <c r="I15" s="15">
        <f ca="1">SUMIF(Datos!$AI$6:$AJ$66,A15,Datos!$AJ$6:$AJ$67)</f>
        <v>81900</v>
      </c>
      <c r="J15" s="15">
        <f ca="1">SUMIF(Datos!$AO$6:$AP$65,A15,Datos!$AP$6:$AP$66)</f>
        <v>79000</v>
      </c>
      <c r="K15" s="15">
        <f ca="1">SUMIF(Datos!$AU$6:$AV$73,A15,Datos!$AV$6:$AV$73)</f>
        <v>81350</v>
      </c>
      <c r="L15" s="15">
        <f ca="1">SUMIF(Datos!$BA$6:$BB$73,A15,Datos!$BB$6:$BB$73)</f>
        <v>79450</v>
      </c>
      <c r="M15" s="15">
        <f ca="1">SUMIF(Datos!$BG$6:$BH$73,A15,Datos!$BH$6:$BH$73)</f>
        <v>191702</v>
      </c>
      <c r="N15" s="15">
        <f ca="1">SUMIF(Datos!$BM$6:$BN$73,A15,Datos!$BN$6:$BN$73)</f>
        <v>75182.5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2"/>
        <v>2.2.4</v>
      </c>
      <c r="B16" s="17" t="s">
        <v>20</v>
      </c>
      <c r="C16" s="14">
        <f t="shared" ca="1" si="3"/>
        <v>0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0</v>
      </c>
      <c r="G16" s="15">
        <f ca="1">SUMIF(Datos!$W$6:$X$66,A16,Datos!$X$6:$X$67)</f>
        <v>0</v>
      </c>
      <c r="H16" s="15">
        <f ca="1">SUMIF(Datos!$AC$6:$AD$66,A16,Datos!$AD$6:$AD$67)</f>
        <v>0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2"/>
        <v>2.2.5</v>
      </c>
      <c r="B17" s="17" t="s">
        <v>30</v>
      </c>
      <c r="C17" s="14">
        <f t="shared" ca="1" si="3"/>
        <v>3487901.46</v>
      </c>
      <c r="D17" s="15">
        <f>SUMIF(Datos!$E$6:$E$66,A17,Datos!$F$6:$F$67)</f>
        <v>0</v>
      </c>
      <c r="E17" s="15">
        <f ca="1">SUMIF(Datos!$K$6:$L$66,A17,Datos!$L$6:$L$67)</f>
        <v>0</v>
      </c>
      <c r="F17" s="15">
        <f ca="1">SUMIF(Datos!$Q$6:$R$66,A17,Datos!$R$6:$R$67)</f>
        <v>0</v>
      </c>
      <c r="G17" s="15">
        <f ca="1">SUMIF(Datos!$W$6:$X$66,A17,Datos!$X$6:$X$67)</f>
        <v>1249687.73</v>
      </c>
      <c r="H17" s="15">
        <f ca="1">SUMIF(Datos!$AC$6:$AD$66,A17,Datos!$AD$6:$AD$67)</f>
        <v>452752</v>
      </c>
      <c r="I17" s="15">
        <f ca="1">SUMIF(Datos!$AI$6:$AJ$66,A17,Datos!$AJ$6:$AJ$67)</f>
        <v>0</v>
      </c>
      <c r="J17" s="15">
        <f ca="1">SUMIF(Datos!$AO$6:$AP$65,A17,Datos!$AP$6:$AP$66)</f>
        <v>444050</v>
      </c>
      <c r="K17" s="15">
        <f ca="1">SUMIF(Datos!$AU$6:$AV$73,A17,Datos!$AV$6:$AV$73)</f>
        <v>37050</v>
      </c>
      <c r="L17" s="15">
        <f ca="1">SUMIF(Datos!$BA$6:$BB$73,A17,Datos!$BB$6:$BB$73)</f>
        <v>779305.73</v>
      </c>
      <c r="M17" s="15">
        <f ca="1">SUMIF(Datos!$BG$6:$BH$73,A17,Datos!$BH$6:$BH$73)</f>
        <v>368216</v>
      </c>
      <c r="N17" s="15">
        <f ca="1">SUMIF(Datos!$BM$6:$BN$73,A17,Datos!$BN$6:$BN$73)</f>
        <v>156840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2"/>
        <v>2.2.6</v>
      </c>
      <c r="B18" s="17" t="s">
        <v>31</v>
      </c>
      <c r="C18" s="14">
        <f t="shared" ca="1" si="3"/>
        <v>722921.14999999991</v>
      </c>
      <c r="D18" s="15">
        <f>SUMIF(Datos!$E$6:$E$66,A18,Datos!$F$6:$F$67)</f>
        <v>0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0</v>
      </c>
      <c r="H18" s="15">
        <f ca="1">SUMIF(Datos!$AC$6:$AD$66,A18,Datos!$AD$6:$AD$67)</f>
        <v>45048.24</v>
      </c>
      <c r="I18" s="15">
        <f ca="1">SUMIF(Datos!$AI$6:$AJ$66,A18,Datos!$AJ$6:$AJ$67)</f>
        <v>26474.34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0</v>
      </c>
      <c r="M18" s="15">
        <f ca="1">SUMIF(Datos!$BG$6:$BH$73,A18,Datos!$BH$6:$BH$73)</f>
        <v>651398.56999999995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2"/>
        <v>2.2.7</v>
      </c>
      <c r="B19" s="16" t="s">
        <v>37</v>
      </c>
      <c r="C19" s="14">
        <f t="shared" ca="1" si="3"/>
        <v>1931305.42</v>
      </c>
      <c r="D19" s="15">
        <f>SUMIF(Datos!$E$6:$E$66,A19,Datos!$F$6:$F$67)</f>
        <v>0</v>
      </c>
      <c r="E19" s="15">
        <f ca="1">SUMIF(Datos!$K$6:$L$66,A19,Datos!$L$6:$L$67)</f>
        <v>0</v>
      </c>
      <c r="F19" s="15">
        <f ca="1">SUMIF(Datos!$Q$6:$R$66,A19,Datos!$R$6:$R$67)</f>
        <v>73050</v>
      </c>
      <c r="G19" s="15">
        <f ca="1">SUMIF(Datos!$W$6:$X$66,A19,Datos!$X$6:$X$67)</f>
        <v>7615</v>
      </c>
      <c r="H19" s="15">
        <f ca="1">SUMIF(Datos!$AC$6:$AD$66,A19,Datos!$AD$6:$AD$67)</f>
        <v>720338.98</v>
      </c>
      <c r="I19" s="15">
        <f ca="1">SUMIF(Datos!$AI$6:$AJ$66,A19,Datos!$AJ$6:$AJ$67)</f>
        <v>9821.44</v>
      </c>
      <c r="J19" s="15">
        <f ca="1">SUMIF(Datos!$AO$6:$AP$65,A19,Datos!$AP$6:$AP$66)</f>
        <v>190</v>
      </c>
      <c r="K19" s="15">
        <f ca="1">SUMIF(Datos!$AU$6:$AV$73,A19,Datos!$AV$6:$AV$73)</f>
        <v>6210</v>
      </c>
      <c r="L19" s="15">
        <f ca="1">SUMIF(Datos!$BA$6:$BB$73,A19,Datos!$BB$6:$BB$73)</f>
        <v>364480</v>
      </c>
      <c r="M19" s="15">
        <f ca="1">SUMIF(Datos!$BG$6:$BH$73,A19,Datos!$BH$6:$BH$73)</f>
        <v>470650</v>
      </c>
      <c r="N19" s="15">
        <f ca="1">SUMIF(Datos!$BM$6:$BN$73,A19,Datos!$BN$6:$BN$73)</f>
        <v>278950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2"/>
        <v>2.2.8</v>
      </c>
      <c r="B20" s="16" t="s">
        <v>33</v>
      </c>
      <c r="C20" s="14">
        <f t="shared" ca="1" si="3"/>
        <v>7383738.9100000011</v>
      </c>
      <c r="D20" s="15">
        <f>SUMIF(Datos!$E$6:$E$66,A20,Datos!$F$6:$F$67)</f>
        <v>186544.6</v>
      </c>
      <c r="E20" s="15">
        <f ca="1">SUMIF(Datos!$K$6:$L$66,A20,Datos!$L$6:$L$67)</f>
        <v>291075.15999999997</v>
      </c>
      <c r="F20" s="15">
        <f ca="1">SUMIF(Datos!$Q$6:$R$66,A20,Datos!$R$6:$R$67)</f>
        <v>1196316.03</v>
      </c>
      <c r="G20" s="15">
        <f ca="1">SUMIF(Datos!$W$6:$X$66,A20,Datos!$X$6:$X$67)</f>
        <v>537842.87</v>
      </c>
      <c r="H20" s="15">
        <f ca="1">SUMIF(Datos!$AC$6:$AD$66,A20,Datos!$AD$6:$AD$67)</f>
        <v>1485132.06</v>
      </c>
      <c r="I20" s="15">
        <f ca="1">SUMIF(Datos!$AI$6:$AJ$66,A20,Datos!$AJ$6:$AJ$67)</f>
        <v>469316.53</v>
      </c>
      <c r="J20" s="15">
        <f ca="1">SUMIF(Datos!$AO$6:$AP$65,A20,Datos!$AP$6:$AP$66)</f>
        <v>673600.78</v>
      </c>
      <c r="K20" s="15">
        <f ca="1">SUMIF(Datos!$AU$6:$AV$73,A20,Datos!$AV$6:$AV$73)</f>
        <v>475393.27999999997</v>
      </c>
      <c r="L20" s="15">
        <f ca="1">SUMIF(Datos!$BA$6:$BB$73,A20,Datos!$BB$6:$BB$73)</f>
        <v>647988.56000000006</v>
      </c>
      <c r="M20" s="15">
        <f ca="1">SUMIF(Datos!$BG$6:$BH$73,A20,Datos!$BH$6:$BH$73)</f>
        <v>763394.71</v>
      </c>
      <c r="N20" s="15">
        <f ca="1">SUMIF(Datos!$BM$6:$BN$73,A20,Datos!$BN$6:$BN$73)</f>
        <v>657134.32999999996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2"/>
        <v>2.2.9</v>
      </c>
      <c r="B21" s="16" t="s">
        <v>34</v>
      </c>
      <c r="C21" s="14">
        <f t="shared" ca="1" si="3"/>
        <v>2406856.06</v>
      </c>
      <c r="D21" s="15">
        <f>SUMIF(Datos!$E$6:$E$66,A21,Datos!$F$6:$F$67)</f>
        <v>0</v>
      </c>
      <c r="E21" s="15">
        <f ca="1">SUMIF(Datos!$K$6:$L$66,A21,Datos!$L$6:$L$67)</f>
        <v>920647.47</v>
      </c>
      <c r="F21" s="15">
        <f ca="1">SUMIF(Datos!$Q$6:$R$66,A21,Datos!$R$6:$R$67)</f>
        <v>405851.88</v>
      </c>
      <c r="G21" s="15">
        <f ca="1">SUMIF(Datos!$W$6:$X$66,A21,Datos!$X$6:$X$67)</f>
        <v>0</v>
      </c>
      <c r="H21" s="15">
        <f ca="1">SUMIF(Datos!$AC$6:$AD$66,A21,Datos!$AD$6:$AD$67)</f>
        <v>109039.03999999999</v>
      </c>
      <c r="I21" s="15">
        <f ca="1">SUMIF(Datos!$AI$6:$AJ$66,A21,Datos!$AJ$6:$AJ$67)</f>
        <v>355966</v>
      </c>
      <c r="J21" s="15">
        <f ca="1">SUMIF(Datos!$AO$6:$AP$65,A21,Datos!$AP$6:$AP$66)</f>
        <v>143380</v>
      </c>
      <c r="K21" s="15">
        <f ca="1">SUMIF(Datos!$AU$6:$AV$73,A21,Datos!$AV$6:$AV$73)</f>
        <v>63204.26</v>
      </c>
      <c r="L21" s="15">
        <f ca="1">SUMIF(Datos!$BA$6:$BB$73,A21,Datos!$BB$6:$BB$73)</f>
        <v>296390.09999999998</v>
      </c>
      <c r="M21" s="15">
        <f ca="1">SUMIF(Datos!$BG$6:$BH$73,A21,Datos!$BH$6:$BH$73)</f>
        <v>100604.31</v>
      </c>
      <c r="N21" s="15">
        <f ca="1">SUMIF(Datos!$BM$6:$BN$73,A21,Datos!$BN$6:$BN$73)</f>
        <v>11773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3"/>
        <v>24281899.75</v>
      </c>
      <c r="D22" s="12">
        <f t="shared" ref="D22:J22" si="5">SUM(D23:D31)</f>
        <v>0</v>
      </c>
      <c r="E22" s="12">
        <f t="shared" ca="1" si="5"/>
        <v>1172552.98</v>
      </c>
      <c r="F22" s="12">
        <f t="shared" ca="1" si="5"/>
        <v>2870627.2600000002</v>
      </c>
      <c r="G22" s="12">
        <f t="shared" ca="1" si="5"/>
        <v>1147871.3</v>
      </c>
      <c r="H22" s="12">
        <f t="shared" ca="1" si="5"/>
        <v>5329189.5</v>
      </c>
      <c r="I22" s="12">
        <f t="shared" ca="1" si="5"/>
        <v>1015029.29</v>
      </c>
      <c r="J22" s="12">
        <f t="shared" ca="1" si="5"/>
        <v>1230280.01</v>
      </c>
      <c r="K22" s="12">
        <f t="shared" ref="K22:M22" ca="1" si="6">SUM(K23:K31)</f>
        <v>2413053.54</v>
      </c>
      <c r="L22" s="12">
        <f t="shared" ca="1" si="6"/>
        <v>3705132.59</v>
      </c>
      <c r="M22" s="12">
        <f t="shared" ca="1" si="6"/>
        <v>2942113.25</v>
      </c>
      <c r="N22" s="12">
        <f ca="1">SUM(N23:N31)</f>
        <v>2456050.0300000003</v>
      </c>
      <c r="O22" s="12">
        <f ca="1">SUM(O23:O31)</f>
        <v>0</v>
      </c>
      <c r="Q22" s="11"/>
    </row>
    <row r="23" spans="1:18" ht="22.5" customHeight="1" x14ac:dyDescent="0.25">
      <c r="A23" s="7" t="str">
        <f t="shared" si="2"/>
        <v>2.3.1</v>
      </c>
      <c r="B23" s="13" t="s">
        <v>36</v>
      </c>
      <c r="C23" s="14">
        <f t="shared" ca="1" si="3"/>
        <v>824274.98</v>
      </c>
      <c r="D23" s="15">
        <f>SUMIF(Datos!$E$6:$E$66,A23,Datos!$F$6:$F$67)</f>
        <v>0</v>
      </c>
      <c r="E23" s="15">
        <f ca="1">SUMIF(Datos!$K$6:$L$66,A23,Datos!$L$6:$L$67)</f>
        <v>21953.02</v>
      </c>
      <c r="F23" s="15">
        <f ca="1">SUMIF(Datos!$Q$6:$R$66,A23,Datos!$R$6:$R$67)</f>
        <v>90703.99</v>
      </c>
      <c r="G23" s="15">
        <f ca="1">SUMIF(Datos!$W$6:$X$66,A23,Datos!$X$6:$X$67)</f>
        <v>137619.72</v>
      </c>
      <c r="H23" s="15">
        <f ca="1">SUMIF(Datos!$AC$6:$AD$66,A23,Datos!$AD$6:$AD$67)</f>
        <v>1048</v>
      </c>
      <c r="I23" s="15">
        <f ca="1">SUMIF(Datos!$AI$6:$AJ$66,A23,Datos!$AJ$6:$AJ$67)</f>
        <v>56669.2</v>
      </c>
      <c r="J23" s="15">
        <f ca="1">SUMIF(Datos!$AO$6:$AP$65,A23,Datos!$AP$6:$AP$66)</f>
        <v>2424.4299999999998</v>
      </c>
      <c r="K23" s="15">
        <f ca="1">SUMIF(Datos!$AU$6:$AV$73,A23,Datos!$AV$6:$AV$73)</f>
        <v>73935.11</v>
      </c>
      <c r="L23" s="15">
        <f ca="1">SUMIF(Datos!$BA$6:$BB$73,A23,Datos!$BB$6:$BB$73)</f>
        <v>24722.84</v>
      </c>
      <c r="M23" s="15">
        <f ca="1">SUMIF(Datos!$BG$6:$BH$73,A23,Datos!$BH$6:$BH$73)</f>
        <v>24472.030000000002</v>
      </c>
      <c r="N23" s="15">
        <f ca="1">SUMIF(Datos!$BM$6:$BN$73,A23,Datos!$BN$6:$BN$73)</f>
        <v>390726.64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2"/>
        <v>2.3.2</v>
      </c>
      <c r="B24" s="13" t="s">
        <v>22</v>
      </c>
      <c r="C24" s="14">
        <f t="shared" ca="1" si="3"/>
        <v>636000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636000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2"/>
        <v>2.3.3</v>
      </c>
      <c r="B25" s="13" t="s">
        <v>116</v>
      </c>
      <c r="C25" s="14">
        <f t="shared" ca="1" si="3"/>
        <v>327086.33999999997</v>
      </c>
      <c r="D25" s="15">
        <f>SUMIF(Datos!$E$6:$E$66,A25,Datos!$F$6:$F$67)</f>
        <v>0</v>
      </c>
      <c r="E25" s="15">
        <f ca="1">SUMIF(Datos!$K$6:$L$66,A25,Datos!$L$6:$L$67)</f>
        <v>0</v>
      </c>
      <c r="F25" s="15">
        <f ca="1">SUMIF(Datos!$Q$6:$R$66,A25,Datos!$R$6:$R$67)</f>
        <v>0</v>
      </c>
      <c r="G25" s="15">
        <f ca="1">SUMIF(Datos!$W$6:$X$66,A25,Datos!$X$6:$X$67)</f>
        <v>36728.28</v>
      </c>
      <c r="H25" s="15">
        <f ca="1">SUMIF(Datos!$AC$6:$AD$66,A25,Datos!$AD$6:$AD$67)</f>
        <v>3120</v>
      </c>
      <c r="I25" s="15">
        <f ca="1">SUMIF(Datos!$AI$6:$AJ$66,A25,Datos!$AJ$6:$AJ$67)</f>
        <v>111150</v>
      </c>
      <c r="J25" s="15">
        <f ca="1">SUMIF(Datos!$AO$6:$AP$65,A25,Datos!$AP$6:$AP$66)</f>
        <v>0</v>
      </c>
      <c r="K25" s="15">
        <f ca="1">SUMIF(Datos!$AU$6:$AV$73,A25,Datos!$AV$6:$AV$73)</f>
        <v>0</v>
      </c>
      <c r="L25" s="15">
        <f ca="1">SUMIF(Datos!$BA$6:$BB$73,A25,Datos!$BB$6:$BB$73)</f>
        <v>41675</v>
      </c>
      <c r="M25" s="15">
        <f ca="1">SUMIF(Datos!$BG$6:$BH$73,A25,Datos!$BH$6:$BH$73)</f>
        <v>134413.06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2"/>
        <v>2.3.4</v>
      </c>
      <c r="B26" s="13" t="s">
        <v>39</v>
      </c>
      <c r="C26" s="14">
        <f t="shared" ca="1" si="3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2"/>
        <v>2.3.5</v>
      </c>
      <c r="B27" s="16" t="s">
        <v>40</v>
      </c>
      <c r="C27" s="14">
        <f t="shared" ca="1" si="3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2"/>
        <v>2.3.6</v>
      </c>
      <c r="B28" s="16" t="s">
        <v>41</v>
      </c>
      <c r="C28" s="14">
        <f t="shared" ca="1" si="3"/>
        <v>423868.55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0</v>
      </c>
      <c r="G28" s="15">
        <f ca="1">SUMIF(Datos!$W$6:$X$66,A28,Datos!$X$6:$X$67)</f>
        <v>0</v>
      </c>
      <c r="H28" s="15">
        <f ca="1">SUMIF(Datos!$AC$6:$AD$66,A28,Datos!$AD$6:$AD$67)</f>
        <v>14950</v>
      </c>
      <c r="I28" s="15">
        <f ca="1">SUMIF(Datos!$AI$6:$AJ$66,A28,Datos!$AJ$6:$AJ$67)</f>
        <v>166627.12</v>
      </c>
      <c r="J28" s="15">
        <f ca="1">SUMIF(Datos!$AO$6:$AP$65,A28,Datos!$AP$6:$AP$66)</f>
        <v>0</v>
      </c>
      <c r="K28" s="15">
        <f ca="1">SUMIF(Datos!$AU$6:$AV$73,A28,Datos!$AV$6:$AV$73)</f>
        <v>123491.43</v>
      </c>
      <c r="L28" s="15">
        <f ca="1">SUMIF(Datos!$BA$6:$BB$73,A28,Datos!$BB$6:$BB$73)</f>
        <v>118800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2"/>
        <v>2.3.7</v>
      </c>
      <c r="B29" s="13" t="s">
        <v>114</v>
      </c>
      <c r="C29" s="14">
        <f t="shared" ca="1" si="3"/>
        <v>17744986.84</v>
      </c>
      <c r="D29" s="15">
        <f>SUMIF(Datos!$E$6:$E$66,A29,Datos!$F$6:$F$67)</f>
        <v>0</v>
      </c>
      <c r="E29" s="15">
        <f ca="1">SUMIF(Datos!$K$6:$L$66,A29,Datos!$L$6:$L$67)</f>
        <v>1126780</v>
      </c>
      <c r="F29" s="15">
        <f ca="1">SUMIF(Datos!$Q$6:$R$66,A29,Datos!$R$6:$R$67)</f>
        <v>2231125</v>
      </c>
      <c r="G29" s="15">
        <f ca="1">SUMIF(Datos!$W$6:$X$66,A29,Datos!$X$6:$X$67)</f>
        <v>801600</v>
      </c>
      <c r="H29" s="15">
        <f ca="1">SUMIF(Datos!$AC$6:$AD$66,A29,Datos!$AD$6:$AD$67)</f>
        <v>4456900</v>
      </c>
      <c r="I29" s="15">
        <f ca="1">SUMIF(Datos!$AI$6:$AJ$66,A29,Datos!$AJ$6:$AJ$67)</f>
        <v>633350</v>
      </c>
      <c r="J29" s="15">
        <f ca="1">SUMIF(Datos!$AO$6:$AP$65,A29,Datos!$AP$6:$AP$66)</f>
        <v>1138600</v>
      </c>
      <c r="K29" s="15">
        <f ca="1">SUMIF(Datos!$AU$6:$AV$73,A29,Datos!$AV$6:$AV$73)</f>
        <v>1263600</v>
      </c>
      <c r="L29" s="15">
        <f ca="1">SUMIF(Datos!$BA$6:$BB$73,A29,Datos!$BB$6:$BB$73)</f>
        <v>2909201.84</v>
      </c>
      <c r="M29" s="15">
        <f ca="1">SUMIF(Datos!$BG$6:$BH$73,A29,Datos!$BH$6:$BH$73)</f>
        <v>2223530</v>
      </c>
      <c r="N29" s="15">
        <f ca="1">SUMIF(Datos!$BM$6:$BN$73,A29,Datos!$BN$6:$BN$73)</f>
        <v>960300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2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2"/>
        <v>2.3.9</v>
      </c>
      <c r="B31" s="13" t="s">
        <v>115</v>
      </c>
      <c r="C31" s="14">
        <f ca="1">SUM(D31:O31)</f>
        <v>4325683.04</v>
      </c>
      <c r="D31" s="15">
        <f>SUMIF(Datos!$E$6:$E$66,A31,Datos!$F$6:$F$67)</f>
        <v>0</v>
      </c>
      <c r="E31" s="15">
        <f ca="1">SUMIF(Datos!$K$6:$L$66,A31,Datos!$L$6:$L$67)</f>
        <v>23819.96</v>
      </c>
      <c r="F31" s="15">
        <f ca="1">SUMIF(Datos!$Q$6:$R$66,A31,Datos!$R$6:$R$67)</f>
        <v>548798.27</v>
      </c>
      <c r="G31" s="15">
        <f ca="1">SUMIF(Datos!$W$6:$X$66,A31,Datos!$X$6:$X$67)</f>
        <v>171923.30000000002</v>
      </c>
      <c r="H31" s="15">
        <f ca="1">SUMIF(Datos!$AC$6:$AD$66,A31,Datos!$AD$6:$AD$67)</f>
        <v>853171.5</v>
      </c>
      <c r="I31" s="15">
        <f ca="1">SUMIF(Datos!$AI$6:$AJ$66,A31,Datos!$AJ$6:$AJ$67)</f>
        <v>47232.97</v>
      </c>
      <c r="J31" s="15">
        <f ca="1">SUMIF(Datos!$AO$6:$AP$65,A31,Datos!$AP$6:$AP$66)</f>
        <v>89255.58</v>
      </c>
      <c r="K31" s="15">
        <f ca="1">SUMIF(Datos!$AU$6:$AV$73,A31,Datos!$AV$6:$AV$73)</f>
        <v>952027</v>
      </c>
      <c r="L31" s="15">
        <f ca="1">SUMIF(Datos!$BA$6:$BB$73,A31,Datos!$BB$6:$BB$73)</f>
        <v>610732.90999999992</v>
      </c>
      <c r="M31" s="15">
        <f ca="1">SUMIF(Datos!$BG$6:$BH$73,A31,Datos!$BH$6:$BH$73)</f>
        <v>559698.16</v>
      </c>
      <c r="N31" s="15">
        <f ca="1">SUMIF(Datos!$BM$6:$BN$73,A31,Datos!$BN$6:$BN$73)</f>
        <v>469023.39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1555455.69</v>
      </c>
      <c r="D32" s="12">
        <f>SUM(D33:D39)</f>
        <v>30000</v>
      </c>
      <c r="E32" s="12">
        <f t="shared" ref="E32:M32" ca="1" si="7">SUM(E33:E39)</f>
        <v>0</v>
      </c>
      <c r="F32" s="12">
        <f t="shared" ca="1" si="7"/>
        <v>1525455.69</v>
      </c>
      <c r="G32" s="12">
        <f t="shared" ca="1" si="7"/>
        <v>0</v>
      </c>
      <c r="H32" s="12">
        <f t="shared" ca="1" si="7"/>
        <v>0</v>
      </c>
      <c r="I32" s="12">
        <f t="shared" ca="1" si="7"/>
        <v>0</v>
      </c>
      <c r="J32" s="12">
        <f t="shared" ca="1" si="7"/>
        <v>0</v>
      </c>
      <c r="K32" s="12">
        <f t="shared" ca="1" si="7"/>
        <v>0</v>
      </c>
      <c r="L32" s="12">
        <f t="shared" ca="1" si="7"/>
        <v>0</v>
      </c>
      <c r="M32" s="12">
        <f t="shared" ca="1" si="7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2"/>
        <v>2.4.1</v>
      </c>
      <c r="B33" s="13" t="s">
        <v>69</v>
      </c>
      <c r="C33" s="12">
        <f ca="1">SUM(D33:O33)</f>
        <v>1555455.69</v>
      </c>
      <c r="D33" s="15">
        <f>SUMIF(Datos!$E$6:$E$66,A33,Datos!$F$6:$F$67)</f>
        <v>30000</v>
      </c>
      <c r="E33" s="15">
        <f ca="1">SUMIF(Datos!$K$6:$L$66,A33,Datos!$L$6:$L$67)</f>
        <v>0</v>
      </c>
      <c r="F33" s="15">
        <f ca="1">SUMIF(Datos!$Q$6:$R$66,A33,Datos!$R$6:$R$67)</f>
        <v>1525455.69</v>
      </c>
      <c r="G33" s="15">
        <f ca="1">SUMIF(Datos!$W$6:$X$66,A33,Datos!$X$6:$X$67)</f>
        <v>0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0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2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2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2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2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2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2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O40" si="8">SUM(D41:D47)</f>
        <v>0</v>
      </c>
      <c r="E40" s="22">
        <f t="shared" ca="1" si="8"/>
        <v>0</v>
      </c>
      <c r="F40" s="22">
        <f t="shared" ca="1" si="8"/>
        <v>0</v>
      </c>
      <c r="G40" s="22">
        <f t="shared" ca="1" si="8"/>
        <v>0</v>
      </c>
      <c r="H40" s="22">
        <f t="shared" ca="1" si="8"/>
        <v>0</v>
      </c>
      <c r="I40" s="22">
        <f t="shared" ca="1" si="8"/>
        <v>0</v>
      </c>
      <c r="J40" s="22">
        <f t="shared" ca="1" si="8"/>
        <v>0</v>
      </c>
      <c r="K40" s="22">
        <f t="shared" ca="1" si="8"/>
        <v>0</v>
      </c>
      <c r="L40" s="22">
        <f t="shared" ca="1" si="8"/>
        <v>0</v>
      </c>
      <c r="M40" s="22">
        <f t="shared" ca="1" si="8"/>
        <v>0</v>
      </c>
      <c r="N40" s="22">
        <f ca="1">SUM(N41:N47)</f>
        <v>0</v>
      </c>
      <c r="O40" s="22">
        <f t="shared" ca="1" si="8"/>
        <v>0</v>
      </c>
      <c r="Q40" s="21"/>
      <c r="R40" s="21"/>
    </row>
    <row r="41" spans="1:18" ht="18" customHeight="1" x14ac:dyDescent="0.25">
      <c r="A41" s="7" t="str">
        <f t="shared" si="2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2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2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2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2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2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2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13881189.911738001</v>
      </c>
      <c r="D48" s="12">
        <f t="shared" ref="D48" si="9">SUM(D49:D53)</f>
        <v>10596.94</v>
      </c>
      <c r="E48" s="12">
        <f t="shared" ref="E48:M48" ca="1" si="10">SUM(E49:E57)</f>
        <v>0</v>
      </c>
      <c r="F48" s="12">
        <f t="shared" ca="1" si="10"/>
        <v>5576455.8499999996</v>
      </c>
      <c r="G48" s="12">
        <f t="shared" ca="1" si="10"/>
        <v>648413.56173800002</v>
      </c>
      <c r="H48" s="12">
        <f t="shared" ca="1" si="10"/>
        <v>2884651.63</v>
      </c>
      <c r="I48" s="12">
        <f t="shared" ca="1" si="10"/>
        <v>1101357.3500000001</v>
      </c>
      <c r="J48" s="12">
        <f t="shared" ca="1" si="10"/>
        <v>1340654.23</v>
      </c>
      <c r="K48" s="12">
        <f t="shared" ca="1" si="10"/>
        <v>350401.73</v>
      </c>
      <c r="L48" s="12">
        <f t="shared" ca="1" si="10"/>
        <v>808912.87</v>
      </c>
      <c r="M48" s="12">
        <f t="shared" ca="1" si="10"/>
        <v>382503.72</v>
      </c>
      <c r="N48" s="12">
        <f ca="1">SUM(N49:N56)</f>
        <v>777242.03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2"/>
        <v>2.6.1</v>
      </c>
      <c r="B49" s="17" t="s">
        <v>90</v>
      </c>
      <c r="C49" s="14">
        <f ca="1">SUM(D49:O49)</f>
        <v>2352947.02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169600</v>
      </c>
      <c r="H49" s="15">
        <f ca="1">SUMIF(Datos!$AC$6:$AD$66,A49,Datos!$AD$6:$AD$67)</f>
        <v>0</v>
      </c>
      <c r="I49" s="15">
        <f ca="1">SUMIF(Datos!$AI$6:$AJ$66,A49,Datos!$AJ$6:$AJ$67)</f>
        <v>724518</v>
      </c>
      <c r="J49" s="15">
        <f ca="1">SUMIF(Datos!$AO$6:$AP$65,A49,Datos!$AP$6:$AP$66)</f>
        <v>629220.67000000004</v>
      </c>
      <c r="K49" s="15">
        <f ca="1">SUMIF(Datos!$AU$6:$AV$73,A49,Datos!$AV$6:$AV$73)</f>
        <v>350401.73</v>
      </c>
      <c r="L49" s="15">
        <f ca="1">SUMIF(Datos!$BA$6:$BB$73,A49,Datos!$BB$6:$BB$73)</f>
        <v>182372.87</v>
      </c>
      <c r="M49" s="15">
        <f ca="1">SUMIF(Datos!$BG$6:$BH$73,A49,Datos!$BH$6:$BH$73)</f>
        <v>212511.72</v>
      </c>
      <c r="N49" s="15">
        <f ca="1">SUMIF(Datos!$BM$6:$BN$73,A49,Datos!$BN$6:$BN$73)</f>
        <v>84322.03</v>
      </c>
      <c r="O49" s="15">
        <f ca="1">SUMIF(Datos!$BS$6:$BT$73,A49,Datos!$BT$6:$BT$73)</f>
        <v>0</v>
      </c>
      <c r="Q49" s="24"/>
    </row>
    <row r="50" spans="1:19" ht="16.5" customHeight="1" x14ac:dyDescent="0.25">
      <c r="A50" s="7" t="str">
        <f t="shared" si="2"/>
        <v>2.6.2</v>
      </c>
      <c r="B50" s="27" t="s">
        <v>43</v>
      </c>
      <c r="C50" s="14">
        <f t="shared" ref="C50:C51" ca="1" si="11">SUM(D50:O50)</f>
        <v>10596.94</v>
      </c>
      <c r="D50" s="15">
        <f>SUMIF(Datos!$E$6:$E$66,A50,Datos!$F$6:$F$67)</f>
        <v>10596.94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28"/>
      <c r="R50" s="11"/>
    </row>
    <row r="51" spans="1:19" ht="18" customHeight="1" x14ac:dyDescent="0.25">
      <c r="A51" s="7" t="str">
        <f t="shared" si="2"/>
        <v>2.6.3</v>
      </c>
      <c r="B51" s="17" t="s">
        <v>87</v>
      </c>
      <c r="C51" s="14">
        <f t="shared" ca="1" si="11"/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SUMIF(Datos!$BS$6:$BT$73,A51,Datos!$BT$6:$BT$73)</f>
        <v>0</v>
      </c>
      <c r="Q51" s="25"/>
      <c r="R51" s="11"/>
    </row>
    <row r="52" spans="1:19" ht="18" customHeight="1" x14ac:dyDescent="0.25">
      <c r="A52" s="7" t="str">
        <f t="shared" si="2"/>
        <v>2.6.4</v>
      </c>
      <c r="B52" s="17" t="s">
        <v>88</v>
      </c>
      <c r="C52" s="14">
        <f ca="1">SUM(D52:O52)</f>
        <v>2669933.36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2669933.36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0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SUMIF(Datos!$BS$6:$BT$73,A52,Datos!$BT$6:$BT$73)</f>
        <v>0</v>
      </c>
      <c r="R52" s="11"/>
    </row>
    <row r="53" spans="1:19" ht="16.5" customHeight="1" x14ac:dyDescent="0.25">
      <c r="A53" s="7" t="str">
        <f t="shared" si="2"/>
        <v>2.6.5</v>
      </c>
      <c r="B53" s="17" t="s">
        <v>89</v>
      </c>
      <c r="C53" s="14">
        <f ca="1">SUM(D53:O53)</f>
        <v>7730649.6817379994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5367895.8499999996</v>
      </c>
      <c r="G53" s="15">
        <f ca="1">SUMIF(Datos!$W$6:$X$66,A53,Datos!$X$6:$X$67)</f>
        <v>478813.56173800002</v>
      </c>
      <c r="H53" s="15">
        <f ca="1">SUMIF(Datos!$AC$6:$AD$66,A53,Datos!$AD$6:$AD$67)</f>
        <v>214718.27</v>
      </c>
      <c r="I53" s="15">
        <f ca="1">SUMIF(Datos!$AI$6:$AJ$66,A53,Datos!$AJ$6:$AJ$67)</f>
        <v>197150</v>
      </c>
      <c r="J53" s="15">
        <f ca="1">SUMIF(Datos!$AO$6:$AP$65,A53,Datos!$AP$6:$AP$66)</f>
        <v>0</v>
      </c>
      <c r="K53" s="15">
        <f ca="1">SUMIF(Datos!$AU$6:$AV$73,A53,Datos!$AV$6:$AV$73)</f>
        <v>0</v>
      </c>
      <c r="L53" s="15">
        <f ca="1">SUMIF(Datos!$BA$6:$BB$73,A53,Datos!$BB$6:$BB$73)</f>
        <v>626540</v>
      </c>
      <c r="M53" s="15">
        <f ca="1">SUMIF(Datos!$BG$6:$BH$73,A53,Datos!$BH$6:$BH$73)</f>
        <v>169992</v>
      </c>
      <c r="N53" s="15">
        <f ca="1">SUMIF(Datos!$BM$6:$BN$73,A53,Datos!$BN$6:$BN$73)</f>
        <v>675540</v>
      </c>
      <c r="O53" s="15">
        <f ca="1">SUMIF(Datos!$BS$6:$BT$73,A53,Datos!$BT$6:$BT$73)</f>
        <v>0</v>
      </c>
      <c r="Q53" s="26"/>
      <c r="R53" s="11"/>
    </row>
    <row r="54" spans="1:19" ht="15.75" customHeight="1" x14ac:dyDescent="0.25">
      <c r="A54" s="7" t="str">
        <f t="shared" si="2"/>
        <v>2.6.6</v>
      </c>
      <c r="B54" s="27" t="s">
        <v>49</v>
      </c>
      <c r="C54" s="14">
        <f t="shared" ref="C54:C57" ca="1" si="12">SUM(D54:O54)</f>
        <v>711433.56</v>
      </c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711433.56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28"/>
      <c r="Q54" s="25"/>
      <c r="S54" s="29"/>
    </row>
    <row r="55" spans="1:19" ht="15.75" customHeight="1" x14ac:dyDescent="0.25">
      <c r="A55" s="7" t="str">
        <f t="shared" si="2"/>
        <v>2.6.7</v>
      </c>
      <c r="B55" s="27" t="s">
        <v>50</v>
      </c>
      <c r="C55" s="14">
        <f t="shared" ca="1" si="12"/>
        <v>0</v>
      </c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28"/>
      <c r="Q55" s="26"/>
    </row>
    <row r="56" spans="1:19" ht="15.75" customHeight="1" x14ac:dyDescent="0.25">
      <c r="A56" s="7" t="str">
        <f t="shared" si="2"/>
        <v>2.6.8</v>
      </c>
      <c r="B56" s="27" t="s">
        <v>51</v>
      </c>
      <c r="C56" s="14">
        <f t="shared" ca="1" si="12"/>
        <v>225940</v>
      </c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208560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17380</v>
      </c>
      <c r="O56" s="52"/>
      <c r="Q56" s="26"/>
    </row>
    <row r="57" spans="1:19" ht="17.25" customHeight="1" x14ac:dyDescent="0.25">
      <c r="A57" s="7" t="str">
        <f t="shared" si="2"/>
        <v>2.6.9</v>
      </c>
      <c r="B57" s="27" t="s">
        <v>44</v>
      </c>
      <c r="C57" s="14">
        <f t="shared" ca="1" si="12"/>
        <v>179689.35</v>
      </c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179689.35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52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28514412.930000003</v>
      </c>
      <c r="D58" s="22">
        <f t="shared" ref="D58:O58" si="13">SUM(D59:D61)</f>
        <v>0</v>
      </c>
      <c r="E58" s="22">
        <f t="shared" ca="1" si="13"/>
        <v>0</v>
      </c>
      <c r="F58" s="53">
        <f t="shared" ca="1" si="13"/>
        <v>0</v>
      </c>
      <c r="G58" s="22">
        <f t="shared" ca="1" si="13"/>
        <v>4958328.93</v>
      </c>
      <c r="H58" s="22">
        <f t="shared" ca="1" si="13"/>
        <v>8474.58</v>
      </c>
      <c r="I58" s="22">
        <f t="shared" ca="1" si="13"/>
        <v>4177934.08</v>
      </c>
      <c r="J58" s="22">
        <f t="shared" ca="1" si="13"/>
        <v>11428879.220000001</v>
      </c>
      <c r="K58" s="22">
        <f t="shared" ca="1" si="13"/>
        <v>0</v>
      </c>
      <c r="L58" s="22">
        <f t="shared" ca="1" si="13"/>
        <v>409118.51</v>
      </c>
      <c r="M58" s="22">
        <f ca="1">SUM(M59:M61)</f>
        <v>4145651</v>
      </c>
      <c r="N58" s="22">
        <f ca="1">SUM(N59:N61)</f>
        <v>3386026.61</v>
      </c>
      <c r="O58" s="53">
        <f t="shared" ca="1" si="13"/>
        <v>0</v>
      </c>
      <c r="Q58" s="25"/>
    </row>
    <row r="59" spans="1:19" ht="16.5" customHeight="1" x14ac:dyDescent="0.25">
      <c r="A59" s="7" t="str">
        <f t="shared" si="2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2"/>
        <v>2.7.2</v>
      </c>
      <c r="B60" s="27" t="s">
        <v>54</v>
      </c>
      <c r="C60" s="19">
        <f ca="1">SUM(D60:O60)</f>
        <v>28514412.930000003</v>
      </c>
      <c r="D60" s="15">
        <f>SUMIF(Datos!$E$6:$E$66,A60,Datos!$F$6:$F$67)</f>
        <v>0</v>
      </c>
      <c r="E60" s="15">
        <f ca="1">SUMIF(Datos!$K$6:$L$66,A60,Datos!$L$6:$L$67)</f>
        <v>0</v>
      </c>
      <c r="F60" s="15">
        <f ca="1">SUMIF(Datos!$Q$6:$R$66,A60,Datos!$R$6:$R$67)</f>
        <v>0</v>
      </c>
      <c r="G60" s="15">
        <f ca="1">SUMIF(Datos!$W$6:$X$66,A60,Datos!$X$6:$X$67)</f>
        <v>4958328.93</v>
      </c>
      <c r="H60" s="15">
        <f ca="1">SUMIF(Datos!$AC$6:$AD$66,A60,Datos!$AD$6:$AD$67)</f>
        <v>8474.58</v>
      </c>
      <c r="I60" s="15">
        <f ca="1">SUMIF(Datos!$AI$6:$AJ$66,A60,Datos!$AJ$6:$AJ$67)</f>
        <v>4177934.08</v>
      </c>
      <c r="J60" s="15">
        <f ca="1">SUMIF(Datos!$AO$6:$AP$65,A60,Datos!$AP$6:$AP$66)</f>
        <v>11428879.220000001</v>
      </c>
      <c r="K60" s="15">
        <f ca="1">SUMIF(Datos!$AU$6:$AV$73,A60,Datos!$AV$6:$AV$73)</f>
        <v>0</v>
      </c>
      <c r="L60" s="15">
        <f ca="1">SUMIF(Datos!$BA$6:$BB$73,A60,Datos!$BB$6:$BB$73)</f>
        <v>409118.51</v>
      </c>
      <c r="M60" s="15">
        <f ca="1">SUMIF(Datos!$BG$6:$BH$73,A60,Datos!$BH$6:$BH$73)</f>
        <v>4145651</v>
      </c>
      <c r="N60" s="15">
        <f ca="1">SUMIF(Datos!$BM$6:$BN$73,A60,Datos!$BN$6:$BN$73)</f>
        <v>3386026.61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2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4">SUM(C63:C64)</f>
        <v>0</v>
      </c>
      <c r="D62" s="22">
        <f t="shared" si="14"/>
        <v>0</v>
      </c>
      <c r="E62" s="22">
        <f t="shared" ca="1" si="14"/>
        <v>0</v>
      </c>
      <c r="F62" s="22">
        <f t="shared" ca="1" si="14"/>
        <v>0</v>
      </c>
      <c r="G62" s="22">
        <f t="shared" ca="1" si="14"/>
        <v>0</v>
      </c>
      <c r="H62" s="22">
        <f t="shared" ca="1" si="14"/>
        <v>0</v>
      </c>
      <c r="I62" s="22">
        <f t="shared" ca="1" si="14"/>
        <v>0</v>
      </c>
      <c r="J62" s="22">
        <f t="shared" ca="1" si="14"/>
        <v>0</v>
      </c>
      <c r="K62" s="22">
        <f t="shared" ca="1" si="14"/>
        <v>0</v>
      </c>
      <c r="L62" s="22">
        <f t="shared" ca="1" si="14"/>
        <v>0</v>
      </c>
      <c r="M62" s="22">
        <f t="shared" ca="1" si="14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2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2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5">SUM(C66:C68)</f>
        <v>0</v>
      </c>
      <c r="D65" s="12">
        <f t="shared" si="15"/>
        <v>0</v>
      </c>
      <c r="E65" s="12">
        <f t="shared" ca="1" si="15"/>
        <v>0</v>
      </c>
      <c r="F65" s="12">
        <f t="shared" ca="1" si="15"/>
        <v>0</v>
      </c>
      <c r="G65" s="12">
        <f t="shared" ca="1" si="15"/>
        <v>0</v>
      </c>
      <c r="H65" s="12">
        <f t="shared" ca="1" si="15"/>
        <v>0</v>
      </c>
      <c r="I65" s="12">
        <f t="shared" ca="1" si="15"/>
        <v>0</v>
      </c>
      <c r="J65" s="12">
        <f t="shared" ca="1" si="15"/>
        <v>0</v>
      </c>
      <c r="K65" s="12">
        <f t="shared" ca="1" si="15"/>
        <v>0</v>
      </c>
      <c r="L65" s="12">
        <f t="shared" ca="1" si="15"/>
        <v>0</v>
      </c>
      <c r="M65" s="12">
        <f t="shared" ca="1" si="15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2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2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2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2"/>
        <v/>
      </c>
      <c r="B69" s="61"/>
      <c r="C69" s="61"/>
      <c r="D69" s="61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ca="1">SUM(C6:C66)/2</f>
        <v>336620668.67173803</v>
      </c>
      <c r="D70" s="48">
        <f t="shared" ref="C70:M70" si="16">SUM(D6:D66)/2</f>
        <v>23245407.960000001</v>
      </c>
      <c r="E70" s="48">
        <f t="shared" ca="1" si="16"/>
        <v>22463550.989999998</v>
      </c>
      <c r="F70" s="48">
        <f t="shared" ca="1" si="16"/>
        <v>38323524.789999999</v>
      </c>
      <c r="G70" s="48">
        <f t="shared" ca="1" si="16"/>
        <v>29707012.571737994</v>
      </c>
      <c r="H70" s="48">
        <f t="shared" ca="1" si="16"/>
        <v>32833827.100000001</v>
      </c>
      <c r="I70" s="48">
        <f t="shared" ca="1" si="16"/>
        <v>26937975.489999998</v>
      </c>
      <c r="J70" s="48">
        <f t="shared" ca="1" si="16"/>
        <v>36970053.119999997</v>
      </c>
      <c r="K70" s="48">
        <f t="shared" ca="1" si="16"/>
        <v>23946446.589999996</v>
      </c>
      <c r="L70" s="48">
        <f t="shared" ca="1" si="16"/>
        <v>28360127.039999999</v>
      </c>
      <c r="M70" s="48">
        <f t="shared" ca="1" si="16"/>
        <v>32015590.129999999</v>
      </c>
      <c r="N70" s="48">
        <f ca="1">SUM(N6:N66)/2</f>
        <v>41817152.890000008</v>
      </c>
      <c r="O70" s="48">
        <f ca="1">SUM(O6:O66)/2</f>
        <v>0</v>
      </c>
      <c r="Q70" s="7"/>
      <c r="R70" s="7"/>
      <c r="T70" s="7"/>
    </row>
    <row r="71" spans="1:20" ht="22.5" customHeight="1" x14ac:dyDescent="0.25">
      <c r="A71" s="7" t="str">
        <f t="shared" si="2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7">+H73+H77</f>
        <v>0</v>
      </c>
      <c r="I72" s="35">
        <f t="shared" si="17"/>
        <v>0</v>
      </c>
      <c r="J72" s="35">
        <f>+J73+J75</f>
        <v>0</v>
      </c>
      <c r="K72" s="35">
        <f>+K73+K75</f>
        <v>0</v>
      </c>
      <c r="L72" s="35">
        <f t="shared" si="17"/>
        <v>0</v>
      </c>
      <c r="M72" s="35">
        <f t="shared" si="17"/>
        <v>0</v>
      </c>
      <c r="N72" s="35">
        <f>+N73+N77</f>
        <v>0</v>
      </c>
      <c r="O72" s="35">
        <f t="shared" si="17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8">SUM(I74)</f>
        <v>0</v>
      </c>
      <c r="J73" s="35">
        <f t="shared" si="18"/>
        <v>0</v>
      </c>
      <c r="K73" s="35">
        <f t="shared" si="18"/>
        <v>0</v>
      </c>
      <c r="L73" s="35">
        <f t="shared" si="18"/>
        <v>0</v>
      </c>
      <c r="M73" s="35">
        <f t="shared" si="18"/>
        <v>0</v>
      </c>
      <c r="N73" s="35">
        <f>SUM(N74)</f>
        <v>0</v>
      </c>
      <c r="O73" s="35">
        <f t="shared" si="18"/>
        <v>0</v>
      </c>
    </row>
    <row r="74" spans="1:20" ht="16.5" customHeight="1" x14ac:dyDescent="0.25">
      <c r="A74" s="7" t="str">
        <f t="shared" si="2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2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9">SUM(H77)</f>
        <v>0</v>
      </c>
      <c r="I76" s="35">
        <f t="shared" si="19"/>
        <v>0</v>
      </c>
      <c r="J76" s="35">
        <f t="shared" si="19"/>
        <v>0</v>
      </c>
      <c r="K76" s="35">
        <f t="shared" si="19"/>
        <v>0</v>
      </c>
      <c r="L76" s="35">
        <f t="shared" si="19"/>
        <v>0</v>
      </c>
      <c r="M76" s="35">
        <f t="shared" si="19"/>
        <v>0</v>
      </c>
      <c r="N76" s="35">
        <f t="shared" si="19"/>
        <v>0</v>
      </c>
      <c r="O76" s="35">
        <f t="shared" si="19"/>
        <v>0</v>
      </c>
      <c r="T76" s="29"/>
    </row>
    <row r="77" spans="1:20" ht="22.5" customHeight="1" x14ac:dyDescent="0.25">
      <c r="A77" s="7" t="str">
        <f t="shared" si="2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2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20">SUM(C80)</f>
        <v>0</v>
      </c>
      <c r="D79" s="19">
        <f t="shared" si="20"/>
        <v>0</v>
      </c>
      <c r="E79" s="19">
        <f t="shared" si="20"/>
        <v>0</v>
      </c>
      <c r="F79" s="19">
        <f t="shared" si="20"/>
        <v>0</v>
      </c>
      <c r="G79" s="19">
        <f t="shared" si="20"/>
        <v>0</v>
      </c>
      <c r="H79" s="19">
        <f t="shared" si="20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21">+H76+H73</f>
        <v>0</v>
      </c>
      <c r="I81" s="48">
        <f t="shared" si="21"/>
        <v>0</v>
      </c>
      <c r="J81" s="48">
        <f t="shared" si="21"/>
        <v>0</v>
      </c>
      <c r="K81" s="48">
        <f>K76+K73</f>
        <v>0</v>
      </c>
      <c r="L81" s="48">
        <f t="shared" si="21"/>
        <v>0</v>
      </c>
      <c r="M81" s="48">
        <f t="shared" si="21"/>
        <v>0</v>
      </c>
      <c r="N81" s="48">
        <f t="shared" si="21"/>
        <v>0</v>
      </c>
      <c r="O81" s="48">
        <f t="shared" si="21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110</v>
      </c>
      <c r="C83" s="51">
        <f ca="1">+C81+C70</f>
        <v>336620668.67173803</v>
      </c>
      <c r="D83" s="51">
        <f>+D81+D70</f>
        <v>23245407.960000001</v>
      </c>
      <c r="E83" s="51">
        <f ca="1">+E81+E70</f>
        <v>22463550.989999998</v>
      </c>
      <c r="F83" s="51">
        <f ca="1">+F81+F70</f>
        <v>38323524.789999999</v>
      </c>
      <c r="G83" s="51">
        <f ca="1">+G81+G70</f>
        <v>29707012.571737994</v>
      </c>
      <c r="H83" s="51">
        <f t="shared" ref="H83:L83" ca="1" si="22">+H81+H70</f>
        <v>32833827.100000001</v>
      </c>
      <c r="I83" s="51">
        <f t="shared" ca="1" si="22"/>
        <v>26937975.489999998</v>
      </c>
      <c r="J83" s="51">
        <f ca="1">+J81+J70</f>
        <v>36970053.119999997</v>
      </c>
      <c r="K83" s="51">
        <f ca="1">K81+K70</f>
        <v>23946446.589999996</v>
      </c>
      <c r="L83" s="51">
        <f t="shared" ca="1" si="22"/>
        <v>28360127.039999999</v>
      </c>
      <c r="M83" s="51">
        <f ca="1">+M81+M70</f>
        <v>32015590.129999999</v>
      </c>
      <c r="N83" s="51">
        <f ca="1">+N81+N70</f>
        <v>41817152.890000008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6">
        <v>0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</row>
    <row r="87" spans="1:20" ht="22.5" customHeight="1" x14ac:dyDescent="0.25"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117</v>
      </c>
      <c r="C91" s="37"/>
      <c r="D91" s="37"/>
      <c r="E91" s="37"/>
      <c r="F91" s="67" t="s">
        <v>118</v>
      </c>
      <c r="G91" s="67"/>
      <c r="H91" s="67"/>
      <c r="I91" s="37"/>
      <c r="J91" s="37"/>
      <c r="K91" s="67" t="s">
        <v>119</v>
      </c>
      <c r="L91" s="67"/>
      <c r="M91" s="67"/>
      <c r="N91" s="37"/>
      <c r="O91" s="37"/>
      <c r="T91" s="29"/>
    </row>
    <row r="92" spans="1:20" s="40" customFormat="1" ht="22.5" customHeight="1" x14ac:dyDescent="0.4">
      <c r="B92" s="41" t="s">
        <v>121</v>
      </c>
      <c r="C92" s="41"/>
      <c r="E92" s="42"/>
      <c r="F92" s="65" t="s">
        <v>107</v>
      </c>
      <c r="G92" s="65"/>
      <c r="H92" s="65"/>
      <c r="K92" s="65" t="s">
        <v>111</v>
      </c>
      <c r="L92" s="65"/>
      <c r="M92" s="65"/>
      <c r="N92" s="42"/>
      <c r="O92" s="42"/>
      <c r="T92" s="43"/>
    </row>
    <row r="93" spans="1:20" s="40" customFormat="1" ht="33" customHeight="1" x14ac:dyDescent="0.4">
      <c r="B93" s="41" t="s">
        <v>120</v>
      </c>
      <c r="C93" s="41"/>
      <c r="E93" s="42"/>
      <c r="F93" s="65" t="s">
        <v>108</v>
      </c>
      <c r="G93" s="65"/>
      <c r="H93" s="65"/>
      <c r="K93" s="65" t="s">
        <v>109</v>
      </c>
      <c r="L93" s="65"/>
      <c r="M93" s="65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F93:H93"/>
    <mergeCell ref="F92:H92"/>
    <mergeCell ref="K92:M92"/>
    <mergeCell ref="K93:M93"/>
    <mergeCell ref="B86:O87"/>
    <mergeCell ref="F91:H91"/>
    <mergeCell ref="K91:M91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8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2025-12-18T15:51:18Z</cp:lastPrinted>
  <dcterms:created xsi:type="dcterms:W3CDTF">2019-05-10T17:21:13Z</dcterms:created>
  <dcterms:modified xsi:type="dcterms:W3CDTF">2025-12-18T18:57:45Z</dcterms:modified>
</cp:coreProperties>
</file>