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tosj\Desktop\2025\2025\"/>
    </mc:Choice>
  </mc:AlternateContent>
  <bookViews>
    <workbookView xWindow="0" yWindow="0" windowWidth="25200" windowHeight="11385"/>
  </bookViews>
  <sheets>
    <sheet name="Inicio " sheetId="15" r:id="rId1"/>
    <sheet name="Direccion Tecnica" sheetId="1" r:id="rId2"/>
    <sheet name="Comercial " sheetId="2" r:id="rId3"/>
    <sheet name="DIR DE COMUNICACIONES" sheetId="3" r:id="rId4"/>
    <sheet name="Part Ciudadana" sheetId="4" r:id="rId5"/>
    <sheet name="PT EDI" sheetId="13" r:id="rId6"/>
    <sheet name="DERECHOS HUMANOS" sheetId="5" r:id="rId7"/>
    <sheet name="R.R.H.H." sheetId="6" r:id="rId8"/>
    <sheet name="D. ADM FIC (2)" sheetId="7" r:id="rId9"/>
    <sheet name=" Genero 2025" sheetId="8" r:id="rId10"/>
    <sheet name="PT  De Riesgos" sheetId="9" r:id="rId11"/>
    <sheet name="Control y Analisis" sheetId="10" r:id="rId12"/>
    <sheet name="Dir. ADM FIC 2025" sheetId="11" r:id="rId13"/>
    <sheet name="Dir. Plan Y Desr " sheetId="14" r:id="rId14"/>
  </sheets>
  <externalReferences>
    <externalReference r:id="rId15"/>
  </externalReferences>
  <definedNames>
    <definedName name="_xlnm._FilterDatabase" localSheetId="8" hidden="1">'D. ADM FIC (2)'!$B$11:$AB$39</definedName>
    <definedName name="_xlnm._FilterDatabase" localSheetId="3" hidden="1">'DIR DE COMUNICACIONES'!$B$11:$AB$38</definedName>
    <definedName name="_xlnm._FilterDatabase" localSheetId="12" hidden="1">'Dir. ADM FIC 2025'!$B$11:$AB$107</definedName>
    <definedName name="_xlnm._FilterDatabase" localSheetId="4" hidden="1">'Part Ciudadana'!$B$11:$AB$44</definedName>
    <definedName name="_xlnm.Print_Area" localSheetId="9">' Genero 2025'!$A$1:$Z$51</definedName>
    <definedName name="_xlnm.Print_Area" localSheetId="11">'Control y Analisis'!$A$1:$AA$32</definedName>
    <definedName name="_xlnm.Print_Area" localSheetId="8">'D. ADM FIC (2)'!$A$1:$AA$52</definedName>
    <definedName name="_xlnm.Print_Area" localSheetId="6">'DERECHOS HUMANOS'!$A$1:$Z$32</definedName>
    <definedName name="_xlnm.Print_Area" localSheetId="3">'DIR DE COMUNICACIONES'!$A$1:$AA$79</definedName>
    <definedName name="_xlnm.Print_Area" localSheetId="12">'Dir. ADM FIC 2025'!$A$1:$AA$117</definedName>
    <definedName name="_xlnm.Print_Area" localSheetId="13">'Dir. Plan Y Desr '!$A$1:$AA$88</definedName>
    <definedName name="_xlnm.Print_Area" localSheetId="1">'Direccion Tecnica'!$A$1:$Z$424</definedName>
    <definedName name="_xlnm.Print_Area" localSheetId="4">'Part Ciudadana'!$A$1:$AA$57</definedName>
    <definedName name="_xlnm.Print_Area" localSheetId="10">'PT  De Riesgos'!$A$1:$AA$59</definedName>
    <definedName name="_xlnm.Print_Area" localSheetId="5">'PT EDI'!$A$1:$AA$63</definedName>
    <definedName name="_xlnm.Print_Area" localSheetId="7">'R.R.H.H.'!$A$1:$AA$87</definedName>
    <definedName name="_xlnm.Print_Titles" localSheetId="9">' Genero 2025'!$1:$11</definedName>
    <definedName name="_xlnm.Print_Titles" localSheetId="6">'DERECHOS HUMANOS'!#REF!</definedName>
    <definedName name="_xlnm.Print_Titles" localSheetId="1">'Direccion Tecnica'!$1:$10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4" i="14" l="1"/>
  <c r="F49" i="14"/>
  <c r="G49" i="14"/>
  <c r="H49" i="14"/>
  <c r="J49" i="14"/>
  <c r="M49" i="14" s="1"/>
  <c r="P49" i="14" s="1"/>
  <c r="S49" i="14" s="1"/>
  <c r="F53" i="14"/>
  <c r="G53" i="14"/>
  <c r="H53" i="14"/>
  <c r="J53" i="14"/>
  <c r="M53" i="14" s="1"/>
  <c r="P53" i="14" s="1"/>
  <c r="S53" i="14" s="1"/>
  <c r="F58" i="14"/>
  <c r="G58" i="14"/>
  <c r="H58" i="14"/>
  <c r="H61" i="14"/>
  <c r="J61" i="14"/>
  <c r="M61" i="14" s="1"/>
  <c r="P61" i="14" s="1"/>
  <c r="S61" i="14" s="1"/>
  <c r="F63" i="14"/>
  <c r="G63" i="14"/>
  <c r="H63" i="14"/>
  <c r="J63" i="14"/>
  <c r="M63" i="14"/>
  <c r="P63" i="14" s="1"/>
  <c r="S63" i="14" s="1"/>
  <c r="F67" i="14"/>
  <c r="G67" i="14"/>
  <c r="H67" i="14"/>
  <c r="J67" i="14"/>
  <c r="M67" i="14"/>
  <c r="P67" i="14"/>
  <c r="S67" i="14" s="1"/>
  <c r="H80" i="14"/>
  <c r="H82" i="14"/>
  <c r="H48" i="7"/>
  <c r="H46" i="7"/>
  <c r="J45" i="8"/>
  <c r="J58" i="14" l="1"/>
  <c r="M58" i="14" s="1"/>
  <c r="P58" i="14" s="1"/>
  <c r="S58" i="14" s="1"/>
  <c r="J47" i="8" l="1"/>
  <c r="I51" i="9"/>
  <c r="I49" i="9"/>
  <c r="X36" i="9"/>
  <c r="I53" i="13" l="1"/>
  <c r="I51" i="13"/>
  <c r="I39" i="13"/>
  <c r="I38" i="13"/>
  <c r="J38" i="13" s="1"/>
  <c r="H38" i="13"/>
  <c r="G38" i="13"/>
  <c r="F38" i="13"/>
  <c r="E38" i="13"/>
  <c r="I37" i="13"/>
  <c r="AA36" i="13"/>
  <c r="Z36" i="13"/>
  <c r="Y36" i="13"/>
  <c r="X36" i="13"/>
  <c r="W36" i="13"/>
  <c r="V36" i="13"/>
  <c r="I36" i="13"/>
  <c r="J36" i="13" s="1"/>
  <c r="H36" i="13"/>
  <c r="G36" i="13"/>
  <c r="F36" i="13"/>
  <c r="E36" i="13"/>
  <c r="I35" i="13"/>
  <c r="AA34" i="13"/>
  <c r="Z34" i="13"/>
  <c r="Y34" i="13"/>
  <c r="X34" i="13"/>
  <c r="W34" i="13"/>
  <c r="V34" i="13"/>
  <c r="I34" i="13"/>
  <c r="J34" i="13" s="1"/>
  <c r="M34" i="13" s="1"/>
  <c r="P34" i="13" s="1"/>
  <c r="S34" i="13" s="1"/>
  <c r="H34" i="13"/>
  <c r="G34" i="13"/>
  <c r="F34" i="13"/>
  <c r="E34" i="13"/>
  <c r="I33" i="13"/>
  <c r="I31" i="13"/>
  <c r="J31" i="13" s="1"/>
  <c r="M31" i="13" s="1"/>
  <c r="P31" i="13" s="1"/>
  <c r="S31" i="13" s="1"/>
  <c r="H31" i="13"/>
  <c r="G31" i="13"/>
  <c r="F31" i="13"/>
  <c r="E31" i="13"/>
  <c r="E28" i="13" s="1"/>
  <c r="I30" i="13"/>
  <c r="I29" i="13"/>
  <c r="AA28" i="13"/>
  <c r="Z28" i="13"/>
  <c r="Y28" i="13"/>
  <c r="X28" i="13"/>
  <c r="W28" i="13"/>
  <c r="V28" i="13"/>
  <c r="J28" i="13"/>
  <c r="M28" i="13" s="1"/>
  <c r="P28" i="13" s="1"/>
  <c r="S28" i="13" s="1"/>
  <c r="I28" i="13"/>
  <c r="H28" i="13"/>
  <c r="G28" i="13"/>
  <c r="F28" i="13"/>
  <c r="I27" i="13"/>
  <c r="AA26" i="13"/>
  <c r="Z26" i="13"/>
  <c r="Y26" i="13"/>
  <c r="X26" i="13"/>
  <c r="W26" i="13"/>
  <c r="V26" i="13"/>
  <c r="J26" i="13"/>
  <c r="M26" i="13" s="1"/>
  <c r="P26" i="13" s="1"/>
  <c r="S26" i="13" s="1"/>
  <c r="I26" i="13"/>
  <c r="I25" i="13"/>
  <c r="AA24" i="13"/>
  <c r="Z24" i="13"/>
  <c r="Y24" i="13"/>
  <c r="X24" i="13"/>
  <c r="X21" i="13" s="1"/>
  <c r="W24" i="13"/>
  <c r="V24" i="13"/>
  <c r="V21" i="13" s="1"/>
  <c r="J24" i="13"/>
  <c r="M24" i="13" s="1"/>
  <c r="P24" i="13" s="1"/>
  <c r="S24" i="13" s="1"/>
  <c r="I24" i="13"/>
  <c r="I23" i="13"/>
  <c r="I22" i="13"/>
  <c r="AA21" i="13"/>
  <c r="Z21" i="13"/>
  <c r="Y21" i="13"/>
  <c r="W21" i="13"/>
  <c r="I21" i="13"/>
  <c r="J21" i="13" s="1"/>
  <c r="M21" i="13" s="1"/>
  <c r="P21" i="13" s="1"/>
  <c r="S21" i="13" s="1"/>
  <c r="E21" i="13"/>
  <c r="I20" i="13"/>
  <c r="AA19" i="13"/>
  <c r="Z19" i="13"/>
  <c r="Y19" i="13"/>
  <c r="X19" i="13"/>
  <c r="X16" i="13" s="1"/>
  <c r="W19" i="13"/>
  <c r="V19" i="13"/>
  <c r="V16" i="13" s="1"/>
  <c r="J19" i="13"/>
  <c r="M19" i="13" s="1"/>
  <c r="P19" i="13" s="1"/>
  <c r="S19" i="13" s="1"/>
  <c r="I19" i="13"/>
  <c r="I18" i="13"/>
  <c r="I17" i="13"/>
  <c r="AA16" i="13"/>
  <c r="Z16" i="13"/>
  <c r="Y16" i="13"/>
  <c r="W16" i="13"/>
  <c r="I16" i="13"/>
  <c r="J16" i="13" s="1"/>
  <c r="M16" i="13" s="1"/>
  <c r="P16" i="13" s="1"/>
  <c r="S16" i="13" s="1"/>
  <c r="I15" i="13"/>
  <c r="I14" i="13"/>
  <c r="I13" i="13"/>
  <c r="AA12" i="13"/>
  <c r="Z12" i="13"/>
  <c r="Y12" i="13"/>
  <c r="X12" i="13"/>
  <c r="W12" i="13"/>
  <c r="V12" i="13"/>
  <c r="I12" i="13"/>
  <c r="J12" i="13" s="1"/>
  <c r="M12" i="13" s="1"/>
  <c r="P12" i="13" s="1"/>
  <c r="S12" i="13" s="1"/>
  <c r="M36" i="13" l="1"/>
  <c r="M38" i="13"/>
  <c r="P38" i="13" s="1"/>
  <c r="S38" i="13" s="1"/>
  <c r="P36" i="13"/>
  <c r="S36" i="13" s="1"/>
  <c r="H116" i="11" l="1"/>
  <c r="H114" i="11"/>
  <c r="V99" i="11" l="1"/>
  <c r="B66" i="11"/>
  <c r="B64" i="11"/>
  <c r="B60" i="11"/>
  <c r="B56" i="11"/>
  <c r="B51" i="11"/>
  <c r="B47" i="11"/>
  <c r="B44" i="11"/>
  <c r="B41" i="11"/>
  <c r="B37" i="11"/>
  <c r="B31" i="11"/>
  <c r="B27" i="11"/>
  <c r="B23" i="11"/>
  <c r="B19" i="11"/>
  <c r="B13" i="11"/>
  <c r="H30" i="10"/>
  <c r="H28" i="10"/>
  <c r="I41" i="9"/>
  <c r="I40" i="9"/>
  <c r="AA39" i="9"/>
  <c r="Z39" i="9"/>
  <c r="Y39" i="9"/>
  <c r="X39" i="9"/>
  <c r="W39" i="9"/>
  <c r="V39" i="9"/>
  <c r="J39" i="9"/>
  <c r="M39" i="9" s="1"/>
  <c r="P39" i="9" s="1"/>
  <c r="S39" i="9" s="1"/>
  <c r="H39" i="9"/>
  <c r="G39" i="9"/>
  <c r="F39" i="9"/>
  <c r="I38" i="9"/>
  <c r="I37" i="9"/>
  <c r="AA36" i="9"/>
  <c r="Z36" i="9"/>
  <c r="Y36" i="9"/>
  <c r="W36" i="9"/>
  <c r="V36" i="9"/>
  <c r="J36" i="9"/>
  <c r="M36" i="9" s="1"/>
  <c r="P36" i="9" s="1"/>
  <c r="S36" i="9" s="1"/>
  <c r="H36" i="9"/>
  <c r="G36" i="9"/>
  <c r="F36" i="9"/>
  <c r="I35" i="9"/>
  <c r="I34" i="9"/>
  <c r="AA33" i="9"/>
  <c r="Z33" i="9"/>
  <c r="Y33" i="9"/>
  <c r="X33" i="9"/>
  <c r="W33" i="9"/>
  <c r="V33" i="9"/>
  <c r="M33" i="9"/>
  <c r="P33" i="9" s="1"/>
  <c r="S33" i="9" s="1"/>
  <c r="J33" i="9"/>
  <c r="H33" i="9"/>
  <c r="G33" i="9"/>
  <c r="F33" i="9"/>
  <c r="I32" i="9"/>
  <c r="AA31" i="9"/>
  <c r="Z31" i="9"/>
  <c r="Y31" i="9"/>
  <c r="X31" i="9"/>
  <c r="W31" i="9"/>
  <c r="V31" i="9"/>
  <c r="J31" i="9"/>
  <c r="M31" i="9" s="1"/>
  <c r="P31" i="9" s="1"/>
  <c r="S31" i="9" s="1"/>
  <c r="H31" i="9"/>
  <c r="G31" i="9"/>
  <c r="F31" i="9"/>
  <c r="I30" i="9"/>
  <c r="AA29" i="9"/>
  <c r="Z29" i="9"/>
  <c r="Y29" i="9"/>
  <c r="X29" i="9"/>
  <c r="W29" i="9"/>
  <c r="V29" i="9"/>
  <c r="M29" i="9"/>
  <c r="P29" i="9" s="1"/>
  <c r="S29" i="9" s="1"/>
  <c r="H29" i="9"/>
  <c r="G29" i="9"/>
  <c r="F29" i="9"/>
  <c r="AA27" i="9"/>
  <c r="Z27" i="9"/>
  <c r="Y27" i="9"/>
  <c r="X27" i="9"/>
  <c r="W27" i="9"/>
  <c r="V27" i="9"/>
  <c r="H27" i="9"/>
  <c r="G27" i="9"/>
  <c r="F27" i="9"/>
  <c r="AA25" i="9"/>
  <c r="Z25" i="9"/>
  <c r="Y25" i="9"/>
  <c r="X25" i="9"/>
  <c r="W25" i="9"/>
  <c r="V25" i="9"/>
  <c r="H25" i="9"/>
  <c r="G25" i="9"/>
  <c r="F25" i="9"/>
  <c r="AA20" i="9"/>
  <c r="Z20" i="9"/>
  <c r="Y20" i="9"/>
  <c r="X20" i="9"/>
  <c r="W20" i="9"/>
  <c r="V20" i="9"/>
  <c r="H20" i="9"/>
  <c r="G20" i="9"/>
  <c r="F20" i="9"/>
  <c r="F18" i="9"/>
  <c r="AA16" i="9"/>
  <c r="Z16" i="9"/>
  <c r="Y16" i="9"/>
  <c r="X16" i="9"/>
  <c r="W16" i="9"/>
  <c r="V16" i="9"/>
  <c r="H16" i="9"/>
  <c r="G16" i="9"/>
  <c r="F16" i="9"/>
  <c r="X28" i="8"/>
  <c r="U28" i="8"/>
  <c r="R28" i="8"/>
  <c r="G28" i="8"/>
  <c r="X22" i="8"/>
  <c r="U22" i="8"/>
  <c r="G22" i="8"/>
  <c r="F22" i="8"/>
  <c r="D22" i="8"/>
  <c r="X15" i="8"/>
  <c r="U15" i="8"/>
  <c r="H83" i="6"/>
  <c r="H81" i="6"/>
  <c r="J30" i="5"/>
  <c r="J28" i="5"/>
  <c r="H52" i="4"/>
  <c r="H50" i="4"/>
  <c r="J76" i="3"/>
  <c r="J74" i="3"/>
  <c r="S27" i="3"/>
  <c r="P27" i="3"/>
  <c r="M27" i="3"/>
  <c r="J27" i="3"/>
  <c r="J74" i="2"/>
  <c r="J72" i="2"/>
  <c r="AA64" i="2"/>
  <c r="Z64" i="2"/>
  <c r="S64" i="2"/>
  <c r="Y43" i="2"/>
  <c r="Y42" i="2"/>
  <c r="Y41" i="2"/>
  <c r="Y40" i="2"/>
  <c r="Y39" i="2"/>
  <c r="Y38" i="2"/>
  <c r="Y37" i="2"/>
  <c r="Y36" i="2"/>
  <c r="Y35" i="2"/>
  <c r="Y34" i="2"/>
  <c r="Y33" i="2"/>
  <c r="Y32" i="2"/>
  <c r="Y31" i="2"/>
  <c r="Y30" i="2"/>
  <c r="Y29" i="2"/>
  <c r="Y28" i="2"/>
  <c r="Y27" i="2"/>
  <c r="Y26" i="2"/>
  <c r="Y25" i="2"/>
  <c r="Y24" i="2"/>
  <c r="Y23" i="2"/>
  <c r="Y22" i="2"/>
  <c r="F420" i="1"/>
  <c r="F418" i="1"/>
  <c r="K34" i="1"/>
  <c r="K33" i="1"/>
  <c r="K32" i="1"/>
  <c r="Z31" i="1"/>
  <c r="Y31" i="1"/>
  <c r="X31" i="1"/>
  <c r="U31" i="1"/>
  <c r="K30" i="1"/>
  <c r="K29" i="1"/>
  <c r="K28" i="1"/>
  <c r="Z27" i="1"/>
  <c r="Y27" i="1"/>
  <c r="K26" i="1"/>
  <c r="K25" i="1"/>
  <c r="Z24" i="1"/>
  <c r="Y24" i="1"/>
  <c r="X24" i="1"/>
  <c r="U24" i="1"/>
  <c r="K23" i="1"/>
  <c r="K22" i="1"/>
  <c r="K21" i="1"/>
  <c r="Z20" i="1"/>
  <c r="Y20" i="1"/>
  <c r="X20" i="1"/>
  <c r="U20" i="1"/>
  <c r="L20" i="1"/>
  <c r="K19" i="1"/>
  <c r="K18" i="1"/>
  <c r="K17" i="1"/>
  <c r="Z16" i="1"/>
  <c r="Y16" i="1"/>
  <c r="X16" i="1"/>
  <c r="U16" i="1"/>
  <c r="L16" i="1"/>
  <c r="K15" i="1"/>
  <c r="K14" i="1"/>
  <c r="K13" i="1"/>
  <c r="Z12" i="1"/>
  <c r="Y12" i="1"/>
  <c r="X12" i="1"/>
  <c r="U12" i="1"/>
  <c r="T12" i="1"/>
</calcChain>
</file>

<file path=xl/sharedStrings.xml><?xml version="1.0" encoding="utf-8"?>
<sst xmlns="http://schemas.openxmlformats.org/spreadsheetml/2006/main" count="6734" uniqueCount="1644">
  <si>
    <t xml:space="preserve">
PLAN OPERATIVO ANUAL CORAAMOCA 2025</t>
  </si>
  <si>
    <t>DIRECCIÓN TÉCNICA</t>
  </si>
  <si>
    <t>Codificación</t>
  </si>
  <si>
    <t>Renglón de Planificación</t>
  </si>
  <si>
    <t>Gestión de Riesgos</t>
  </si>
  <si>
    <t>Renglón Financiero</t>
  </si>
  <si>
    <t>ID</t>
  </si>
  <si>
    <t>POLÌTICAS TRANSVERSALES DE GESTIÓN INTEGRAL DE RIESGOS</t>
  </si>
  <si>
    <t>Unidad
de Medida</t>
  </si>
  <si>
    <t>Línea base (año 2024)</t>
  </si>
  <si>
    <t>Año de conclusión</t>
  </si>
  <si>
    <t>Zona</t>
  </si>
  <si>
    <t>Tipo de Servicio</t>
  </si>
  <si>
    <t>Entregable
Medio de Verificación</t>
  </si>
  <si>
    <t xml:space="preserve">Involucrados </t>
  </si>
  <si>
    <t>Meta Anual</t>
  </si>
  <si>
    <t>Meta Tercer
Trimestre</t>
  </si>
  <si>
    <t>Avance Tercer Trimestre</t>
  </si>
  <si>
    <t>Meta Primer
Trimestre</t>
  </si>
  <si>
    <t>Meta Segundo
Trimestre</t>
  </si>
  <si>
    <t>Meta Cuarto
Trimestre</t>
  </si>
  <si>
    <t>Avance Anual</t>
  </si>
  <si>
    <t>Riesgo Asociado</t>
  </si>
  <si>
    <t>Probabilidad</t>
  </si>
  <si>
    <t>Impacto</t>
  </si>
  <si>
    <t>Acción de mitigación</t>
  </si>
  <si>
    <t xml:space="preserve">Presupuesto </t>
  </si>
  <si>
    <t>Recursos</t>
  </si>
  <si>
    <t>A)</t>
  </si>
  <si>
    <t>Mantenimiento y limpieza de sistemas de aguas residuales en Municipio de Moca y Cayeta+12:353no Germosén 
(Dichos mantenimientos serán realizado por las brigadas de aguas residuales con equipos: camión Hidro succionador, bombas de achique, bomba desatascadora, tuberías para realizar cinteo manual).</t>
  </si>
  <si>
    <t xml:space="preserve">Cantidad de reportes averías, mantenimientos y solicitudes </t>
  </si>
  <si>
    <t>2025</t>
  </si>
  <si>
    <t>Rural y Urbana</t>
  </si>
  <si>
    <t>-</t>
  </si>
  <si>
    <t xml:space="preserve"> Inspección de campo realizado por personal de la Institución debidamente calificado; Informe; Encuestas a usuarios.</t>
  </si>
  <si>
    <t>Dirección técnica; Compras y Contrataciones</t>
  </si>
  <si>
    <r>
      <t xml:space="preserve">Actividad
</t>
    </r>
    <r>
      <rPr>
        <sz val="11"/>
        <color theme="1"/>
        <rFont val="Times New Roman"/>
        <family val="1"/>
      </rPr>
      <t>Periodo</t>
    </r>
  </si>
  <si>
    <t>1- Reportes realizados por clientes.</t>
  </si>
  <si>
    <t xml:space="preserve">Que se entregue la información </t>
  </si>
  <si>
    <t>Dar seguimiento en servicio al cliente.</t>
  </si>
  <si>
    <t>Materiales de plomería, construcción, tuberías, herramientas, equipos de seguridad e industrial.</t>
  </si>
  <si>
    <t xml:space="preserve">2- Compra y adquisición de materiales </t>
  </si>
  <si>
    <t>2026</t>
  </si>
  <si>
    <t>Que no se realice la solicitud</t>
  </si>
  <si>
    <t>Tramitar las solicitudes a tiempo y dar seguimiento al proceso.</t>
  </si>
  <si>
    <t>3- Mantenimiento de alcantarillados sanitarios</t>
  </si>
  <si>
    <t>2027</t>
  </si>
  <si>
    <t xml:space="preserve">Que se tengan los equipos </t>
  </si>
  <si>
    <t>Dar seguimiento a los reportes de avería</t>
  </si>
  <si>
    <t>B)</t>
  </si>
  <si>
    <r>
      <t xml:space="preserve">Optimización de los sistemas de bombeo de lodos de los tanques digestor y clarificador en PTAR Eurípides. 
</t>
    </r>
    <r>
      <rPr>
        <sz val="11"/>
        <color rgb="FF000000"/>
        <rFont val="Times New Roman"/>
        <family val="1"/>
      </rPr>
      <t xml:space="preserve">(Con la finalidad de disminuir los niveles de contaminación, mejorar el saneamiento, el cuidado del ambiente y la protección de la salud de la población). </t>
    </r>
  </si>
  <si>
    <t>Cantidad de equipos</t>
  </si>
  <si>
    <t>Urbana</t>
  </si>
  <si>
    <t xml:space="preserve">Informe; Solicitudes </t>
  </si>
  <si>
    <t>Actividad
Periodo</t>
  </si>
  <si>
    <t>1-Realizacion de levantamiento y ficha técnica</t>
  </si>
  <si>
    <t>Que no se hagan los levantamientos</t>
  </si>
  <si>
    <t xml:space="preserve">Velar porque se realicen los trabajos con el dpto. correspondiente </t>
  </si>
  <si>
    <t>Equipos industriales</t>
  </si>
  <si>
    <t>2-Solicitud de equipos</t>
  </si>
  <si>
    <t>3-Aquisicion e instalación de 2 bombas sumergibles de lodos para los tanques digestor y clarificador</t>
  </si>
  <si>
    <t>Que no se destinen los fondos; Incumplimiento en la adquisición</t>
  </si>
  <si>
    <t>Realizar la solicitud de asignación de fondos</t>
  </si>
  <si>
    <t>C)</t>
  </si>
  <si>
    <r>
      <t xml:space="preserve">Creación de brigada para mantenimiento de PTAR. 
</t>
    </r>
    <r>
      <rPr>
        <sz val="11"/>
        <color rgb="FF000000"/>
        <rFont val="Times New Roman"/>
        <family val="1"/>
      </rPr>
      <t>(Con La finalidad de garantizar el buen funcionamiento de los sistemas de tratamiento de aguas residuales, para la disminución de la contaminación).</t>
    </r>
  </si>
  <si>
    <t>Cantidad de personal y mantenimientos</t>
  </si>
  <si>
    <t>Informe</t>
  </si>
  <si>
    <t>Dirección técnica, Recursos Humanos</t>
  </si>
  <si>
    <t>1-Solicitud de personal</t>
  </si>
  <si>
    <t xml:space="preserve">Tramitar las solicitudes a tiempo </t>
  </si>
  <si>
    <t>Personal, vehículo y combustible.</t>
  </si>
  <si>
    <t>2-Nombramiento</t>
  </si>
  <si>
    <t>.</t>
  </si>
  <si>
    <t>Que no se nombre el personal</t>
  </si>
  <si>
    <t>Valar porque se realice el nombramiento</t>
  </si>
  <si>
    <t>3- Mantenimiento de plantas de tratamiento de aguas residuales</t>
  </si>
  <si>
    <t>Incumplimiento del personal</t>
  </si>
  <si>
    <t>Dar seguimiento a los mantenimientos</t>
  </si>
  <si>
    <t>D)</t>
  </si>
  <si>
    <r>
      <t>Capacitación de personal.</t>
    </r>
    <r>
      <rPr>
        <sz val="11"/>
        <color rgb="FF000000"/>
        <rFont val="Times New Roman"/>
        <family val="1"/>
      </rPr>
      <t xml:space="preserve"> 
(Con la finalidad de tener un personal preparado en todas las áreas correspondientes a los sistemas de alcantarillado sanitario y garantizar un mejor saneamiento). </t>
    </r>
  </si>
  <si>
    <t>Cantidad de personal</t>
  </si>
  <si>
    <t>Certificados de participación</t>
  </si>
  <si>
    <t>Socializacion con los encargados departamentales para prevenir riesgos  laborales</t>
  </si>
  <si>
    <t>Que el personal no asista</t>
  </si>
  <si>
    <t>Velar por la asistencia</t>
  </si>
  <si>
    <t>Material gastable, refrigerios, transporte.</t>
  </si>
  <si>
    <t>2- Organización de actos de entrega de certificados</t>
  </si>
  <si>
    <t>E)</t>
  </si>
  <si>
    <r>
      <t xml:space="preserve"> Aumento de M3  de Aguas Residuales Tratadas. 
</t>
    </r>
    <r>
      <rPr>
        <sz val="11"/>
        <color rgb="FF000000"/>
        <rFont val="Times New Roman"/>
        <family val="1"/>
      </rPr>
      <t>Esta actividad busca aumentar el tratamiento de aguas residuales en pequeñas poblaciones que poseen su planta de tratamiento de aguas residuales para mejorar la salud pública, proteger el medio ambiente al reducción de la contaminación de los ríos y acuíferos.</t>
    </r>
  </si>
  <si>
    <t>Cantidad de PTAR</t>
  </si>
  <si>
    <t>Mejora del servicio</t>
  </si>
  <si>
    <t>Informe mensual</t>
  </si>
  <si>
    <t>Dirección técnica</t>
  </si>
  <si>
    <t xml:space="preserve">No realizar el tratamiento de la agua vertida a los rio y canadas </t>
  </si>
  <si>
    <t xml:space="preserve">Material gastable, personal, transporte, </t>
  </si>
  <si>
    <t>Supervisar que cada colaborador use los equipos de seguridad adecuados para su áreas de trabajo</t>
  </si>
  <si>
    <t>{O</t>
  </si>
  <si>
    <t>Que no se realice el programa</t>
  </si>
  <si>
    <t xml:space="preserve">Dar seguimiento a la programación </t>
  </si>
  <si>
    <t>3-Presentación de resultado al monitorear y evaluar el progreso del programa</t>
  </si>
  <si>
    <t>Que no se realice el informe</t>
  </si>
  <si>
    <t xml:space="preserve">Dar seguimiento a los informes </t>
  </si>
  <si>
    <r>
      <t>Adquisición de  Camión limpia séptico 
(</t>
    </r>
    <r>
      <rPr>
        <sz val="11"/>
        <color rgb="FF000000"/>
        <rFont val="Times New Roman"/>
        <family val="1"/>
      </rPr>
      <t>Con la compra de dicho camión de succión al vacío de alto flujo se buscan en primer lugar limpiar el alcantarillado, aspirar el material que lo obstruye, restaurar y regresar su tránsito a la normalidad. Así como también la extracción y limpieza de lodos en pozos sépticos de las zonas no cubiertas por el sistema de recolección de aguas residuales; con la finalidad de disminuir los niveles de contaminación, mejorar el saneamiento, el cuidado del ambiente y la protección de la salud de la población. Lo cual sería un nuevo servicio que se ofrecería a la población de la Provincia Espaillat</t>
    </r>
    <r>
      <rPr>
        <b/>
        <sz val="11"/>
        <color rgb="FF000000"/>
        <rFont val="Times New Roman"/>
        <family val="1"/>
      </rPr>
      <t xml:space="preserve">).
</t>
    </r>
  </si>
  <si>
    <t>Matricula a nombre de CORAAMOCA</t>
  </si>
  <si>
    <t>1-Realizacion de solicitud y ficha técnica</t>
  </si>
  <si>
    <t xml:space="preserve">Que no se realice correctamente la solicitud y ficha técnica </t>
  </si>
  <si>
    <t>Velar porque la solicitud y ficha técnica sean las adecuadas</t>
  </si>
  <si>
    <t>Implementar un programa para proteger y salvaguardar  equipos  de riesgos ambientales y climaticos</t>
  </si>
  <si>
    <t>Que no se destinen los fondos</t>
  </si>
  <si>
    <t>Tramitar la solicitud de asignación de fondos.</t>
  </si>
  <si>
    <t xml:space="preserve">3-Adjudicacion y adquisición </t>
  </si>
  <si>
    <t>Incumplimiento en la adquisición</t>
  </si>
  <si>
    <t xml:space="preserve">Verificar el cumplimiento de pliego de condiciones </t>
  </si>
  <si>
    <t>1)</t>
  </si>
  <si>
    <r>
      <t xml:space="preserve">Proyecto de Suministro e Instalación de Micro Medidores de Agua Potable en Residenciales e Industrias para Clientes del Municipio de Moca. 
</t>
    </r>
    <r>
      <rPr>
        <sz val="11"/>
        <color rgb="FF000000"/>
        <rFont val="Times New Roman"/>
        <family val="1"/>
      </rPr>
      <t>(Proporcionar el manejo contable del consumo de agua potable para  brindar un mejor servicio a los usuarios del Municipio de Moca)</t>
    </r>
  </si>
  <si>
    <t xml:space="preserve">Cantidad a instalar de medidores. </t>
  </si>
  <si>
    <t>Informes del proyecto</t>
  </si>
  <si>
    <t xml:space="preserve">
Retrasos en las importaciones del equipamiento o logística por problemas en el mercado,
Causas de fuerza mayor durante la ejecución del proyecto, dígase eventos meteorológicos, desastres naturales, Huelgas , etc.
Retrasos en los trabajos por los contratista.</t>
  </si>
  <si>
    <t>Probable (51-75)</t>
  </si>
  <si>
    <t>Alto</t>
  </si>
  <si>
    <t>Coordinar con los contratistas,
Análisis de factibilidad del proyecto,
Gestionar el pago a tiempo de las cubicaciones</t>
  </si>
  <si>
    <t>RD$37,037,568.70</t>
  </si>
  <si>
    <t>EJE No. 1</t>
  </si>
  <si>
    <r>
      <t xml:space="preserve">Actividad
</t>
    </r>
    <r>
      <rPr>
        <sz val="11"/>
        <color rgb="FF000000"/>
        <rFont val="Times New Roman"/>
        <family val="1"/>
      </rPr>
      <t>Periodo</t>
    </r>
  </si>
  <si>
    <t xml:space="preserve">Prevenir, eliminar o minimizar los riesgos  a los que estan expuesto el personal de la institución </t>
  </si>
  <si>
    <t>Licitación</t>
  </si>
  <si>
    <t>procesos cargados en compras y contrataciones</t>
  </si>
  <si>
    <t>Supervisar  a los contratistas para garantizar el cumplimiento de la especificaciones técnicas del proyecto</t>
  </si>
  <si>
    <t>Informe de seguimiento</t>
  </si>
  <si>
    <t>bitácora del proyecto, fotos</t>
  </si>
  <si>
    <t>Informe de  los avances físico financiero del proyecto</t>
  </si>
  <si>
    <t>Informe Mensual</t>
  </si>
  <si>
    <t>Informes del proyecto, cubicaciones, pagos realizados</t>
  </si>
  <si>
    <t xml:space="preserve">Mantener orden y limpieza en todas las instalaciones, areas,equipos,maquinaria y herramientas de trabajos para prevenir accidentes de trabajos </t>
  </si>
  <si>
    <t>Informe Trimestral</t>
  </si>
  <si>
    <t>Informe final del proyecto</t>
  </si>
  <si>
    <t>Informe de cierre</t>
  </si>
  <si>
    <t>2)</t>
  </si>
  <si>
    <r>
      <t xml:space="preserve"> Proyecto de  Instalación de Macro Medidores de Agua Potable y construcción de  puntos de toma de monitoreo de presion en linea . 
</t>
    </r>
    <r>
      <rPr>
        <sz val="11"/>
        <color rgb="FF000000"/>
        <rFont val="Times New Roman"/>
        <family val="1"/>
      </rPr>
      <t>(Controlar perdidas y contabilizar el caudal de agua potable para  brindar un mejor servicio a los usuarios del Municipio de Moca y Gaspar Hernandez)</t>
    </r>
  </si>
  <si>
    <t>El proceso de licitación se declare desierto,
Retrasos en las importaciones del equipamiento o logística por problemas en el mercado,
Causas de fuerza mayor durante la ejecución del proyecto, dígase eventos meteorológicos, desastres naturales, Huelgas , etc.
Retrasos en los trabajos por los contratista.</t>
  </si>
  <si>
    <t>RD$15,898,688.54</t>
  </si>
  <si>
    <t>EJE No. 2</t>
  </si>
  <si>
    <t>Procesos de licitación</t>
  </si>
  <si>
    <t>Informe de Seguimiento del proyecto</t>
  </si>
  <si>
    <t>3)</t>
  </si>
  <si>
    <r>
      <t xml:space="preserve">Ampliación de  Redes en Los Cocos,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</si>
  <si>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1.25 Km .Tuberías A.P. a colocar</t>
  </si>
  <si>
    <t>Rural</t>
  </si>
  <si>
    <t>Nueva Ampliación</t>
  </si>
  <si>
    <t>El proceso de licitación se declare desierto,
Bajo caudal en el lugar,
Oposición de la comunidad</t>
  </si>
  <si>
    <t>Coordinar con el ayuntamiento del lugar,
Coordinar con el contratista,
Análisis de factibilidad del proyecto,
Gestionar el pago a tiempo de las cubicaciones</t>
  </si>
  <si>
    <t>RD$ 2,810,700.02</t>
  </si>
  <si>
    <t>EJE No. 3</t>
  </si>
  <si>
    <t>4)</t>
  </si>
  <si>
    <r>
      <t xml:space="preserve">Ampliación de  Redes en Caño Dulce,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</si>
  <si>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0.221 Km .Tuberías A.P. a colocar</t>
  </si>
  <si>
    <t>RD$ 572,688.89</t>
  </si>
  <si>
    <t>5)</t>
  </si>
  <si>
    <r>
      <t xml:space="preserve">Ampliación de  Redes en Los Polanco,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</si>
  <si>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0.528 Km .Tuberías A.P. a colocar</t>
  </si>
  <si>
    <t>RD$ 1,091,857.76</t>
  </si>
  <si>
    <t>6)</t>
  </si>
  <si>
    <r>
      <t xml:space="preserve">Ampliación de  Redes en la Entrada Los Guaos,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</si>
  <si>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0.549 Km .Tuberías A.P. a colocar</t>
  </si>
  <si>
    <t>RD$ 1,139,188.52</t>
  </si>
  <si>
    <t>7)</t>
  </si>
  <si>
    <r>
      <t xml:space="preserve">Ampliación de  Redes en el Callejón de Sara,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</si>
  <si>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0.525 Km .Tuberías A.P. a colocar</t>
  </si>
  <si>
    <t>RD$ 1,086,179.30</t>
  </si>
  <si>
    <t>8)</t>
  </si>
  <si>
    <r>
      <t xml:space="preserve">Ampliación de  Redes en La Españolita,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</si>
  <si>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0.422 Km .Tuberías A.P. a colocar</t>
  </si>
  <si>
    <t>RD$ 1,075,691.02</t>
  </si>
  <si>
    <t>9)</t>
  </si>
  <si>
    <r>
      <t xml:space="preserve">Ampliación de  Redes en La Mina,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</si>
  <si>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0.943 Km .Tuberías A.P. a colocar</t>
  </si>
  <si>
    <t>RD$ 1,920,848.44</t>
  </si>
  <si>
    <t>10)</t>
  </si>
  <si>
    <r>
      <t xml:space="preserve">Ampliación de  Redes en la Entrada La Yuca,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</si>
  <si>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0.505 Km .Tuberías A.P. a colocar</t>
  </si>
  <si>
    <t>RD$ 1,052,986.43</t>
  </si>
  <si>
    <t>11)</t>
  </si>
  <si>
    <r>
      <t xml:space="preserve">Ampliación de  Redes en la Entrada La Escuela,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</si>
  <si>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0.440 Km .Tuberías A.P. a colocar</t>
  </si>
  <si>
    <t>RD$ 994,989.31</t>
  </si>
  <si>
    <t>12)</t>
  </si>
  <si>
    <r>
      <t xml:space="preserve">Ampliación de  Redes en San Lorenzo,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</si>
  <si>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1.66 Km .Tuberías A.P. a colocar</t>
  </si>
  <si>
    <t>RD$ 3,134,268.63</t>
  </si>
  <si>
    <t>13)</t>
  </si>
  <si>
    <r>
      <t xml:space="preserve">Ampliación de  Redes en la Entrada de Gen,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</si>
  <si>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0.812 Km .Tuberías A.P. a colocar</t>
  </si>
  <si>
    <t>RD$ 2,025,719.18</t>
  </si>
  <si>
    <t>14)</t>
  </si>
  <si>
    <r>
      <t xml:space="preserve">Ampliación de  Redes en la Villa Olímpica,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</si>
  <si>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1.189 Km .Tuberías A.P. a colocar</t>
  </si>
  <si>
    <t>RD$ 2,535,373.49</t>
  </si>
  <si>
    <t>15)</t>
  </si>
  <si>
    <r>
      <t xml:space="preserve">Ampliación de  Redes en Villa Valentina,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</si>
  <si>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0.230 Km .Tuberías A.P. a colocar</t>
  </si>
  <si>
    <t>RD$ 565,528.51</t>
  </si>
  <si>
    <t>16)</t>
  </si>
  <si>
    <r>
      <t xml:space="preserve">Ampliación de  Redes en la Entrada el Correo,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</si>
  <si>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0.246 Km .Tuberías A.P. a colocar</t>
  </si>
  <si>
    <t>RD$ 693,468.93</t>
  </si>
  <si>
    <t>17)</t>
  </si>
  <si>
    <r>
      <t xml:space="preserve">Ampliación de  Redes en Las Colinas - La Antena,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</si>
  <si>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0.8 Km .Tuberías A.P. a colocar</t>
  </si>
  <si>
    <t>RD$ 2,094,659.12</t>
  </si>
  <si>
    <t>18)</t>
  </si>
  <si>
    <r>
      <t xml:space="preserve">Ampliación de  Redes en Loma al Medio (Entrada la Cigua),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</si>
  <si>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0.625 Km .Tuberías A.P. a colocar</t>
  </si>
  <si>
    <t>RD$ 1,228,598.75</t>
  </si>
  <si>
    <t>19)</t>
  </si>
  <si>
    <r>
      <t xml:space="preserve">Ampliación de  Redes en Entrada la Batata,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</si>
  <si>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1.3 Km .Tuberías A.P. a colocar</t>
  </si>
  <si>
    <t>RD$ 2,295,873.41</t>
  </si>
  <si>
    <t>20)</t>
  </si>
  <si>
    <r>
      <t xml:space="preserve">Ampliación de  Redes en Entrada la Gallera, Distrito Municipal de Villa Magante,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Villa Magante, Municipio de Gaspar Hernández)</t>
    </r>
  </si>
  <si>
    <t>0.896 Km .Tuberías A.P. a colocar</t>
  </si>
  <si>
    <t>RD$ 1,670,185.19</t>
  </si>
  <si>
    <t>21)</t>
  </si>
  <si>
    <r>
      <t xml:space="preserve">Ampliación de  Redes en la Entrada Melen, Distrito Municipal de Villa Magante,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Villa Magante, Municipio de Gaspar Hernández)</t>
    </r>
  </si>
  <si>
    <t>0.248 Km .Tuberías A.P. a colocar</t>
  </si>
  <si>
    <t>RD$ 705,067.08</t>
  </si>
  <si>
    <t>22)</t>
  </si>
  <si>
    <r>
      <t xml:space="preserve">Ampliación de  Redes en Entrada Playa Rogelio, Distrito Municipal de Villa Magante,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Villa Magante, Municipio de Gaspar Hernández)</t>
    </r>
  </si>
  <si>
    <t>1.525 Km .Tuberías A.P. a colocar</t>
  </si>
  <si>
    <t>RD$ 2,807,929.55</t>
  </si>
  <si>
    <t>23)</t>
  </si>
  <si>
    <r>
      <t xml:space="preserve">Ampliación de  Redes en Rincón de Genaro, Distrito Municipal de Villa Magante,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Villa Magante, Municipio de Gaspar Hernández)</t>
    </r>
  </si>
  <si>
    <t>0.595 Km .Tuberías A.P. a colocar</t>
  </si>
  <si>
    <t>RD$ 1,502,938.05</t>
  </si>
  <si>
    <t>24)</t>
  </si>
  <si>
    <r>
      <t xml:space="preserve">Ampliación de  Redes en Los Cocos Llenas,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</si>
  <si>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0.268 Km .Tuberías A.P. a colocar</t>
  </si>
  <si>
    <t>RD$ 544,071.25</t>
  </si>
  <si>
    <t>2028</t>
  </si>
  <si>
    <t>2029</t>
  </si>
  <si>
    <t>2030</t>
  </si>
  <si>
    <t>25)</t>
  </si>
  <si>
    <r>
      <t xml:space="preserve">Ampliación de  Redes en Los Hernández - La Rosario,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</si>
  <si>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0.115 Km .Tuberías A.P. a colocar</t>
  </si>
  <si>
    <t>RD$ 233,463.41</t>
  </si>
  <si>
    <t>26)</t>
  </si>
  <si>
    <r>
      <t xml:space="preserve">Ampliación de  Redes en Quebrada Honda - Lotificación Pila Santana,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</si>
  <si>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0.179 Km .Tuberías A.P. a colocar</t>
  </si>
  <si>
    <t>RD$ 363,390.87</t>
  </si>
  <si>
    <t>27)</t>
  </si>
  <si>
    <r>
      <t xml:space="preserve">Ampliación de  Redes en Quebrada Honda - Entrada de la Chicha,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</si>
  <si>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0.152 Km .Tuberías A.P. a colocar</t>
  </si>
  <si>
    <t>RD$ 308,577.72</t>
  </si>
  <si>
    <t>28)</t>
  </si>
  <si>
    <r>
      <t xml:space="preserve">Ampliación de  Redes en Quebrada Honda - Entrada la Escuelita, C/Mora,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</si>
  <si>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0.13 Km .Tuberías A.P. a colocar</t>
  </si>
  <si>
    <t>RD$ 263,915.16</t>
  </si>
  <si>
    <t>29)</t>
  </si>
  <si>
    <r>
      <t xml:space="preserve">Ampliación de  Redes en San Víctor - Entrada del Club de los Choferes,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</si>
  <si>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0.419 Km .Tuberías A.P. a colocar</t>
  </si>
  <si>
    <t>RD$ 850,618.86</t>
  </si>
  <si>
    <t>30)</t>
  </si>
  <si>
    <r>
      <t xml:space="preserve">Ampliación de  Redes en Villa Delia,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</si>
  <si>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0.08 Km .Tuberías A.P. a colocar</t>
  </si>
  <si>
    <t>RD$ 162,409.33</t>
  </si>
  <si>
    <t>31)</t>
  </si>
  <si>
    <r>
      <t xml:space="preserve">Ampliación de  Redes en la Entrada Don Juan Monte de la Jagua,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</si>
  <si>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0.25 Km .Tuberías A.P. a colocar</t>
  </si>
  <si>
    <t>RD$ 507,529.15</t>
  </si>
  <si>
    <t>32)</t>
  </si>
  <si>
    <r>
      <t xml:space="preserve">Ampliación de  Redes en la Entrada Sixto García - La Soledad,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</si>
  <si>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0.264 Km .Tuberías A.P. a colocar</t>
  </si>
  <si>
    <t>RD$ 535,950.78</t>
  </si>
  <si>
    <t>33)</t>
  </si>
  <si>
    <r>
      <t xml:space="preserve">Ampliación de  Redes en la Entrada los Chivos - San Víctor,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</si>
  <si>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0.154 Km .Tuberías A.P. a colocar</t>
  </si>
  <si>
    <t>RD$ 312,637.96</t>
  </si>
  <si>
    <t>34)</t>
  </si>
  <si>
    <r>
      <t xml:space="preserve">Ampliación de  Redes en Cacique Abajo - La Antena,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</si>
  <si>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0.266 Km .Tuberías A.P. a colocar</t>
  </si>
  <si>
    <t>RD$ 540,011.02</t>
  </si>
  <si>
    <t>35)</t>
  </si>
  <si>
    <r>
      <t xml:space="preserve">Ampliación de  Redes en La Ermita B/Eduardo Brito,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</si>
  <si>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0.285 Km .Tuberías A.P. a colocar</t>
  </si>
  <si>
    <t>RD$ 578,583.23</t>
  </si>
  <si>
    <t>36)</t>
  </si>
  <si>
    <r>
      <t xml:space="preserve">Ampliación de  Redes en El Corozo - Entrada Raulito,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</si>
  <si>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0.15 Km .Tuberías A.P. a colocar</t>
  </si>
  <si>
    <t>RD$ 304,517.49</t>
  </si>
  <si>
    <t>37)</t>
  </si>
  <si>
    <r>
      <t xml:space="preserve">Ampliación de  Redes en El Jazmín - Cruce del Algarrobo,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</si>
  <si>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0.4 Km .Tuberías A.P. a colocar</t>
  </si>
  <si>
    <t>RD$ 812,046.64</t>
  </si>
  <si>
    <t>38)</t>
  </si>
  <si>
    <r>
      <t xml:space="preserve">Ampliación de  Redes en Quebrada la Yagua - El Algarrobo,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</si>
  <si>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0.35 Km .Tuberías A.P. a colocar</t>
  </si>
  <si>
    <t>RD$ 710,540.81</t>
  </si>
  <si>
    <t>39)</t>
  </si>
  <si>
    <r>
      <t xml:space="preserve">Ampliación de  Redes en la Entrada la Iglesia Pulu - La Rosario,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</si>
  <si>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0.262 Km .Tuberías A.P. a colocar</t>
  </si>
  <si>
    <t>RD$ 531,890.55</t>
  </si>
  <si>
    <t>40)</t>
  </si>
  <si>
    <r>
      <t xml:space="preserve">Ampliación de  Redes en Estancia Nueva - Los Reinoso,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</si>
  <si>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41)</t>
  </si>
  <si>
    <r>
      <t xml:space="preserve">Ampliación de  Redes en El Fundo San Francisco Abajo, Distrito Municipal de Canca la Reina,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</si>
  <si>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0.085 Km .Tuberías A.P. a colocar</t>
  </si>
  <si>
    <t>RD$ 172,559.91</t>
  </si>
  <si>
    <t>42)</t>
  </si>
  <si>
    <r>
      <t xml:space="preserve">Ampliación de  Redes en Juan López - Entrada Los Julines,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</si>
  <si>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 Km .Tuberías A.P. a colocar</t>
  </si>
  <si>
    <t>RD$ 203,011.66</t>
  </si>
  <si>
    <t>43)</t>
  </si>
  <si>
    <r>
      <t xml:space="preserve">Ampliación de  Redes en Juan López - Entrada del Centro Tecnológico,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</si>
  <si>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0.075 Km .Tuberías A.P. a colocar</t>
  </si>
  <si>
    <t>RD$ 152,258.75</t>
  </si>
  <si>
    <t>44)</t>
  </si>
  <si>
    <r>
      <t xml:space="preserve">Ampliación de  Redes en Juan López - Entrada Los López,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</si>
  <si>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0.155 Km .Tuberías A.P. a colocar</t>
  </si>
  <si>
    <t>RD$314,668.07</t>
  </si>
  <si>
    <t>45)</t>
  </si>
  <si>
    <r>
      <t xml:space="preserve">Ampliación de  Redes en Quebrada Honda - Entrada de Wily,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</si>
  <si>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0.16 Km .Tuberías A.P. a colocar</t>
  </si>
  <si>
    <t>RD$ 324,818.66</t>
  </si>
  <si>
    <t>46)</t>
  </si>
  <si>
    <r>
      <t xml:space="preserve">Ampliación de  Redes en El Aguacate Distrito Municipal de Canca la Reina,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</si>
  <si>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0.235 Km .Tuberías A.P. a colocar</t>
  </si>
  <si>
    <t>RD$ 477,077.40</t>
  </si>
  <si>
    <t>47)</t>
  </si>
  <si>
    <r>
      <t xml:space="preserve">Ampliación de  Redes en La Ermita - Entrada Surtidora Santana,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</si>
  <si>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0.31 Km .Tuberías A.P. a colocar</t>
  </si>
  <si>
    <t>RD$ 629,336.15</t>
  </si>
  <si>
    <t>48)</t>
  </si>
  <si>
    <r>
      <t xml:space="preserve">Mejora en el Servicio de Agua Potable con La Construcción de 1 Pozo Tubular en Campo de Pozos, Distrito Municipal de Veragua, Municipio de Gaspar Hernández. 
</t>
    </r>
    <r>
      <rPr>
        <sz val="11"/>
        <color rgb="FF000000"/>
        <rFont val="Times New Roman"/>
        <family val="1"/>
      </rPr>
      <t>(Obtener agua en cantidad y calidad, con un QMáx./d =155.80 Lps.; suficiente para mejorar la calidad de vida de los moradores de esta zona)</t>
    </r>
  </si>
  <si>
    <t>% avance físico del proyecto</t>
  </si>
  <si>
    <t>El proceso de licitación se declare desierto,
Poco caudal en el estudio hidrológico,
Caudal insuficiente por ubicación lejana del proyecto.</t>
  </si>
  <si>
    <t>Hacer estudio hidrológico,
coordinar con los contratistas,
Análisis de factibilidad del proyecto,
Gestionar el pago a tiempo de las cubicaciones</t>
  </si>
  <si>
    <t>RD$ 4,063,429.31</t>
  </si>
  <si>
    <t>EJE No. 13</t>
  </si>
  <si>
    <t>49)</t>
  </si>
  <si>
    <r>
      <t xml:space="preserve">Mejora en el Servicio de Agua Potable con La Construcción de 1 Pozo Tubular en Caño Dulce, Distrito Municipal de Veragua, Municipio de Gaspar Hernández. 
</t>
    </r>
    <r>
      <rPr>
        <sz val="11"/>
        <color rgb="FF000000"/>
        <rFont val="Times New Roman"/>
        <family val="1"/>
      </rPr>
      <t>(Obtener agua en cantidad y calidad, con un QMáx./d =155.80 Lbs.; suficiente para mejorar la calidad de vida de los moradores de esta zona)</t>
    </r>
  </si>
  <si>
    <t>RD$ 2,696,480.24</t>
  </si>
  <si>
    <t>50)</t>
  </si>
  <si>
    <r>
      <t xml:space="preserve">Mejora en el Servicio de Agua Potable con La Construcción de 1 Pozo Tubular en Campo de Pozos, Municipio de Gaspar Hernández. 
</t>
    </r>
    <r>
      <rPr>
        <sz val="11"/>
        <color rgb="FF000000"/>
        <rFont val="Times New Roman"/>
        <family val="1"/>
      </rPr>
      <t>(Obtener agua en cantidad y calidad, con un QMáx./d =155.80 Lps.; suficiente para mejorar la calidad de vida de los moradores de esta zona)</t>
    </r>
  </si>
  <si>
    <t>51)</t>
  </si>
  <si>
    <r>
      <t xml:space="preserve">Mejora en el Servicio de Agua Potable con La Construcción de 1 Pozo Tubular # 2 en Campo de Pozos, Municipio de Gaspar Hernández. 
</t>
    </r>
    <r>
      <rPr>
        <sz val="11"/>
        <color rgb="FF000000"/>
        <rFont val="Times New Roman"/>
        <family val="1"/>
      </rPr>
      <t>(Obtener agua en cantidad y calidad, con un QMáx./d =155.80 Lps.; suficiente para mejorar la calidad de vida de los moradores de esta zona)</t>
    </r>
  </si>
  <si>
    <t>52)</t>
  </si>
  <si>
    <r>
      <t xml:space="preserve">Mejora en el Servicio de Agua Potable con La Construcción de 1 Pozo Tubular en Las Colinas - La Antena, Municipio de Gaspar Hernández. 
</t>
    </r>
    <r>
      <rPr>
        <sz val="11"/>
        <color rgb="FF000000"/>
        <rFont val="Times New Roman"/>
        <family val="1"/>
      </rPr>
      <t>(Obtener agua en cantidad y calidad, con un QMáx./d =155.80 Lps.; suficiente para mejorar la calidad de vida de los moradores de esta zona)</t>
    </r>
  </si>
  <si>
    <t>53)</t>
  </si>
  <si>
    <r>
      <t xml:space="preserve">Mejora en el Servicio de Agua Potable con La Construcción de 1 Pozo Tubular en Loma al Medio - Entrada la Cigua, Municipio de Gaspar Hernández. 
</t>
    </r>
    <r>
      <rPr>
        <sz val="11"/>
        <color rgb="FF000000"/>
        <rFont val="Times New Roman"/>
        <family val="1"/>
      </rPr>
      <t>(Obtener agua en cantidad y calidad, con un QMáx./d =155.80 Lps.; suficiente para mejorar la calidad de vida de los moradores de esta zona)</t>
    </r>
  </si>
  <si>
    <t>54)</t>
  </si>
  <si>
    <r>
      <t xml:space="preserve">Mejora en el Servicio de Agua Potable con La Construcción de 1 Pozo Tubular en el Tanque de la Entrada Los Mangos, Distrito Municipal de Villa Magante, Municipio de Gaspar Hernández. 
</t>
    </r>
    <r>
      <rPr>
        <sz val="11"/>
        <color rgb="FF000000"/>
        <rFont val="Times New Roman"/>
        <family val="1"/>
      </rPr>
      <t>(Obtener agua en cantidad y calidad, con un QMáx./d =155.80 Lps.; suficiente para mejorar la calidad de vida de los moradores de esta zona)</t>
    </r>
  </si>
  <si>
    <t>55)</t>
  </si>
  <si>
    <r>
      <t xml:space="preserve">Mejora en el Servicio de Agua Potable con La Construcción de 1 Pozo Tubular en Vereda al Medio, Distrito Municipal de Villa Magante, Municipio de Gaspar Hernández. 
</t>
    </r>
    <r>
      <rPr>
        <sz val="11"/>
        <color rgb="FF000000"/>
        <rFont val="Times New Roman"/>
        <family val="1"/>
      </rPr>
      <t>(Obtener agua en cantidad y calidad, con un QMáx./d =155.80 Lps.; suficiente para mejorar la calidad de vida de los moradores de esta zona)</t>
    </r>
  </si>
  <si>
    <t>56)</t>
  </si>
  <si>
    <r>
      <t xml:space="preserve">Rehabilitación de Estación de Bombeo de Agua Potable Barrio Los Maestros, Moca. 
</t>
    </r>
    <r>
      <rPr>
        <sz val="11"/>
        <color rgb="FF000000"/>
        <rFont val="Times New Roman"/>
        <family val="1"/>
      </rPr>
      <t>(Mejorar la eficiencia de los servicios de agua potable mediante la rehabilitación de la Estación de Bombeo para brindar un mejor servicio a los usuarios de dicho Barrio)</t>
    </r>
  </si>
  <si>
    <t>Porcentaje Rehabilitación E.B.</t>
  </si>
  <si>
    <t>RD$ 800,000.00</t>
  </si>
  <si>
    <t>EJE No. 5</t>
  </si>
  <si>
    <t>57)</t>
  </si>
  <si>
    <r>
      <t xml:space="preserve">Rehabilitación Estación de Bombeo de Agua Potable Barrio Los Cáceres, Moca.
 </t>
    </r>
    <r>
      <rPr>
        <sz val="11"/>
        <color rgb="FF000000"/>
        <rFont val="Times New Roman"/>
        <family val="1"/>
      </rPr>
      <t>(Mejorar la eficiencia de los servicios de agua potable mediante la rehabilitación de la Estación de Bombeo para brindar un mejor servicio a los usuarios de dicho Barrio)</t>
    </r>
  </si>
  <si>
    <t>RD$1,500,000.00</t>
  </si>
  <si>
    <t>EJE No. 6</t>
  </si>
  <si>
    <t>Rehabilitacion de Obras de toma, Tanques reguladores y Fuentes superficiales</t>
  </si>
  <si>
    <t>Cantidad de rehabilitaciones</t>
  </si>
  <si>
    <t xml:space="preserve">Supervision Rehabilitacion Infraestructura Planta Potabilizadora La Dura, Rehabilitacion del Sistema Electrico en Planta Potabilizadora La Dura, Estacion de Bombeo de Guauci </t>
  </si>
  <si>
    <t xml:space="preserve">Porcentaje supervision </t>
  </si>
  <si>
    <t>58)</t>
  </si>
  <si>
    <r>
      <t xml:space="preserve">Acuerdos de Desempeño a Elaborar. 
</t>
    </r>
    <r>
      <rPr>
        <sz val="11"/>
        <color rgb="FF000000"/>
        <rFont val="Times New Roman"/>
        <family val="1"/>
      </rPr>
      <t>(Este tiene el objetivo de que el personal sepa que tiene que lograr, cuanto y cuando, además con cuales características de calidad debe contar)</t>
    </r>
  </si>
  <si>
    <t>Porcentaje de Acuerdos de Desempeño a elaborar</t>
  </si>
  <si>
    <t>Reporte de Acuerdos</t>
  </si>
  <si>
    <t>Retraso en la preparación de los acuerdos por falta de conocimiento de la plataforma</t>
  </si>
  <si>
    <t>Coordinar con los involucrados para que las documentaciones se entreguen correctas y a  tiempo</t>
  </si>
  <si>
    <t>EJE No. 7</t>
  </si>
  <si>
    <t>Recibir cronograma de trabajo por parte de la Dirección de Planificación y Desarrollo</t>
  </si>
  <si>
    <t>Cronograma</t>
  </si>
  <si>
    <t>Documentación de cronograma</t>
  </si>
  <si>
    <t>Dar seguimiento a todos  las áreas de Departamento de Ingeniería en la preparación de los acuerdos de desempeño</t>
  </si>
  <si>
    <t>Informe de seguimiento trimestral</t>
  </si>
  <si>
    <t>Informe de seguimiento del cronograma</t>
  </si>
  <si>
    <t>Preparar acuerdos de desempeño</t>
  </si>
  <si>
    <t>Informe de seguimiento del cronograma trimestral</t>
  </si>
  <si>
    <t>59)</t>
  </si>
  <si>
    <t>Memoria anual de actividades y logros alcanzados elaborados.</t>
  </si>
  <si>
    <t>Memoria anual</t>
  </si>
  <si>
    <t>Reporte de Actividades y Logros</t>
  </si>
  <si>
    <t>Incongruencia en la informaciones recibidas</t>
  </si>
  <si>
    <t>Coordinar con los involucrados para que las documentaciones se entreguen correctas a y tiempo</t>
  </si>
  <si>
    <t>EJE No. 8</t>
  </si>
  <si>
    <t>Generar reportes para preparación de informes</t>
  </si>
  <si>
    <t>Reporte</t>
  </si>
  <si>
    <t>Documentación de reporte</t>
  </si>
  <si>
    <t>Gestionar aprobación del informe</t>
  </si>
  <si>
    <t>Gestión</t>
  </si>
  <si>
    <t>Informe de gestión</t>
  </si>
  <si>
    <t>Remitir informe aprobado</t>
  </si>
  <si>
    <t>Informe de aprobación</t>
  </si>
  <si>
    <t>60)</t>
  </si>
  <si>
    <t>Evaluación de proyectos particulares a realizar.</t>
  </si>
  <si>
    <t>Porcentaje de evaluaciones a realizar</t>
  </si>
  <si>
    <t>Informes y reportes</t>
  </si>
  <si>
    <t>Incongruencia en la informaciones recibidas,
Retraso en los trabajos por abundantes asignaciones</t>
  </si>
  <si>
    <t>Coordinar con los involucrados para que las documentaciones se entreguen correctas y a tiempo</t>
  </si>
  <si>
    <t>EJE No. 9</t>
  </si>
  <si>
    <t>Recibir solicitudes de evaluación de proyectos</t>
  </si>
  <si>
    <t>Solicitud</t>
  </si>
  <si>
    <t>Documentación de solicitud</t>
  </si>
  <si>
    <t>Analizar las informaciones recibidas</t>
  </si>
  <si>
    <t>Análisis</t>
  </si>
  <si>
    <t>Revisión de información</t>
  </si>
  <si>
    <t>Realizar la evaluación y remitir al área correspondiente</t>
  </si>
  <si>
    <t>Evaluación</t>
  </si>
  <si>
    <t>Informe de evaluación</t>
  </si>
  <si>
    <t>61)</t>
  </si>
  <si>
    <t>Informe de estatus de los levantamientos entregados.</t>
  </si>
  <si>
    <t>Cantidad de levantamientos</t>
  </si>
  <si>
    <t>Incongruencia en la informaciones recibidas,
Causas de fuerza mayor durante la ejecución de los levantamientos, dígase eventos meteorológicos, desastres naturales, Huelgas , etc.</t>
  </si>
  <si>
    <t>Coordinar con los involucrados para que las documentaciones y levantamiento se entreguen correctos y a tiempo</t>
  </si>
  <si>
    <t>EJE No. 10</t>
  </si>
  <si>
    <t>Realizar informe</t>
  </si>
  <si>
    <t>Documentación de informe</t>
  </si>
  <si>
    <t>Hacer levantamientos</t>
  </si>
  <si>
    <t>Levantamiento</t>
  </si>
  <si>
    <t>Documentación de levantamiento</t>
  </si>
  <si>
    <t>62)</t>
  </si>
  <si>
    <t>Acometidas a construir y supervisar.</t>
  </si>
  <si>
    <t>Porcentaje de acometidas a construir</t>
  </si>
  <si>
    <t>Cronograma de obra, cubicaciones</t>
  </si>
  <si>
    <t>Retrasos en las importaciones del equipamiento o logística por problemas en el mercado,
Causas de fuerza mayor durante la ejecución del proyecto, dígase eventos meteorológicos, desastres naturales, Huelgas , etc.</t>
  </si>
  <si>
    <t>RD$ 3,000,000.00</t>
  </si>
  <si>
    <t>Programa de Limpieza y desinfección de Plantas de Tratamiento de Agua Potable
, Tanques reguladores, Carcamos de Bombeo, Obras de Toma y Redes de Agua Potable para garantizar la  calidad del Agua de los usuarios de la Provincia Espaillat.</t>
  </si>
  <si>
    <t>Cantidad de limpiezas</t>
  </si>
  <si>
    <t>Calidad del servicio</t>
  </si>
  <si>
    <t xml:space="preserve">Frecuencia de reportes de limpieza de modulos y filtros, mantenimiento y solicitudes  </t>
  </si>
  <si>
    <t xml:space="preserve">Dirección Técnica, Recursos Humanos y Compras y Contrataciones  </t>
  </si>
  <si>
    <t>Que nose haga a tiempo los levantamientos,falta de personal</t>
  </si>
  <si>
    <t xml:space="preserve">Coordinar los trabajos ,tramitar las solicitudes a tiempo y dar seguimiento al proceso </t>
  </si>
  <si>
    <t>Ampliacion y Georeferenciacion de los puntos de Muestreos para analisis de Laboratorio en La Provincia Espaillat</t>
  </si>
  <si>
    <t>Cantidad de Muestras</t>
  </si>
  <si>
    <t xml:space="preserve">Dirección Técnica, Recursos Humanos, Transportacion y Compras y Contrataciones  </t>
  </si>
  <si>
    <r>
      <t>Modernizacion del Laboratorio de Agua Potable 
(</t>
    </r>
    <r>
      <rPr>
        <sz val="11"/>
        <color rgb="FF000000"/>
        <rFont val="Times New Roman"/>
        <family val="1"/>
      </rPr>
      <t>Dotar con equipos avanzados para realizar pruebas mas precisas y frecuentes, mejorando la capacidad de monitoreo</t>
    </r>
    <r>
      <rPr>
        <b/>
        <sz val="11"/>
        <color rgb="FF000000"/>
        <rFont val="Times New Roman"/>
        <family val="1"/>
      </rPr>
      <t>)</t>
    </r>
  </si>
  <si>
    <t>Retrasos en la entrega de equipos,que nose haga a tiempo la solicitud</t>
  </si>
  <si>
    <r>
      <t>Rehabilitacion de los sistemas de Cloracion de Gaspar Hernandez, Veragua, Jamao al Norte y Cayetano Germosen
 (</t>
    </r>
    <r>
      <rPr>
        <sz val="11"/>
        <color rgb="FF000000"/>
        <rFont val="Times New Roman"/>
        <family val="1"/>
      </rPr>
      <t>Mejorar la calidad del agua Potable</t>
    </r>
    <r>
      <rPr>
        <b/>
        <sz val="11"/>
        <color rgb="FF000000"/>
        <rFont val="Times New Roman"/>
        <family val="1"/>
      </rPr>
      <t>)</t>
    </r>
  </si>
  <si>
    <t xml:space="preserve">Cantidad de sistemas de Cloracion </t>
  </si>
  <si>
    <t>Que nose haga la solicitud a tiempo</t>
  </si>
  <si>
    <r>
      <t xml:space="preserve">Incorporacion de Nuevos Acueductos al sistema de Control Sanitario 
</t>
    </r>
    <r>
      <rPr>
        <sz val="11"/>
        <color rgb="FF000000"/>
        <rFont val="Times New Roman"/>
        <family val="1"/>
      </rPr>
      <t>(Mejorar la calidad y el servicio del agua Potable en la Provincia Espaillat)</t>
    </r>
  </si>
  <si>
    <t>Cantidad de acueductos</t>
  </si>
  <si>
    <t>Que nose haga a tiempo los levantamientos,falta de personal y recursos</t>
  </si>
  <si>
    <r>
      <t xml:space="preserve">Creación de brigada para mantenimiento de redes  y limpieza de acueductos.
</t>
    </r>
    <r>
      <rPr>
        <sz val="11"/>
        <color rgb="FF000000"/>
        <rFont val="Times New Roman"/>
        <family val="1"/>
      </rPr>
      <t xml:space="preserve"> (Con la finalidad de garantizar el buen funcionamiento de los sistemas de tratamiento de agua potable , para la disminución de la contaminación).</t>
    </r>
  </si>
  <si>
    <t>Dirección técnica; Recursos humanos Compras y Contrataciones</t>
  </si>
  <si>
    <t>Que la solicitud no sea aprobada, falta de recursos</t>
  </si>
  <si>
    <t>Tramitar las solicitudes a tiempo</t>
  </si>
  <si>
    <r>
      <t xml:space="preserve">Aumento en la producción de M3  de Agua potable
</t>
    </r>
    <r>
      <rPr>
        <sz val="11"/>
        <color rgb="FF000000"/>
        <rFont val="Times New Roman"/>
        <family val="1"/>
      </rPr>
      <t xml:space="preserve"> ( Esta actividad busca aumentar la cantidad de agua potable servida a la provincia Espaillat).</t>
    </r>
    <r>
      <rPr>
        <b/>
        <sz val="11"/>
        <color rgb="FF000000"/>
        <rFont val="Times New Roman"/>
        <family val="1"/>
      </rPr>
      <t xml:space="preserve"> </t>
    </r>
  </si>
  <si>
    <t>Cantidad de m3</t>
  </si>
  <si>
    <t>calidad del servicio</t>
  </si>
  <si>
    <t xml:space="preserve">retrasos en los trabajos de construcción de pozos y obras de tomas </t>
  </si>
  <si>
    <r>
      <t xml:space="preserve">Solicitud de aumento de personal del laboratorio y calidad del agua potable
  ( </t>
    </r>
    <r>
      <rPr>
        <sz val="11"/>
        <color rgb="FF000000"/>
        <rFont val="Times New Roman"/>
        <family val="1"/>
      </rPr>
      <t>Para garantizar un mejor funcionamiento del laboratorio y en la calidad del agua potable</t>
    </r>
    <r>
      <rPr>
        <b/>
        <sz val="11"/>
        <color rgb="FF000000"/>
        <rFont val="Times New Roman"/>
        <family val="1"/>
      </rPr>
      <t>)</t>
    </r>
  </si>
  <si>
    <t xml:space="preserve">Cantidad de personas </t>
  </si>
  <si>
    <t>Informes</t>
  </si>
  <si>
    <t xml:space="preserve">Dirección Técnica, Recursos Humanos  </t>
  </si>
  <si>
    <t>Que la solicitud no sea aprobada,</t>
  </si>
  <si>
    <r>
      <t xml:space="preserve">Capacitación de personal.
</t>
    </r>
    <r>
      <rPr>
        <sz val="11"/>
        <color rgb="FF000000"/>
        <rFont val="Times New Roman"/>
        <family val="1"/>
      </rPr>
      <t xml:space="preserve"> (Con la finalidad de tener un personal preparado en todas las áreas correspondientes en la producción ,tratamiento y calidad del agua potable  y garantizar un mejor tratamiento) </t>
    </r>
  </si>
  <si>
    <t>Mejora del Personal</t>
  </si>
  <si>
    <t xml:space="preserve">Que el personal no asista </t>
  </si>
  <si>
    <r>
      <t>Elaboración Catastro de Redes de línea Agua Potable Moca y Gaspar Hernández 
(</t>
    </r>
    <r>
      <rPr>
        <sz val="11"/>
        <color rgb="FF000000"/>
        <rFont val="Times New Roman"/>
        <family val="1"/>
      </rPr>
      <t>Conocer el estado de las redes, Ubicación y piezas para garantizar una mejor operación y evaluar nuevos proyectos)</t>
    </r>
  </si>
  <si>
    <t xml:space="preserve">km lineales </t>
  </si>
  <si>
    <t>Eficiencia del servicio</t>
  </si>
  <si>
    <r>
      <t xml:space="preserve">Programa  de reparaciones de Averías en línea de Agua Potable en los diferentes Acueductos de la Provincia Espaillat </t>
    </r>
    <r>
      <rPr>
        <sz val="11"/>
        <color rgb="FF000000"/>
        <rFont val="Times New Roman"/>
        <family val="1"/>
      </rPr>
      <t>(Garantizar un suministro de agua potable eficiente y de calidad a la Población)</t>
    </r>
  </si>
  <si>
    <t>Cantidad de averías</t>
  </si>
  <si>
    <t>Informes, reportes y fotos</t>
  </si>
  <si>
    <r>
      <t>Mejora en la sectorización y distribución de Agua Potable en La Provincia Espaillat (</t>
    </r>
    <r>
      <rPr>
        <sz val="11"/>
        <color rgb="FF000000"/>
        <rFont val="Times New Roman"/>
        <family val="1"/>
      </rPr>
      <t>Mejora en la distribución de manera equitativa, garantizando una mayor continuidad en el servicio</t>
    </r>
    <r>
      <rPr>
        <b/>
        <sz val="11"/>
        <color rgb="FF000000"/>
        <rFont val="Times New Roman"/>
        <family val="1"/>
      </rPr>
      <t>)</t>
    </r>
  </si>
  <si>
    <r>
      <t>Proyecto de Evaluación y Control para la eficiencia energética de los sistemas de Bombeo en la Provincia Espaillat (</t>
    </r>
    <r>
      <rPr>
        <sz val="11"/>
        <color rgb="FF000000"/>
        <rFont val="Times New Roman"/>
        <family val="1"/>
      </rPr>
      <t>Garantizar mejoras y eficiencias en los equipos eléctricos instalados teniendo así una reducción en el consumo eléctrico)</t>
    </r>
  </si>
  <si>
    <r>
      <t>Instalaciones y Reparaciones de Válvulas y Piezas especiales en los diferentes acueductos de la Provincia Espaillat 
(</t>
    </r>
    <r>
      <rPr>
        <sz val="11"/>
        <color rgb="FF000000"/>
        <rFont val="Times New Roman"/>
        <family val="1"/>
      </rPr>
      <t>Eficientica y garantizar una mejor distribución en el servicio</t>
    </r>
    <r>
      <rPr>
        <b/>
        <sz val="11"/>
        <color rgb="FF000000"/>
        <rFont val="Times New Roman"/>
        <family val="1"/>
      </rPr>
      <t>)</t>
    </r>
  </si>
  <si>
    <t>Cantidad de Válvulas</t>
  </si>
  <si>
    <r>
      <t>Programa de mantenimiento en equipos de Bombeo, transformadores y generadores eléctricos en los sistemas de acueductos de la Provincia Espaillat 
(</t>
    </r>
    <r>
      <rPr>
        <sz val="11"/>
        <color rgb="FF000000"/>
        <rFont val="Times New Roman"/>
        <family val="1"/>
      </rPr>
      <t>Mantener y garantizar que los equipos estén en optimas condiciones para un mejor servicio de Agua Potable a la Población)</t>
    </r>
  </si>
  <si>
    <r>
      <t>I</t>
    </r>
    <r>
      <rPr>
        <b/>
        <sz val="11"/>
        <color rgb="FF000000"/>
        <rFont val="Times New Roman"/>
        <family val="1"/>
      </rPr>
      <t>nstalaciones de nuevos equipos de Bombeo y sistemas eléctricos en diferentes sectores o comunidades de la Provincia Espaillat</t>
    </r>
    <r>
      <rPr>
        <sz val="11"/>
        <color rgb="FF000000"/>
        <rFont val="Times New Roman"/>
        <family val="1"/>
      </rPr>
      <t xml:space="preserve"> 
(Garantizar aumento en la Producción e incorporación de nuevos usuarios al servicio de Agua Potable)</t>
    </r>
  </si>
  <si>
    <r>
      <t>Proyecto de adquisición de equipos tecnológicos para detención de fugas en Depósitos reguladores y Líneas de Agua Potable en la Provincia Espaillat (</t>
    </r>
    <r>
      <rPr>
        <sz val="11"/>
        <color rgb="FF000000"/>
        <rFont val="Times New Roman"/>
        <family val="1"/>
      </rPr>
      <t>Reducir las perdidas por averías)</t>
    </r>
  </si>
  <si>
    <t>1. Revisiones </t>
  </si>
  <si>
    <t xml:space="preserve">Direcccion </t>
  </si>
  <si>
    <t>Fecha</t>
  </si>
  <si>
    <t>Firma</t>
  </si>
  <si>
    <t>Creación:</t>
  </si>
  <si>
    <t>Revisión:</t>
  </si>
  <si>
    <t>Planificacion y Desarrollo</t>
  </si>
  <si>
    <t>DIRECCIÓN COMERCIAL</t>
  </si>
  <si>
    <r>
      <t xml:space="preserve">PRODUCTO
</t>
    </r>
    <r>
      <rPr>
        <sz val="11"/>
        <color rgb="FF000000"/>
        <rFont val="Times New Roman"/>
        <family val="1"/>
      </rPr>
      <t>Descripción</t>
    </r>
  </si>
  <si>
    <t>Primer
Trimestre</t>
  </si>
  <si>
    <t>Segundo
Trimestre</t>
  </si>
  <si>
    <t>Tercer
Trimestre</t>
  </si>
  <si>
    <t>Cuarto
Trimestre</t>
  </si>
  <si>
    <t>Acción de Mitigación</t>
  </si>
  <si>
    <r>
      <t xml:space="preserve">Incrementado las Porcentaje del monto (RD$) recaudado por concepto de aguas potables y alcantarillados con respecto a lo facturado en CORAAMOCA
</t>
    </r>
    <r>
      <rPr>
        <sz val="11"/>
        <color theme="1"/>
        <rFont val="Times New Roman"/>
        <family val="1"/>
      </rPr>
      <t>Describe el volumen de agua que se pierde por falta de facturación y por ende, cobranza. Detección de servicios irregulares (no catastrados) y su posible regularización. En parte dentro del marco de actualización de catastro.</t>
    </r>
  </si>
  <si>
    <t>%</t>
  </si>
  <si>
    <t>Reducidas las pérdidas comerciales</t>
  </si>
  <si>
    <t>Todas las áreas de CORAAMOCA</t>
  </si>
  <si>
    <t xml:space="preserve">Que las informaciones que pasan de la Dirección Técnica no estén completas o no se entreguen. </t>
  </si>
  <si>
    <t>Poco probable (26-50)</t>
  </si>
  <si>
    <t xml:space="preserve">Medio </t>
  </si>
  <si>
    <t xml:space="preserve">Contratar personal </t>
  </si>
  <si>
    <t>$</t>
  </si>
  <si>
    <t>Actividad
 Periodo</t>
  </si>
  <si>
    <t>Porcentaje de Facturas emitidas pagada por periodo</t>
  </si>
  <si>
    <t>Porcentaje de Facturas pagadas con atraso mayor o igual a 3 meses</t>
  </si>
  <si>
    <t>Porcentaje de Facturas emitidas a usuarios residenciales</t>
  </si>
  <si>
    <t>Porcentaje del total facturado a clientes Residenciales</t>
  </si>
  <si>
    <t>Porcentaje del monto (RD$) facturado a clientes medidos</t>
  </si>
  <si>
    <t>Índice de Morosidad a clientes Medidos</t>
  </si>
  <si>
    <t>Índice de Morosidad a clientes No Medidos</t>
  </si>
  <si>
    <r>
      <t xml:space="preserve">Plan Actualización de Catastro de Usuario. 
</t>
    </r>
    <r>
      <rPr>
        <sz val="11"/>
        <color theme="1"/>
        <rFont val="Times New Roman"/>
        <family val="1"/>
      </rPr>
      <t>Reducción de los errores en catastro comercial y aumento de la fiabilidad de la base de datos comercial, donde se pueda analizar los comportamiento del estatus, consumo, tipo de categorías y estado de las conexiones de agua potable y saneamiento de los usuarios de los servicios que brinda la institución.</t>
    </r>
  </si>
  <si>
    <t>Facturas emitidas</t>
  </si>
  <si>
    <t>Informe Mensual (Estadísticas institucional)</t>
  </si>
  <si>
    <t>Dirección Técnica, Dirección Comercial y Dirección de Planificación y Desarrollo</t>
  </si>
  <si>
    <t xml:space="preserve">No identificado </t>
  </si>
  <si>
    <t>Elaborar la metodología y la estructura programática para el levantamiento y registro de información</t>
  </si>
  <si>
    <t>Documento</t>
  </si>
  <si>
    <t>Metodología realizada</t>
  </si>
  <si>
    <t>Gestión Operativa Comercial, Catastro</t>
  </si>
  <si>
    <t>Levantar información en campo, realizar censo de usuario sobre el estatus de las conexiones e informaciones generales de los predios y de los usuarios</t>
  </si>
  <si>
    <t>formularios en en la aplicación Qfield</t>
  </si>
  <si>
    <t>catastro de usuario y micro medición</t>
  </si>
  <si>
    <t>Digitalizar la informaciones levantadas en campo, en software que permiten su análisis</t>
  </si>
  <si>
    <t>catastro</t>
  </si>
  <si>
    <t>Verificación y validación de datos.</t>
  </si>
  <si>
    <t>Catastro</t>
  </si>
  <si>
    <t>Actualizar base de datos en el sistema comercial</t>
  </si>
  <si>
    <t>porcentaje de encuestas realizadas</t>
  </si>
  <si>
    <t>Catastro y servicio al Cliente</t>
  </si>
  <si>
    <t>Confección de planos de los sector por manzana</t>
  </si>
  <si>
    <t>porcentaje de mapas realizados</t>
  </si>
  <si>
    <t>porcentaje mapa realizados</t>
  </si>
  <si>
    <t>Rotulación de los predios con códigos actualizados y depurados</t>
  </si>
  <si>
    <t>bases de datos de catastro (fotos)</t>
  </si>
  <si>
    <t>informé</t>
  </si>
  <si>
    <r>
      <t xml:space="preserve">Modernización Sistema para el Catastro de Usuario. 
</t>
    </r>
    <r>
      <rPr>
        <sz val="11"/>
        <color theme="1"/>
        <rFont val="Times New Roman"/>
        <family val="1"/>
      </rPr>
      <t>Una mejora de su plataforma tecnológica, que provea de información básica para la toma de decisiones y el control de la gestión, con indicadores y metas sustentados en programas de capacitación y asistencia técnica sostenida, que promuevan el cambio en la cultura organizacional y de trabajo, en todos los niveles.</t>
    </r>
  </si>
  <si>
    <t>Porcentaje de actualización de la base de catastro de usuario</t>
  </si>
  <si>
    <t>Elaborar la metodología y la estructura programática para el levantamiento y elección de alternativa</t>
  </si>
  <si>
    <t>Catastro y TIC</t>
  </si>
  <si>
    <t>Adquisición de software</t>
  </si>
  <si>
    <t>aplicación Qfield</t>
  </si>
  <si>
    <t>aplicación Qfield y cobo</t>
  </si>
  <si>
    <t>Migración desde un catastro en cada un SIG que permita su integración con el resto de los sistemas de la Institución.</t>
  </si>
  <si>
    <t>Base de datos</t>
  </si>
  <si>
    <t>Capacitación del personal</t>
  </si>
  <si>
    <t>Curso de Ggis</t>
  </si>
  <si>
    <t>fotos y certificados de IGN DOMINICANO</t>
  </si>
  <si>
    <t>Enlazar base de datos geoespaciales con el sistema comercial.</t>
  </si>
  <si>
    <t>Sistema comercia</t>
  </si>
  <si>
    <t>aplicación Qfield y cobro</t>
  </si>
  <si>
    <r>
      <t xml:space="preserve">Usuarios regularizados . 
</t>
    </r>
    <r>
      <rPr>
        <sz val="11"/>
        <color theme="1"/>
        <rFont val="Times New Roman"/>
        <family val="1"/>
      </rPr>
      <t>Esta actividad de consiste la identificación de las irregularidades que presenta el catastro de usuario,. Para garantizar el éxito de esta actividad se debe asegurar el hecho de que los hallazgos que realicen en campo deben ser regularizados de forma inmediata. Para cada uno de los tipos de anomalías indicados, corresponde una acción correctiva, la cual es definida con anterioridad al inicio de los trabajos de detección.</t>
    </r>
  </si>
  <si>
    <t>Elaborar la metodología y la estructura programática para la elección de las deferentes alternativas a ser utilizadas</t>
  </si>
  <si>
    <t>Planificación, catastro y micro medición</t>
  </si>
  <si>
    <t>Regularizar el estatus de los clientes sin contrato y que tienen servicio activo</t>
  </si>
  <si>
    <t>Reporte mensual</t>
  </si>
  <si>
    <t>Identificar y ponderar cuales usuarios califican para ser pasado al sistema medido.</t>
  </si>
  <si>
    <t>Base de datos del sistema</t>
  </si>
  <si>
    <t>Catastro y micro medición</t>
  </si>
  <si>
    <t>Independizar las acometidas por usuarios</t>
  </si>
  <si>
    <t>Levantamiento y informe</t>
  </si>
  <si>
    <t>Catastro, catastro de redes y operaciones y mantenimiento</t>
  </si>
  <si>
    <t>Instalación de micro medidores a clientes seleccionados</t>
  </si>
  <si>
    <t>Diseñar normativas para la penalización de las reconexiones no autorizadas.</t>
  </si>
  <si>
    <t>Documentos</t>
  </si>
  <si>
    <t>Planificación catastro, micro medición y dep legal</t>
  </si>
  <si>
    <r>
      <t xml:space="preserve">Plan de área de distrito medidas con micro medidor instalado. </t>
    </r>
    <r>
      <rPr>
        <sz val="11"/>
        <color theme="1"/>
        <rFont val="Times New Roman"/>
        <family val="1"/>
      </rPr>
      <t xml:space="preserve">
Esta actividad de consiste la identificación de las irregularidades que presenta el catastro de usuario,. Para garantizar el éxito de esta actividad se debe asegurar el hecho de que los hallazgos que realicen en campo deben ser regularizados de forma inmediata. Para cada uno de los tipos de anomalías indicados, corresponde una acción correctiva, la cual es definida con anterioridad al inicio de los trabajos de detección.</t>
    </r>
  </si>
  <si>
    <t>Elaborar la metodología y la estructura programática para la elección de las diferentes alternativas a ser utilizadas</t>
  </si>
  <si>
    <t xml:space="preserve"> Panificación, catastro y micro medición</t>
  </si>
  <si>
    <t xml:space="preserve"> </t>
  </si>
  <si>
    <t>Informe Qfield</t>
  </si>
  <si>
    <t>Levantamiento y base de datos del sistema</t>
  </si>
  <si>
    <t xml:space="preserve">Informe </t>
  </si>
  <si>
    <t>levantamiento de acometidas</t>
  </si>
  <si>
    <t>Incumplimiento en la empresa encargada de la obra</t>
  </si>
  <si>
    <t>Seguimiento periódico al cumplimiento de los cronogramas de trabajo</t>
  </si>
  <si>
    <t>Cantidad</t>
  </si>
  <si>
    <t>Plantilla de Excel de micro-medición</t>
  </si>
  <si>
    <t>Que no se cuente con micro medidores y materiales en el inventario</t>
  </si>
  <si>
    <t>Realizar los procesos de solicitud con tiempo y dar seguimiento a las existencias</t>
  </si>
  <si>
    <t>Reparación y cambio de micro medidores</t>
  </si>
  <si>
    <t>Micro medición y gestión operativa</t>
  </si>
  <si>
    <t>Reducción de la morosidad medida</t>
  </si>
  <si>
    <t>Micro medición, gestión de cobro, catastro , corte y reconexión y gestión operativa</t>
  </si>
  <si>
    <t>Diseñar normativas para instrumentos de incentivo del personal recaudador</t>
  </si>
  <si>
    <t>documento</t>
  </si>
  <si>
    <t>Dirección comercial, finanzas y dirección general</t>
  </si>
  <si>
    <t>planificación, catastro y micro medición</t>
  </si>
  <si>
    <t>Incremento de nuevo clientes de los levantamientos de ingeniería</t>
  </si>
  <si>
    <t>Reporte de nuevos contratos</t>
  </si>
  <si>
    <t>Micro medición, catastro , corte y reconexión y gestión operativa</t>
  </si>
  <si>
    <t>Incremento de nuevo clientes medidos</t>
  </si>
  <si>
    <t>SECCIÓN SERVICIO AL CLIENTE</t>
  </si>
  <si>
    <r>
      <rPr>
        <b/>
        <sz val="14"/>
        <color rgb="FF000000"/>
        <rFont val="Times New Roman"/>
        <family val="1"/>
      </rPr>
      <t>PRODUCTO</t>
    </r>
    <r>
      <rPr>
        <b/>
        <sz val="11"/>
        <color rgb="FF000000"/>
        <rFont val="Times New Roman"/>
        <family val="1"/>
      </rPr>
      <t xml:space="preserve">
</t>
    </r>
    <r>
      <rPr>
        <sz val="11"/>
        <color rgb="FF000000"/>
        <rFont val="Times New Roman"/>
        <family val="1"/>
      </rPr>
      <t>Descripción</t>
    </r>
  </si>
  <si>
    <r>
      <t xml:space="preserve">Eficiencia en la atención al cliente.  
</t>
    </r>
    <r>
      <rPr>
        <sz val="12"/>
        <color rgb="FF000000"/>
        <rFont val="Times New Roman"/>
        <family val="1"/>
      </rPr>
      <t>Mejorar las las actividades cotidianas de servicio al cliente, estandarizando procesos, seguimientos de trabajo y la atención de calidad al ciudadano.</t>
    </r>
    <r>
      <rPr>
        <b/>
        <sz val="12"/>
        <color rgb="FF000000"/>
        <rFont val="Times New Roman"/>
        <family val="1"/>
      </rPr>
      <t xml:space="preserve">
</t>
    </r>
  </si>
  <si>
    <t xml:space="preserve">Que no se ejecute el plan de trabajo </t>
  </si>
  <si>
    <t>Tramitar y gestionar con los involucrados las necesidades a solucionar.</t>
  </si>
  <si>
    <t xml:space="preserve">Dirección </t>
  </si>
  <si>
    <t xml:space="preserve">Dirección Comercial </t>
  </si>
  <si>
    <t>Planificación y Desarrollo</t>
  </si>
  <si>
    <t>DIRECCIÓN DE COMUNICACIONES</t>
  </si>
  <si>
    <r>
      <t xml:space="preserve">PRODUCTO
</t>
    </r>
    <r>
      <rPr>
        <sz val="12"/>
        <color rgb="FF000000"/>
        <rFont val="Times New Roman"/>
        <family val="1"/>
      </rPr>
      <t>Descripción</t>
    </r>
  </si>
  <si>
    <r>
      <t xml:space="preserve">Contenido y material comunicacional gestionado y elaborado
</t>
    </r>
    <r>
      <rPr>
        <sz val="12"/>
        <color theme="1"/>
        <rFont val="Times New Roman"/>
        <family val="1"/>
      </rPr>
      <t>Se trata del contenido gestionado, creado y publicado (página web, redes sociales, notas de prensa, murales, correos institucionales), así como de composiciones gráficas y materiales audiovisuales diseñados, que pueden darse a solicitud de las áreas o por planificación de la DC.</t>
    </r>
  </si>
  <si>
    <t>Cantidad de contenido o material comunicacional gestionado, que cumplieron con el tiempo prometido a las partes solicitantes.</t>
  </si>
  <si>
    <t>Carpetas mensuales con registro de contenido elaborado (publicaciones en página web, redes sociales, notas de prensa, murales, correos institucionales, diseño gráfico y contenido audiovisual).</t>
  </si>
  <si>
    <t>Redes Sociales y Medios Digitales / Relaciones Públicas y Prensa / Áreas sustantivas</t>
  </si>
  <si>
    <t>Fallas tecnológicas.</t>
  </si>
  <si>
    <t>Poco probable (26-50%)</t>
  </si>
  <si>
    <t>2 Moderado</t>
  </si>
  <si>
    <t>Garantizar disponibilidad de equipos tecnológicos apropiados para ejecutar los servicios solicitados dentro del tiempo establecido.</t>
  </si>
  <si>
    <t>RD$200,000.00</t>
  </si>
  <si>
    <t>1. Recepción y análisis de las solicitudes para realizar contenido, según el tipo de medio donde se quiera difundir (página web, notas de prensa, murales, correos institucionales).</t>
  </si>
  <si>
    <t>2. Determinar necesidades de adaptación y mejoras de contenido para entornos web.</t>
  </si>
  <si>
    <t>3. Redactar textos para redes sociales y diseñar propuestas gráficas o audiovisuales acorde a las dimensiones de las plataformas seleccionadas.</t>
  </si>
  <si>
    <t>4. Realizar nota de prensa y capturas fotográficas.</t>
  </si>
  <si>
    <t>5. Conceptualizar temas y crear las plantillas y artes a adaptar para la colocación de las informaciones.</t>
  </si>
  <si>
    <t>6. Gestionar la elaboración de la información del contenido a ser difundido (texto y artes gráficas/audiovisuales).</t>
  </si>
  <si>
    <t>7. Contenido aprobado y difundido por parte de la Dirección de Comunicación y de la parte solicitante.</t>
  </si>
  <si>
    <r>
      <t xml:space="preserve">Fortalecimiento en los medios de comunicación gestionado
</t>
    </r>
    <r>
      <rPr>
        <sz val="12"/>
        <color theme="1"/>
        <rFont val="Times New Roman"/>
        <family val="1"/>
      </rPr>
      <t>Consiste en gestionar, fomentar y organizar actividades y/o encuentros que permitan el acercamiento constante con la institución.</t>
    </r>
  </si>
  <si>
    <t>Cantidad de media tours y ruedas de prensa gestionado.</t>
  </si>
  <si>
    <t>Archivo de registro de actividades, fotografías, invitaciones, videos, etc.</t>
  </si>
  <si>
    <t>Relaciones Públicas y Prensa / Áreas sustantivas</t>
  </si>
  <si>
    <t>Res tinciones gubernamentales, Condiciones ambientales, no disponibilidad de recursos económicos.</t>
  </si>
  <si>
    <t>Probable</t>
  </si>
  <si>
    <t>Programación adecuada y presupuesto disponible.</t>
  </si>
  <si>
    <t>RD$2,600,000.00</t>
  </si>
  <si>
    <t>1. Identificar medios de comunicación estratégicos donde se desea posicionamiento.</t>
  </si>
  <si>
    <t>Listados, fotos y publicaciones de Encuentros y/o capacitaciones, con periodistas.</t>
  </si>
  <si>
    <t>Relaciones Públicas y Prensa</t>
  </si>
  <si>
    <t>2. Identificación de los y las periodistas que cubren fuentes del sector y calendarizar fecha de encuentros.</t>
  </si>
  <si>
    <t>3. Coordinar la realización de los eventos con periodistas (media tours, ruedas de prensa, encuentros con periodistas).</t>
  </si>
  <si>
    <t>4. Redactar y enviar de nota de prensa sobre la actividad.</t>
  </si>
  <si>
    <t>5. Seguimiento y evaluación de los eventos coordinados desde la Dirección de Comunicaciones.</t>
  </si>
  <si>
    <r>
      <t xml:space="preserve">Fortalecimiento de la Comunicación Interna. 
</t>
    </r>
    <r>
      <rPr>
        <sz val="12"/>
        <color theme="1"/>
        <rFont val="Times New Roman"/>
        <family val="1"/>
      </rPr>
      <t>Se relaciona directamente con mejorar la comunicación interna, fomentando un clima laboral positivo y fortaleciendo el sentido de pertenencia de los colaboradores de la institución.</t>
    </r>
    <r>
      <rPr>
        <b/>
        <sz val="12"/>
        <color theme="1"/>
        <rFont val="Times New Roman"/>
        <family val="1"/>
      </rPr>
      <t xml:space="preserve">
</t>
    </r>
  </si>
  <si>
    <t>Aumento en la participación de los colaboradores en actividades de comunicación. y sentido de pertenencia con la institución.</t>
  </si>
  <si>
    <t>Carpetas de archivos en formato digital conteniendo imágenes y videos; así como carpetas físicas que contenga listado de participación.</t>
  </si>
  <si>
    <t>Relaciones Públicas y Prensa / Redes Sociales y Medios Digitales</t>
  </si>
  <si>
    <t>Falla tecnológica que impida la elaboración y el envío de las informaciones,</t>
  </si>
  <si>
    <t>Programación adecuada, convocatoria oportuna y presupuesto disponible.</t>
  </si>
  <si>
    <t>RD$ 250,000.00</t>
  </si>
  <si>
    <t>1. Elaborar un plan de comunicación interna anual.</t>
  </si>
  <si>
    <t>2. Crear y diseñar contenido para publicación en murales informativos.</t>
  </si>
  <si>
    <t>3. Utilizar medios tecnológicos (WhatsApp, correos institucionales, etc.) para difundir información.</t>
  </si>
  <si>
    <t>Porcentaje de difusiones internas efectivas.</t>
  </si>
  <si>
    <t>4. Adquirir murales informativos institucionales.</t>
  </si>
  <si>
    <r>
      <t xml:space="preserve">Crear y suministrar información oportuna a través de los medios impresos.
</t>
    </r>
    <r>
      <rPr>
        <sz val="12"/>
        <color theme="1"/>
        <rFont val="Times New Roman"/>
        <family val="1"/>
      </rPr>
      <t xml:space="preserve">
Consiste en el diseño de estrategias de comunicación y campañas educativas física (impresa) enfocadas en una acción o proyecto y resultados de transparencia.</t>
    </r>
  </si>
  <si>
    <t>Cantidad de documentos con publicaciones económicas analizadas</t>
  </si>
  <si>
    <t>Documentos con publicaciones de CORAAMOCA</t>
  </si>
  <si>
    <t>Restricciones gubernamentales, no disponibilidad de recursos económicos.</t>
  </si>
  <si>
    <t>Presupuesto disponible.</t>
  </si>
  <si>
    <t>RD$ 1,500,000.00</t>
  </si>
  <si>
    <t>1. Realizar análisis inicial de necesidades de comunicación</t>
  </si>
  <si>
    <t>2. Determinar temática y crear o recopilar contenido</t>
  </si>
  <si>
    <t>3. Presentar propuesta de boletín para aprobar contenido y enviar a destinatario</t>
  </si>
  <si>
    <t>4. Enviar documento final, a impresión.</t>
  </si>
  <si>
    <t>5. Utilizar periódicos y revistas locales para llegar a un público más amplio (Llamado a Licitación Pública, avisos, etc.)</t>
  </si>
  <si>
    <t>Cantidad de información compartida</t>
  </si>
  <si>
    <t>No disponibilidad de Recursos Económicos.</t>
  </si>
  <si>
    <t>Desarrollar y ejecutar campañas de comunicación estratégicas para promover los servicios de CORAAMOCA y generar un mayor impacto en la comunidad.</t>
  </si>
  <si>
    <t>Aumento en el conocimiento de los servicios por parte de la población.</t>
  </si>
  <si>
    <t>Relaciones Públicas, Prensa y Redes Sociales.</t>
  </si>
  <si>
    <t>1. Utilizar recursos como perifoneas en comunidades requeridas.</t>
  </si>
  <si>
    <t>Cantidad de campañas o informaciones a difundir</t>
  </si>
  <si>
    <t>Grabaciones y solicitudes enviadas</t>
  </si>
  <si>
    <t>Relaciones Públicas, Prensa y Áreas Sustantivas</t>
  </si>
  <si>
    <t>Fallos técnicos, no disponibilidad de recursos.</t>
  </si>
  <si>
    <t>2. Diseñar y ejecutar campañas en medios de comunicación tradicionales</t>
  </si>
  <si>
    <t>Cantidad de campañas colocadas</t>
  </si>
  <si>
    <t>Carpeta de archivos con diseños, imágenes y videos de las campañas.</t>
  </si>
  <si>
    <t>Relaciones Públicas, Diseño Gráfico, Prensa</t>
  </si>
  <si>
    <t>3. Establecer alianzas con otras instituciones para desarrollar proyectos en conjunto y ampliar el alcance de las campañas.</t>
  </si>
  <si>
    <t>4. Crear spots publicitarios cortos y llamativos para transmitir mensajes clave sobre los servicios de CORAAMOCA.</t>
  </si>
  <si>
    <t>5. Implementar herramientas de medición para evaluar el impacto de las campañas y realizar ajustes si es necesario.</t>
  </si>
  <si>
    <t>Fortalecer la imagen institucional de CORAAMOCA como una entidad confiable, eficiente y comprometida con el servicio público.</t>
  </si>
  <si>
    <t>Cantidad de elementos implementados.</t>
  </si>
  <si>
    <t>Diseños y modelos de elementos creados y colocados en lugares estratégicamente definidos.</t>
  </si>
  <si>
    <t>Relaciones Públicas, Prensa y Diseño Gráfico.</t>
  </si>
  <si>
    <t>1. Instalar carteles y vallas publicitarias en lugares estratégicos de la provincia.</t>
  </si>
  <si>
    <t>2. Desarrollar una guía de identidad corporativa.</t>
  </si>
  <si>
    <t>3. Identificar Centros y Vehículos de la institución.</t>
  </si>
  <si>
    <t>4. Adquirir elementos promocionales que fomenten al ahorro y al pago de los servicios. (Tarjetas de presentación, calendarios, carpetas, agendas y cualquier elemento que pueda usarse como elemento publicitario).</t>
  </si>
  <si>
    <t>Porcentaje de diseños para impresión.</t>
  </si>
  <si>
    <t>Carpeta conteniendo diseños y solicitudes de impresión</t>
  </si>
  <si>
    <t>Relaciones Públicas, Diseño Gráfico</t>
  </si>
  <si>
    <t>No disponibilidad de recursos económicos, mandatos gubernamentales.</t>
  </si>
  <si>
    <t xml:space="preserve">Realización de programa radial: Su objetivo es brindar información de interés al público, relacionada a las ejecutorias realizadas en la institución, así como las del sector agua potable y saneamiento. 
</t>
  </si>
  <si>
    <t>Porcentaje de programas realizados.</t>
  </si>
  <si>
    <t>Carpeta física y digital conteniendo guion semanal utilizado, imágenes y promociones utilizadas.</t>
  </si>
  <si>
    <t>Relaciones Públicas, Educación Ciudadana.</t>
  </si>
  <si>
    <t>Fallos técnicos</t>
  </si>
  <si>
    <t>Poco Probable</t>
  </si>
  <si>
    <t>Leve</t>
  </si>
  <si>
    <t>RD$ 3,500,000.00</t>
  </si>
  <si>
    <t>1. Planificar con anticipación, definiendo el tema, invitados, actividades y guion a ejecutar.</t>
  </si>
  <si>
    <t>2. Realizar y difundir espacio radial.</t>
  </si>
  <si>
    <t>3. Promocionar el programa, utilizando las redes sociales, la página web y demás canales disponibles para generar expectativa.</t>
  </si>
  <si>
    <t>Eventos y Actividades Protocolares organizadas. Gestionar y coordinar la realización de actos protocolares y actividades de interés institucional.</t>
  </si>
  <si>
    <t>Cantidad de eventos organizados y bien coordinados.</t>
  </si>
  <si>
    <t>Listado de asistencia, fotografías y publicaciones en los diversos medios.</t>
  </si>
  <si>
    <t>Protocolo y Eventos, Relaciones Públicas y Prensa.</t>
  </si>
  <si>
    <t>No disponibilidad de recursos económicos, cambios de programación.</t>
  </si>
  <si>
    <t>RD$500,000.00</t>
  </si>
  <si>
    <t>1. Listado de actividades a realizarse dentro y fuera de la organización.</t>
  </si>
  <si>
    <t>2. Programar logística y protocolo de la actividad a desarrollar.</t>
  </si>
  <si>
    <t>3. Solicitar evento para ejecución.</t>
  </si>
  <si>
    <t>4. Brindar atenciones y registrar participación.</t>
  </si>
  <si>
    <t>5. Cierre y Evaluación de la actividad realizada.</t>
  </si>
  <si>
    <r>
      <rPr>
        <b/>
        <sz val="12"/>
        <color theme="1"/>
        <rFont val="Times New Roman"/>
        <family val="1"/>
      </rPr>
      <t xml:space="preserve">Eventos y actividades no programadas. </t>
    </r>
    <r>
      <rPr>
        <sz val="12"/>
        <color theme="1"/>
        <rFont val="Times New Roman"/>
        <family val="1"/>
      </rPr>
      <t xml:space="preserve">
Se relaciona con la coordinación de eventos o actividades no programadas, a fin de garantizar su realización. Dígase: inauguraciones, picazos, ferias, congresos, y actividades del sector APS. De igual forma la coordinación de talleres, reuniones, recibimientos y atenciones a funcionarios y servidores internos y externos, como también a visitantes en comisiones.</t>
    </r>
  </si>
  <si>
    <t>Cantidad de actividades ejecutadas con éxito.</t>
  </si>
  <si>
    <t>Carpeta con modelos de invitaciones, correos, solicitudes, imágenes, videos y publicaciones.</t>
  </si>
  <si>
    <t>Protocolo y Eventos, Relaciones Públicas y Prensa</t>
  </si>
  <si>
    <t>Condiciones climáticas desfavorables, falta de recursos económicos o cambios de organización.</t>
  </si>
  <si>
    <t>Moderado</t>
  </si>
  <si>
    <t>1. Definir actividad a realizar</t>
  </si>
  <si>
    <t>2. Determinar protocolo de acuerdo a la naturaleza del acto o actividad.</t>
  </si>
  <si>
    <t>3. Solicitar elementos y logística para la ejecución del acto.</t>
  </si>
  <si>
    <t>DIRECCIÓN COMUNICACIONES</t>
  </si>
  <si>
    <t>POLITICAS TRANSVERSALES PARTICIPACION CIUDADANA</t>
  </si>
  <si>
    <t>Dirección</t>
  </si>
  <si>
    <t>Realizar un programa de concientización y hábito de limpieza y saneamiento del medio ambiente en el que se involucre la ciudadanía.</t>
  </si>
  <si>
    <t>Cantidad de comunidades, playas, rios, arroyos, cañadas y costas saneadas.</t>
  </si>
  <si>
    <t>Listado de participacón, matriz de registro de actividades, fotos de las actividades.</t>
  </si>
  <si>
    <t>División de Participación Ciudadana, Centros Educativos, Juntas de Vecinos, Ayuntamientos, Medio Ambiente.</t>
  </si>
  <si>
    <t>Condiciones climáticas desfavorables, infección o contagio de enfermedades.</t>
  </si>
  <si>
    <t>Muy probable (76-100)</t>
  </si>
  <si>
    <t>Usar equipos de protecion, capacitación sobre medidas de seguridad necesarias.</t>
  </si>
  <si>
    <t xml:space="preserve">Guantes, fundas, mascarillas, faldos de agua, transporte, combustible, banner, pines, personal capacitado en recilclaje, megáfonos, refrigerio, botiquín de primeros auxilios. </t>
  </si>
  <si>
    <t>Limpieza de sectores de la ciudad de Moca y zonas aledañas.</t>
  </si>
  <si>
    <t>Cantidad de personas involucradas y de sectores saneados.</t>
  </si>
  <si>
    <t>Fotos y listados de participación</t>
  </si>
  <si>
    <t>Infección o contagio de enfermedades, condiciones climáticas desfavorables.</t>
  </si>
  <si>
    <t>Transporte, combustible, banner, megáfonos, pines, refrigerio, faldos de agua, gorras, botiquín de primeros auxilios.</t>
  </si>
  <si>
    <t>Realizar talleres de reciclaje y compostaje en escuelas y comunidades.</t>
  </si>
  <si>
    <t>Cantidad de centros educativos y comunidades.</t>
  </si>
  <si>
    <t>Fotos y listados de participación, carpeta de centros y comunidades.</t>
  </si>
  <si>
    <t>División de Participación Ciudadana, Centros Educativos, Juntas de Vecinos,  ONG.</t>
  </si>
  <si>
    <t>No detectado</t>
  </si>
  <si>
    <t>Faldos de agua,  refrigerio,  transporte, combustible, banner, soporte de banner,  refrigerio, faldos de agua, personal capacitado en reciclaje, botiquín de primeros auxilios.</t>
  </si>
  <si>
    <t>Saneamiento de rios, playas, arroyos y cañadas.</t>
  </si>
  <si>
    <t>Volúmen de desechos recolectados, cantidad de rios, playas, arroyos y cañadas saneados.</t>
  </si>
  <si>
    <t>Guantes, fundas, mascarillas, faldos de agua, transporte, combustible, banner, megáfonos, refrigerio, gorras, botiquín de primeros auxilios.</t>
  </si>
  <si>
    <t xml:space="preserve">Fomentar la escucha activa y seguimiento de temas relacionados con el agua y alcantarillado, que afectan las comunidades. </t>
  </si>
  <si>
    <t xml:space="preserve">Cantidad de temas recibidos y resuletos. </t>
  </si>
  <si>
    <t>Carpeta de temas tratados.</t>
  </si>
  <si>
    <t>División de Participación Ciudadana, Juntas de Vecinos.</t>
  </si>
  <si>
    <t>Precariedad de equipos, falta de participación, falta de  personal.</t>
  </si>
  <si>
    <t xml:space="preserve">Bajo </t>
  </si>
  <si>
    <t>Fomentar  preguntas, dinámicas, debates, para mantener la interacción, implementación de recursos  visuales y materiales didácticos, asignación de personal extra a la división de Participación Ciudadana.</t>
  </si>
  <si>
    <t>Transporte, combustible, megáfonos o vocinas, micrófonos, extensión, soporte de banner, banner, material audiovisual, volanytes, refrigerio, faldos de agua.</t>
  </si>
  <si>
    <t>Mesas redondas comunitarias.</t>
  </si>
  <si>
    <t>Cantidad de juntas de vecinos visitadas.</t>
  </si>
  <si>
    <t>Fotos y videos, listado de particiapción, matriz digital, reportes de retroalimentación y recomendaciones.</t>
  </si>
  <si>
    <t>Precariedad de equipos, falta de participación.</t>
  </si>
  <si>
    <t>Solicitar equipos, motivar a la participación comunitaria.</t>
  </si>
  <si>
    <t>Transporte, combustible, megáfonos o vocinas, micrófonos, extensión, soporte de banner, banner, volantes, material audiovisual.</t>
  </si>
  <si>
    <t>Aplicar en las comunidades, encuestas y cuestionarios.</t>
  </si>
  <si>
    <t>Cantidad de encuestas aplicadas.</t>
  </si>
  <si>
    <t>Carpeta de cuestionarios, fotos y listado de comunidades.</t>
  </si>
  <si>
    <t>Falta de personal.</t>
  </si>
  <si>
    <t>Involucrar personal de la institución.</t>
  </si>
  <si>
    <t>Transporte, combustible, personal, resmas de papel, tinta,  bolígrafos, faldos de agua.</t>
  </si>
  <si>
    <t>Talleres de sensibilización y escucha de las problemáticas comunitarias relacionadas con el agua.</t>
  </si>
  <si>
    <t>Cantidad de talleres.</t>
  </si>
  <si>
    <t>Fotos, listado de participación, carpeta de material.</t>
  </si>
  <si>
    <t>Contratar personal</t>
  </si>
  <si>
    <t>Transporte, combustible, megáfonos o vocinas, micrófonos, extensión, soporte de banner, banner, volantes, pines.</t>
  </si>
  <si>
    <t>Gestionar  actividades de trabajo en equipo y fomentar la cooperación institucional en beneficio de la sociedad con temas alusivos al cuidado del agua.</t>
  </si>
  <si>
    <t>Cantidad de actividades realizadas.</t>
  </si>
  <si>
    <t>Fotos, matriz digital de registro de actividades.</t>
  </si>
  <si>
    <t>Participación Ciudadana, Grupos de Interés, Medio Ambiente, Ayuntamientos, Salud Pública.</t>
  </si>
  <si>
    <t>Falta de gestión y comunicación adecuada.</t>
  </si>
  <si>
    <t>Mantener una comunicación continua y participación activa</t>
  </si>
  <si>
    <t>Transporte, combustible, refrigerio, banner, soporte de banner, micrófonos, bocinas o megáfonos, extensión, refrigerio, fardos de agua, pines, volantes.</t>
  </si>
  <si>
    <t>Encuentros con grupos de interés para la implementación de prácticas  sostenibles en el cuidado del agua.</t>
  </si>
  <si>
    <t>Cantidad de grupos de interés involucrados.</t>
  </si>
  <si>
    <t>Fotos y videos, listados de participación.</t>
  </si>
  <si>
    <t>Mantener una comunicación continua y participación activa.</t>
  </si>
  <si>
    <t>Transporte, combustible, refrigerio, fardos de agua,  banner, soporte de banner, micrófonos, bocinas o megáfonos, extensión, volantes.</t>
  </si>
  <si>
    <t>Creación de espacios de colaboración continua con instituciones relacionadas al agua y medio ambiente.</t>
  </si>
  <si>
    <t xml:space="preserve">Cantidad y variedad de instituciones colaboradoras. </t>
  </si>
  <si>
    <t>Fotos, listado de participación, registro de actividades colgadas en redes sociales.</t>
  </si>
  <si>
    <t>Transporte, combustible, refrigerio, fardos de agua.</t>
  </si>
  <si>
    <t>Concientizar los ciudadanos en torno al correcto almacenamiento de agua potable.</t>
  </si>
  <si>
    <t>Cantidad de ciudadanos</t>
  </si>
  <si>
    <t>Carpeta con contenido de las charlas, matriz digital con registro de actividades, listado de control de asistencia, reportes de retroalimentación.</t>
  </si>
  <si>
    <t>Participación Ciudadana, Juntas de Vecinos, Salud Pública, Medio Ambiente.</t>
  </si>
  <si>
    <t>Indisponibilidad de horario</t>
  </si>
  <si>
    <t>Coordinar reuniones con el representante o los integrantes de juntas de vecinos que se encuentren disponibles al momento. Contratar personal extra.</t>
  </si>
  <si>
    <t>Transporte, combustible, micrófonos y megáfonos, bocina, extensión, volantes, banner, soporte para banner, fardos de agua, refrigerios, pines, gorras, botiquín de primeros auxilios, material audiovisual, cabina de radios, internet, personal extra.</t>
  </si>
  <si>
    <t>Jornadas de concientización en las comunidades.</t>
  </si>
  <si>
    <t>Cantidad de jornadas realizadas, de juntas de vecinos trabajadas y de retroalimentaciones recibidas.</t>
  </si>
  <si>
    <t>Indisponibilidad de horario.</t>
  </si>
  <si>
    <t xml:space="preserve">Coordinar reuniones con el representante o los integrantes de juntas de vecinos que se encuentren disponibles al momento. </t>
  </si>
  <si>
    <t>Transporte, combustible, megáfonos, volantes, fardos de agua,  refrigerio, gorras, botiquín de primeros auxilios.</t>
  </si>
  <si>
    <t>Charlas en centros educativos.</t>
  </si>
  <si>
    <t>Cantidad de centros y variedad de temas.</t>
  </si>
  <si>
    <t>Equipos y falta de personal.</t>
  </si>
  <si>
    <t>Gestionar equipos y personal extra.</t>
  </si>
  <si>
    <t>Transporte, combustible, micrófonos, bocina, extensión, volantes, banner, soporte para banner, material audiovisual, personal.</t>
  </si>
  <si>
    <t>Difusión de programas radiales.</t>
  </si>
  <si>
    <t>Cantidad de programas.</t>
  </si>
  <si>
    <t>Informe escrito.</t>
  </si>
  <si>
    <t>Fallas técnicas .</t>
  </si>
  <si>
    <t>Grabación y difusión de programas por plataformas digitales.</t>
  </si>
  <si>
    <t>Cabina de radio, conexión a internet.</t>
  </si>
  <si>
    <t>Cantidad de capacitaciones.</t>
  </si>
  <si>
    <t>Carpeta de contenido con los temas tratados, reportes de retroalimentación escrita.</t>
  </si>
  <si>
    <t>División Participación Ciudadana,  Juntas de Vecinos, Centros Educativos.</t>
  </si>
  <si>
    <t>Precariedad de equipos y  falta de personal, atención y participación activa.</t>
  </si>
  <si>
    <t>Fomentar  preguntas, dinámicas, debates, para mantener la interacción, implementación de recursos  visuales y materiales didácticos, asignación de personal extra a la División de Participación Ciudadana.</t>
  </si>
  <si>
    <t>Micrófonos, bocina, extensión, banner, soporte de banner, transporte, combustible, material audiovisual, equipos óptimos, conexión estable, personal de estadística, volantes, pines.</t>
  </si>
  <si>
    <t>Foros de participación ciudadana sobre inquietudes y sugerencias.</t>
  </si>
  <si>
    <t>Cantidad de foros aplicados y variedad de temas tratados y de soluciones en respuesta.</t>
  </si>
  <si>
    <t>Registro digital de foros y carpeta con temas solucionados.</t>
  </si>
  <si>
    <t>División de Participación Ciudadana, Oficina de Libre Acceso a la Información, sociedad.</t>
  </si>
  <si>
    <t>Fallas técnicas</t>
  </si>
  <si>
    <t>Revisión y mantenimiento constante de equipos utilizados. Utilizar una red con suficiente potencia.</t>
  </si>
  <si>
    <t>Conexión estable, equipos óptimos, personal de estadística.</t>
  </si>
  <si>
    <t>Mesas redondas en centros educativos.</t>
  </si>
  <si>
    <t>Cantidad de mesas redondas y de centros educativos.</t>
  </si>
  <si>
    <t xml:space="preserve">Informes, listado de participación, fotos, videos. </t>
  </si>
  <si>
    <t>División Participación Ciudadana, Centros Educativos.</t>
  </si>
  <si>
    <t xml:space="preserve">Participación </t>
  </si>
  <si>
    <t>Incentivar a la participación con tiempo prudente de anticipación.</t>
  </si>
  <si>
    <t>Micrófonos, bocina, extensión, banner, soporte de banner, transporte, combustible, material audiovisual, volantes.</t>
  </si>
  <si>
    <t>Charlas comunitarias  sobre el uso de las líneas de contacto para el  usuario.</t>
  </si>
  <si>
    <t>Cantidad de charlas, de líneas preferidas por usuarios, comunidades.</t>
  </si>
  <si>
    <t>Registro de participación, carpeta  de fotos y videos, informe de retroalimentación de los usuarios.</t>
  </si>
  <si>
    <t>División Participación Ciudadana, Juntas de Vecinos, Centros Educativos.</t>
  </si>
  <si>
    <t>Personal</t>
  </si>
  <si>
    <t>Incluir personal de la institución.</t>
  </si>
  <si>
    <t>Empoderar e incentivar la comunidad a fin de que participe activamente en la protección y gestión sostenible de los recursos hídricos.</t>
  </si>
  <si>
    <t>Cantidad de grupos sociales conformados en centros educativos y comunidades.</t>
  </si>
  <si>
    <t>Carpeta de fotos y videos, con registro de  actividades de capacitación y conformación de las agrupaciones, certificados de juramentación</t>
  </si>
  <si>
    <t>División de Participación Ciudadana, Centros Educativos, Juntas de Vecinos.</t>
  </si>
  <si>
    <t>Falta de participación y presupuesto.</t>
  </si>
  <si>
    <t>Gestionar colaboración  de otras instituciones y publicitar las actividades con suficiente tiempo de anticipación para motivar a la participación.</t>
  </si>
  <si>
    <t>Transporte, combustible, banner, soporte para banner, pines, certificados, megáfono, refrigerio, fardos de agua, utilerías, gorras, botiquín de primeros auxilios, medallas, fotógrafo.</t>
  </si>
  <si>
    <t>Creación  y juramentación de grupos sociales y escolares, protectores del agua, denominado "Guardianes del Agua"</t>
  </si>
  <si>
    <t>Cantidad de grupos juramentados.</t>
  </si>
  <si>
    <t>Fotos y videos, listado de participación, reporte de actividades realizadas por los Guardianes del Agua.</t>
  </si>
  <si>
    <t>Falta de participación.</t>
  </si>
  <si>
    <t>Publicitar las actividades con suficiente tiempo de anticipación para motivar a la participación.</t>
  </si>
  <si>
    <t>Transporte, combustible, banner, soporte de banner, pines, certificados, megáfono, refrigerio.</t>
  </si>
  <si>
    <t>Actividades artísticas y culturales en las comunidades y centros educativos, que fomenten la concienciación y hábito de la importancia y buen uso del agua potable.</t>
  </si>
  <si>
    <t>Cantidad de actividades, centros educativos y comunidades incluidas.</t>
  </si>
  <si>
    <t>Fotos y videos, listado de participación, carpeta con descripción de proyectos.</t>
  </si>
  <si>
    <t>División de Participación Ciudadana, Centros Educativos, Comunidades, Bellas Artes, Grupos Teatrales Comunitarios.</t>
  </si>
  <si>
    <t>Tiempo</t>
  </si>
  <si>
    <t>Organizar las actividades con tiempo prudente de anticipación.</t>
  </si>
  <si>
    <t>Transporte, combustible, fotógrafo, banner, soportes de banner, certificados, medallas, megáfono, refrigerio, fardos de agua, botiquín de primeros auxilios.</t>
  </si>
  <si>
    <t>Trabajar proyectos de recolección de aguas pluviales en las comunidades.</t>
  </si>
  <si>
    <t>Cantidad de comunidades involucradas.</t>
  </si>
  <si>
    <t xml:space="preserve">Listado de participación, fotos y videos. </t>
  </si>
  <si>
    <t>Transporte, combustible, fotógrafo, banner, pines, certificados, megáfono, fardos de agua.</t>
  </si>
  <si>
    <t>Apertura un programa de apadrinamiento de ríos y lagos,  donde juntas de vecinos y escuelas cercanas monitoreen y velen por la limpieza de sus ríos.</t>
  </si>
  <si>
    <t>Cantidad de ríos, escuelas y juntas.</t>
  </si>
  <si>
    <t>Listado de participación, fotos y videos, carpeta con nombres de ríos y comunidades involucrados.</t>
  </si>
  <si>
    <t>División de Participación Ciudadana, Centros Educativos, Juntas de Vecinos, Medio Ambiente, Salud Pública.</t>
  </si>
  <si>
    <t>Certificados.</t>
  </si>
  <si>
    <t>Realizar concursos de innovación en tratamiento del agua potable, dirigido a centros educativos.</t>
  </si>
  <si>
    <t>Cantidad de Centros Educativos concursantes, proyectos presentados y seleccionados.</t>
  </si>
  <si>
    <t>Fotos, videos, listado de participación, carpeta con proyectos escogidos.</t>
  </si>
  <si>
    <t>División de Participación Ciudadana, Centros Educativos.</t>
  </si>
  <si>
    <t>Presupuesto.</t>
  </si>
  <si>
    <t>Gestionar colaboración  de otras instituciones.</t>
  </si>
  <si>
    <t xml:space="preserve">Certificados, medallas, fotógrafo. </t>
  </si>
  <si>
    <t>Rendición de cuentas sobre Proyectos de la División de Participación Ciudadana,  trabajados  y en proceso.</t>
  </si>
  <si>
    <t>Cantidad de rendiciones realizadas,  temas dilucidados.</t>
  </si>
  <si>
    <t xml:space="preserve">Reportes de rendición de cuentas, matriz digital de registro de actividad. </t>
  </si>
  <si>
    <t xml:space="preserve">Fallas técnicas  </t>
  </si>
  <si>
    <t xml:space="preserve">Revisión y mantenimiento constante de equipos utilizados. Utilizar una red con suficiente potencia. </t>
  </si>
  <si>
    <t>Transporte, combustible, cabina de radio, conexión estable, equipos óptimos, fotógrafo, personal de estadística, banner, soporte para banner.</t>
  </si>
  <si>
    <t>Difusión de programas radiales destinados a informar en cuanto a las actividades realizadas por la División de Participación Social, en beneficio de la ciudadanía.</t>
  </si>
  <si>
    <t>Cantidad de programas difundidos y temas tratados.</t>
  </si>
  <si>
    <t>Fotos y videos, carpeta con temas tratados.</t>
  </si>
  <si>
    <t>División de Participación Ciudadana.</t>
  </si>
  <si>
    <t>Difundir programas grabados por plataformas digitales.</t>
  </si>
  <si>
    <t>Transporte, combustible, cabina de radio, fotógrafo, soporte de banner, banner.</t>
  </si>
  <si>
    <t>Auditorías ciudadanas para fomentar la transparencia. (Digitales)</t>
  </si>
  <si>
    <t>Cantidad y variedad de temas auditados.</t>
  </si>
  <si>
    <t>Informes de auditorías.</t>
  </si>
  <si>
    <t>División de Participación Ciudadana, Unidad de Estadística, Juntas de Vecinos.</t>
  </si>
  <si>
    <t>Mantenimiento y revisión frecuente de plataformas y redes de conexión.</t>
  </si>
  <si>
    <t>Difusión de informes digitales sobre las actividades desarrolladas y en proceso, sobre temas relacionados con agua y alcantarillado,</t>
  </si>
  <si>
    <t>Cantidad de informes publicados.</t>
  </si>
  <si>
    <t>Registro de informes digitales.</t>
  </si>
  <si>
    <t>División de Participación Ciudadana, Oficina de Libre Acceso a la Información, Unidad de Tecnología.</t>
  </si>
  <si>
    <t>Conexión estable, equipos óptimos.</t>
  </si>
  <si>
    <t>Evaluar la calidad del servicio de agua potable y alcantarillado, participación ciudadana y toma de decisiones.</t>
  </si>
  <si>
    <t>Cantidad de evaluaciones aplicadas.</t>
  </si>
  <si>
    <t>Archivo digital e impreso, de evaluaciones aplicadas, matriz de registro de actividades.</t>
  </si>
  <si>
    <t>División de Participación Ciudadana, Unidad de Estadísticas, Ciudadanos.</t>
  </si>
  <si>
    <t>Mantenimiento y revisión frecuente de redes y plataformas.</t>
  </si>
  <si>
    <t>Equipos digitales y conexión óptimos, personal de estadística.</t>
  </si>
  <si>
    <t>Aplicar a los usuarios, evaluaciones digitales, donde se recojan sus opiniones  en torno a la calidad de servicios brindados por la institución.</t>
  </si>
  <si>
    <t>Cantidad de evaluaciones aplicadas y de comunidades evaluadas.</t>
  </si>
  <si>
    <t xml:space="preserve">División de Participación Ciudadana, Unidad de Estadística, Ciudadanos. </t>
  </si>
  <si>
    <t>Fallas técnicas.</t>
  </si>
  <si>
    <t>PARTICIPACION CIUDADANA</t>
  </si>
  <si>
    <t>PLAN OPERATIVO ANUAL 2025</t>
  </si>
  <si>
    <t>POLÍTICAS TRANSVERSAL DERECHOS HUMANOS</t>
  </si>
  <si>
    <t xml:space="preserve">x </t>
  </si>
  <si>
    <t>PRODUCTO
Descripción</t>
  </si>
  <si>
    <t>Involucrados</t>
  </si>
  <si>
    <t>Presupuesto</t>
  </si>
  <si>
    <t>Consolidada una cultura institucional basada en el respeto a la dignidad humana y la construcción de una sociedad más justa e igualitaria.</t>
  </si>
  <si>
    <t>Política institucional de Derechos Humanos creada y aprobada.</t>
  </si>
  <si>
    <t>Recursos Humanos y Encargada de eje Transversal de Derechos Humanos.</t>
  </si>
  <si>
    <t>Incumplimiento de personal</t>
  </si>
  <si>
    <t>Dar seguimiento a la programación</t>
  </si>
  <si>
    <t>Nota: la ejecución de los productos de las áreas transversales será lograda en coordinacion con Recursos Humanos</t>
  </si>
  <si>
    <t>Actividad periodo</t>
  </si>
  <si>
    <t>Fortalecimiento de las capacidades institucionales y sencibilizacion a los usuarios.</t>
  </si>
  <si>
    <t>Unidad</t>
  </si>
  <si>
    <t>Informe del diagnóstico, plan de capacitación diseñado, y registro de talleres realizados.</t>
  </si>
  <si>
    <t>Responsable de Derechos Humanos e instituciones encargadas de impartir las capacitaciones con certificados.</t>
  </si>
  <si>
    <t>Entrenamiento Responsable de Derechos Humanos.</t>
  </si>
  <si>
    <t>Certificaciones de participación en cursos y material didáctico adquirido.</t>
  </si>
  <si>
    <t>Responsable de Derechos Humanos.</t>
  </si>
  <si>
    <t>Preparar e implementar estrategias de comunicación.</t>
  </si>
  <si>
    <t>Copias de comunicados, cronograma aprobado y reportes de difusión.</t>
  </si>
  <si>
    <t>Realizar reuniones de seguimiento y planificación.</t>
  </si>
  <si>
    <t>ActividaActas de reuniones, reportes de seguimiento, y plan de acciones actualizado.d realizada</t>
  </si>
  <si>
    <t>Evaluar y actualizar políticas internas con enfoque de derechos humanos.</t>
  </si>
  <si>
    <t>Reglamento aprobado</t>
  </si>
  <si>
    <t>Definir estrategias para transversalizar derechos humanos en la institución.</t>
  </si>
  <si>
    <t>Informe de planificación aprobado, listas de reuniones, y plan estratégico implementado.</t>
  </si>
  <si>
    <t>DERECHOS HUMANOS</t>
  </si>
  <si>
    <t>PLAN OPERATIVO ANUAL CORAAMOCA 2025</t>
  </si>
  <si>
    <t xml:space="preserve"> DIRECCIÓN RECURSOS HUMANOS</t>
  </si>
  <si>
    <t>Línea base (año 2023)</t>
  </si>
  <si>
    <r>
      <t xml:space="preserve"> Programa de desarrollo y capacitación al personal
</t>
    </r>
    <r>
      <rPr>
        <sz val="16"/>
        <color rgb="FF000000"/>
        <rFont val="Times New Roman"/>
        <family val="1"/>
      </rPr>
      <t>Elaboración y ejecución de un programa de capacitación diseñado para incrementar y fortalecer las capacidades técnicas profesionales y conductuales del personal de todas las áreas de la
institución.</t>
    </r>
  </si>
  <si>
    <t>% de cumplimiento del programa de capacitación</t>
  </si>
  <si>
    <t>Informe del % de ejecución del Plan de Capacitación aprobado, listados de asistencia, evaluaciones de las capacitaciones y fotos.</t>
  </si>
  <si>
    <t>Sección de capacitación</t>
  </si>
  <si>
    <t>1) Retrasos en los procesos y solicitudes para el desarrollo de las capacitaciones.
2) Poca acogida del personal convocado.</t>
  </si>
  <si>
    <t>1) Realizar un check lista de los requerimientos para asegurar la disponibilidad de lo solicitado.
2) Reforzar el seguimiento y socializar la importancia de las capacitaciones.</t>
  </si>
  <si>
    <t>Combustible, Nomina (empleados, dietas, viaticos) y Suministros de almacen.</t>
  </si>
  <si>
    <t>Recursos Humanos</t>
  </si>
  <si>
    <t xml:space="preserve">Disponer de equipos de seguridad a los colaboradores </t>
  </si>
  <si>
    <t>1-Realizar diagnóstico de necesidades de todas las áreas .</t>
  </si>
  <si>
    <t>2- Diseñar el Plan de Capacitación al personal 2024.</t>
  </si>
  <si>
    <t>3- Remitir el Plan de Capacitación a los entes correspondientes.</t>
  </si>
  <si>
    <t>4- Coordinar y gestionar el desarrollo del evento de capacitación.</t>
  </si>
  <si>
    <t>5- Preparar material didáctico.</t>
  </si>
  <si>
    <t>6- Apoyar el desarrollo de la capacitación.</t>
  </si>
  <si>
    <t>7- Evaluar las capacitaciones</t>
  </si>
  <si>
    <r>
      <t xml:space="preserve">Evaluación del desempeño del personal
</t>
    </r>
    <r>
      <rPr>
        <sz val="16"/>
        <color rgb="FF000000"/>
        <rFont val="Times New Roman"/>
        <family val="1"/>
      </rPr>
      <t>Evaluar el desempeño de los colaboradores bajo un enfoque por resultados, tomando como base los lineamientos establecidos para tales fines por el MAP.</t>
    </r>
  </si>
  <si>
    <t>%  empleados evaluados</t>
  </si>
  <si>
    <t>Formularios de evaluaciones por resultados remitidos firmados y sellados.</t>
  </si>
  <si>
    <t>Sección de capacitación / Todas las áreas.</t>
  </si>
  <si>
    <t>Falta de respuesta de las áreas con respecto al llenado de las evaluaciones.</t>
  </si>
  <si>
    <t>Seguimiento continuo sobre la importancia del cumplimiento a este indicador.</t>
  </si>
  <si>
    <r>
      <t xml:space="preserve">Actividad
</t>
    </r>
    <r>
      <rPr>
        <sz val="16"/>
        <color rgb="FF000000"/>
        <rFont val="Times New Roman"/>
        <family val="1"/>
      </rPr>
      <t>Periodo</t>
    </r>
  </si>
  <si>
    <t>1- Apertura el periodo de evaluación.</t>
  </si>
  <si>
    <t>2- Elaborar los acuerdos de desempeño laboral.</t>
  </si>
  <si>
    <t>3- Monitorear los acuerdos de desempeño laboral.</t>
  </si>
  <si>
    <t>4- Aplicar las evaluación de desempeño.</t>
  </si>
  <si>
    <t>5- Elaborar de informe de desempeño por áreas.</t>
  </si>
  <si>
    <t>% de cumplimiento en la implementación del programa (SISMAP)</t>
  </si>
  <si>
    <t>Informes sobre las actividades desarrolladas en el marco del programa, relación de empleados que participaron en la actividad, fotos de la actividad y control de asistencia de reuniones.</t>
  </si>
  <si>
    <t>Comité Mixto de Seguridad y Salud.</t>
  </si>
  <si>
    <t>Poca aceptación e incumplimiento a las normas establecidas en el programa.</t>
  </si>
  <si>
    <t>Implementar estrategias que impacten de manera positiva a los colaboradores, incrementado el conocimiento sobre el Reglamento 522-06.</t>
  </si>
  <si>
    <t>1- Realizar evaluación planta física.</t>
  </si>
  <si>
    <t>2- Gestionar adecuación de espacios físicos.</t>
  </si>
  <si>
    <t>3- Realizar reuniones ordinarias mensuales comité.</t>
  </si>
  <si>
    <t>4- Desarrollar capacitaciones en materia de salud y trabajo.</t>
  </si>
  <si>
    <t>5- Desarrollar simulacro.</t>
  </si>
  <si>
    <r>
      <t xml:space="preserve">Planificación de Recursos Humanos
</t>
    </r>
    <r>
      <rPr>
        <sz val="16"/>
        <color rgb="FF000000"/>
        <rFont val="Times New Roman"/>
        <family val="1"/>
      </rPr>
      <t>Planificar los de Recursos Humanos acorde a la necesidad institucional, siguiendo los lineamientos del Ministerio de Administración Pública.</t>
    </r>
  </si>
  <si>
    <t>Planificación anual de Recursos
Humanos</t>
  </si>
  <si>
    <t>Planificación validada y cargada al SISMAP</t>
  </si>
  <si>
    <t>Recursos Humanos / Dirección General / Dirección Financiera / Dirección de Planificación y Desarrollo.</t>
  </si>
  <si>
    <t>Disminución en la puntuación del SISMAP</t>
  </si>
  <si>
    <t>Realizar la Planificación en el tiempo establecido.</t>
  </si>
  <si>
    <t>1- Realizar la planificación de Recursos Humanos.</t>
  </si>
  <si>
    <t>2- Remitir al Ministerio de Administración Pública.</t>
  </si>
  <si>
    <t>3- Validar la Planificación de Recursos Humanos</t>
  </si>
  <si>
    <t>4- Socializar con las áreas de soporte.</t>
  </si>
  <si>
    <r>
      <t xml:space="preserve">Procesos de Recursos Humanos rediseñados
</t>
    </r>
    <r>
      <rPr>
        <sz val="16"/>
        <color rgb="FF000000"/>
        <rFont val="Times New Roman"/>
        <family val="1"/>
      </rPr>
      <t>Actualizar los procedimientos acordes a las necesidades, regulaciones y requerimientos actuales.</t>
    </r>
  </si>
  <si>
    <t>Manual de procedimientos actualizado</t>
  </si>
  <si>
    <t>Procesos y Políticas de RR.HH. rediseñados</t>
  </si>
  <si>
    <t>Recursos Humanos / Dirección General / Dirección de Planificación y Desarrollo.</t>
  </si>
  <si>
    <t>Demora en la respuesta de las secciones que conforman el departamento.</t>
  </si>
  <si>
    <t>Sensibilización de los Encargados en el apoyo constante.</t>
  </si>
  <si>
    <t>1- Evaluar los procesos y políticas</t>
  </si>
  <si>
    <t>2- Rediseñar los procesos de Recursos Humanos que ameriten.</t>
  </si>
  <si>
    <t>3- Someter aprobación de</t>
  </si>
  <si>
    <t>4- Difundir para conocimiento y aplicación .</t>
  </si>
  <si>
    <r>
      <t xml:space="preserve">Estructura Organizacional actualizada
</t>
    </r>
    <r>
      <rPr>
        <sz val="16"/>
        <color rgb="FF000000"/>
        <rFont val="Times New Roman"/>
        <family val="1"/>
      </rPr>
      <t>Crear y actualizar las diferentes unidades que conforman la estructura organizacional acorde a los requerimientos actuales.</t>
    </r>
  </si>
  <si>
    <t>Estructura Organizacional actualizada</t>
  </si>
  <si>
    <t>Nuevas unidades  RR.HH.  en funcionamiento, Resolución aprobatoria del MAP.</t>
  </si>
  <si>
    <t>Recursos Humanos / Consejo de Directores / Dirección General / Dirección de Planificación y Desarrollo / Dirección Financiera.</t>
  </si>
  <si>
    <t>Falta de presupuesto, retraso de las informaciones requeridas, no aprobación de los entes correspondientes.</t>
  </si>
  <si>
    <t>1- Describir funciones y cargos</t>
  </si>
  <si>
    <t>2- Solicitar la incorporación de las nuevas unidades al Organigrama institucional.</t>
  </si>
  <si>
    <t>3- Designar el personal correspondiente a cada unidad aprobada.</t>
  </si>
  <si>
    <r>
      <t xml:space="preserve">Escala salarial actualizada
</t>
    </r>
    <r>
      <rPr>
        <sz val="16"/>
        <color rgb="FF000000"/>
        <rFont val="Times New Roman"/>
        <family val="1"/>
      </rPr>
      <t>Garantizar condiciones salariales acorde a las competencias y condiciones técnicas de los colaboradores, según el grupo ocupacional del cargo.</t>
    </r>
  </si>
  <si>
    <t>Escala salarial actualizada</t>
  </si>
  <si>
    <t>Comunicaciones, correos, informes, resoluciones.</t>
  </si>
  <si>
    <t>Consejo de Directores / Dirección General / Dirección Financiera / Recursos Humanos</t>
  </si>
  <si>
    <t>Falta de presupuesto</t>
  </si>
  <si>
    <t>Apoyar las directrices generales para el incremento de las recaudaciones.</t>
  </si>
  <si>
    <t>1-Realizar propuesta de escala salarial tomando como base el Manual de Cargos aprobado por el MAP.</t>
  </si>
  <si>
    <t>2-Realizar análisis de impacto financiero de la implementación de la propuesta.</t>
  </si>
  <si>
    <t>3-Someter a la aprobación del Consejo.</t>
  </si>
  <si>
    <t>4-Someter a la aprobación del MAP.</t>
  </si>
  <si>
    <t>5-Implementar la escala salarial aprobada.</t>
  </si>
  <si>
    <r>
      <t xml:space="preserve">Programa de incentivos y beneficios al personal
</t>
    </r>
    <r>
      <rPr>
        <sz val="16"/>
        <color rgb="FF000000"/>
        <rFont val="Times New Roman"/>
        <family val="1"/>
      </rPr>
      <t>Crear diferentes tipos de incentivos y beneficios a los colaboradores, conforme lo establecido en las políticas internas y la guia de remuneraciones del MAP.</t>
    </r>
  </si>
  <si>
    <t>% de cumplimiento del programa de incentivos y beneficios al personal.</t>
  </si>
  <si>
    <t>Relación de incentivos y beneficios otorgados a los colaboradores (seguro médico, seguro funerario, solicitudes de ayudas, asignación de combustible, bonos)</t>
  </si>
  <si>
    <t>Dirección General / Dirección
Financiera / Departamento Jurídico
/ Recursos Humanos</t>
  </si>
  <si>
    <t>1) Falta de presupuesto
2) Incumplimiento de metas</t>
  </si>
  <si>
    <t>1) Apoyar las directrices generales para el incremento de las recaudaciones.
2) Seguimiento a las metas establecidas.</t>
  </si>
  <si>
    <t>1- Elaborar programa de incentivos y beneficios al personal.</t>
  </si>
  <si>
    <t>2- Gestionar disponibilidad de recursos y aprobación de la MAE.</t>
  </si>
  <si>
    <t>3- Ejecutar el plan de acuerdo al presupuesto.</t>
  </si>
  <si>
    <r>
      <t xml:space="preserve">Actividades conmemorativas y de integración del personal
</t>
    </r>
    <r>
      <rPr>
        <sz val="16"/>
        <color rgb="FF000000"/>
        <rFont val="Times New Roman"/>
        <family val="1"/>
      </rPr>
      <t>Consiste en el desarrollo de actividades con el propósito de fortalecer las relaciones humanas de los integrantes de CORAAMOCA, fomentando el compañerismo, ambiente laboral saludable y
estimular el buen clima laboral.</t>
    </r>
  </si>
  <si>
    <t>% de cumplimiento de actividades de integración desarrolladas.</t>
  </si>
  <si>
    <t>Relación de empleados que participaron en la actividad, fotos de la actividad.</t>
  </si>
  <si>
    <t>Sección de Organización del trabajo y  Compensación</t>
  </si>
  <si>
    <t>Realizar las actividades con las que ya se cuente con recursos económicos.</t>
  </si>
  <si>
    <t>1- Elaborar programa de las actividades.</t>
  </si>
  <si>
    <t>3- Desarrollar actividad.</t>
  </si>
  <si>
    <t>4- Elaborar de informes.</t>
  </si>
  <si>
    <r>
      <t xml:space="preserve">Sistema de carrera fortalecido
</t>
    </r>
    <r>
      <rPr>
        <sz val="16"/>
        <color rgb="FF000000"/>
        <rFont val="Times New Roman"/>
        <family val="1"/>
      </rPr>
      <t>Se refiere al fortalecimiento del sistema de carrera administrativa en la Institución conforme a las regulaciones, políticas, procedimientos y metodología que rige su implementación, a través del
reclutamiento, selección y movimientos de personal.</t>
    </r>
  </si>
  <si>
    <t>Concursos realizados</t>
  </si>
  <si>
    <t>Acta del Jurado de finalización del concurso o solicitud para cubrir vacante por Registro de Elegibles, SISMAP, hojas de registro de revisión de expedientes, entrevista, carta de solicitud de este al MAP.</t>
  </si>
  <si>
    <t>Dpto. Recursos Humanos / Directivos y colaboradores en general / MAP / Departamento de Tecnología.</t>
  </si>
  <si>
    <t>* Objeción del MAP de los procesos que se realicen.
* Falta de apoyo y participación de los directivos y colaboradores.
*  Concursos desiertos</t>
  </si>
  <si>
    <t>Planificación oportuna de las actividades que involucra un procesos de concurso.</t>
  </si>
  <si>
    <t>1.Realizar la planificación de los cargos que se estarán incluyendo en la carrera ya actualizar los procedimientos internos de reclutamiento, selección y movimientos de personal.</t>
  </si>
  <si>
    <t>2. Socializar la actualización de los procedimientos y capacitar acerca de las actividades para la implementación del sistema de carrera.</t>
  </si>
  <si>
    <t>3. Coordinar y realizar los concursos para la incorporación, promoción y ascensos de servidores al sistema de carrera.</t>
  </si>
  <si>
    <r>
      <t xml:space="preserve">Registro y control del personal completado
</t>
    </r>
    <r>
      <rPr>
        <sz val="16"/>
        <color rgb="FF000000"/>
        <rFont val="Times New Roman"/>
        <family val="1"/>
      </rPr>
      <t>Consiste en elaborar, implementar, socializar y mantener las normas de control interno (políticas y/o procedimientos) relativas al proceso de registro y control de los servidores públicos, actualizados y consistentes con la normativa emitida.</t>
    </r>
  </si>
  <si>
    <t>% de expedientes del personal actualizado</t>
  </si>
  <si>
    <t>Expedientes y documentos de contenido, correos de solicitud de documentos, acciones de personal debidamente firmadas.</t>
  </si>
  <si>
    <t>Sección Registro y Control</t>
  </si>
  <si>
    <t>Que los empleados no entreguen los documentos requeridos para cumplir con los requisitos.</t>
  </si>
  <si>
    <t>1) Seguimiento continuo a la documentación solicitada.
2) Cumplir con los pasos de revisión y protocolo de firmas.</t>
  </si>
  <si>
    <r>
      <t xml:space="preserve">Actividad
</t>
    </r>
    <r>
      <rPr>
        <sz val="10"/>
        <color rgb="FF000000"/>
        <rFont val="Times New Roman"/>
        <family val="1"/>
      </rPr>
      <t>Periodo</t>
    </r>
  </si>
  <si>
    <t>1. Realizar un proceso de depuración de los expedientes según el procedimiento de Gestión de Expedientes.</t>
  </si>
  <si>
    <t>2. Auditar y actualizar expedientes</t>
  </si>
  <si>
    <t>Realizar inspección de los sistemas de abastecimiento de agua, para verificar la presencia y adecuada dosificación de cloro.</t>
  </si>
  <si>
    <t>Financiera y administrativa</t>
  </si>
  <si>
    <t xml:space="preserve">Falta de recursos, combustible </t>
  </si>
  <si>
    <t>hacer solicitud con tiempo y dar seguimiento</t>
  </si>
  <si>
    <t>Dir.  RRHH</t>
  </si>
  <si>
    <t>DEPARTAMENTO  ADMINISTRATIVO</t>
  </si>
  <si>
    <t>Mantenimiento de la infraestructura gestionado.</t>
  </si>
  <si>
    <t>Mantenimiento gestionado</t>
  </si>
  <si>
    <t>Dirección Financiera, Dopar
de Contabilidad, División
de control de
bienes, Diré-
cien Tac.. Informe.
Comunicación.</t>
  </si>
  <si>
    <t>Que no se pueda compra los materiales necesarios</t>
  </si>
  <si>
    <t>Catastrófico</t>
  </si>
  <si>
    <t>Hacer la programación de los materiales con inventario preventivos</t>
  </si>
  <si>
    <t>Dirección
Financiera,
Departamento
de Contabilidad, División
de control de
bienes, Direc-
ción Tec.. Informe.
Comunicación.</t>
  </si>
  <si>
    <r>
      <t xml:space="preserve">Realizado Inventario de Propiedad Planta y Equipos. 
</t>
    </r>
    <r>
      <rPr>
        <sz val="11"/>
        <color rgb="FF000000"/>
        <rFont val="Times New Roman"/>
        <family val="1"/>
      </rPr>
      <t xml:space="preserve">Mantener actualizado y realizado el inventario de propiedad planta y equipo alineado a los requerimientos gubernamentales. </t>
    </r>
  </si>
  <si>
    <t xml:space="preserve">Levantamiento 
del sistema 
</t>
  </si>
  <si>
    <t>Dirección Financiera, Departa
de Contabilidad, División
de control de
bienes, Direc-
ción Tec.. Informe.
Comunicación.</t>
  </si>
  <si>
    <t>Que no se puedan realizar los recorridos para la codificación perpetua de los activos</t>
  </si>
  <si>
    <t>Medio</t>
  </si>
  <si>
    <t>Evaluar periódicamente las necesidades de la sección razón de identificar los inconvenientes a futuro</t>
  </si>
  <si>
    <t>RD$130,000.00</t>
  </si>
  <si>
    <t xml:space="preserve">Solicitar talleres  de capacitación  para prevención de riesgos </t>
  </si>
  <si>
    <t>Parque vehicular operando</t>
  </si>
  <si>
    <t>Dirección Financiera, Departa administrativo División de control de bienes, Dir- General, Transportación</t>
  </si>
  <si>
    <t>Falta de entrega de los informes de las dependencias que integran el departamento administrativo</t>
  </si>
  <si>
    <t xml:space="preserve">Implementar e  incentivar mediante charlas el uso de equipos de seguridad para prevenir riesgos </t>
  </si>
  <si>
    <t>Memoria anual del área administrativa entregada</t>
  </si>
  <si>
    <t>Compras y Contrataciones, Transportación, Servicios Generales</t>
  </si>
  <si>
    <t>POLÍTICAS TRANSVERSALIZACIÓN DE GÉNERO</t>
  </si>
  <si>
    <r>
      <t xml:space="preserve">Actividad
</t>
    </r>
    <r>
      <rPr>
        <sz val="10"/>
        <color indexed="8"/>
        <rFont val="Times New Roman"/>
        <family val="1"/>
      </rPr>
      <t>Periodo</t>
    </r>
  </si>
  <si>
    <t>1. - Recepción de solicitudes mediante el sistema 311</t>
  </si>
  <si>
    <t>2.- Realizar una investigación sobre la denuncia, queja o reclamación recibida, en el área que corresponde</t>
  </si>
  <si>
    <t>3. - Elaborar respuesta de la investigación y remitir al ciudadano</t>
  </si>
  <si>
    <t xml:space="preserve">Definir la arquitectura institucional para la inclusión del enfoque de género. </t>
  </si>
  <si>
    <t>Política institucional de género creada y aprobada.</t>
  </si>
  <si>
    <t>Diagnóstico institucional de género realizado.</t>
  </si>
  <si>
    <t>Recursos Humanos y Comité de Transversalización de Género.</t>
  </si>
  <si>
    <t>Nota: la ejecución de los productos de las áreas transversales es lograda con el presupuesto asignado en el programa 01 de actividades centrales (RD$10,000).</t>
  </si>
  <si>
    <t>Lista de participación</t>
  </si>
  <si>
    <t>Responsable de comité Género.</t>
  </si>
  <si>
    <t xml:space="preserve">Incumplimiento de personal </t>
  </si>
  <si>
    <t>Entrenamiento Responsable de Género</t>
  </si>
  <si>
    <t>Capacitaciones realizadas por el encargado/a</t>
  </si>
  <si>
    <t>Preparar y enviar invitaciones a los miembros del comité.</t>
  </si>
  <si>
    <t>Reuniones realizadas por el comité</t>
  </si>
  <si>
    <t>Realizar la primera reunión del comité.</t>
  </si>
  <si>
    <t xml:space="preserve">Actividad realizada </t>
  </si>
  <si>
    <t>Desarrollar y aprobar el reglamento interno del comité.</t>
  </si>
  <si>
    <t xml:space="preserve">Reglamento aprobado </t>
  </si>
  <si>
    <t>Elegir al presidente y vicepresidente del comité.</t>
  </si>
  <si>
    <t>Validación del comité</t>
  </si>
  <si>
    <t>Comité de  Género.</t>
  </si>
  <si>
    <t>Generar las capacidades y ambiente laboral para la inclusión del enfoque de género en CORAAMOCA.</t>
  </si>
  <si>
    <t>Charlas y Conferencias sobre temas relacionados con la Igualdad y Equidad de Género.</t>
  </si>
  <si>
    <t xml:space="preserve">Realizar solicitud al ministerio de la mujerer/Infoted </t>
  </si>
  <si>
    <t>Responsable de comité Género/ Recursos humanos .</t>
  </si>
  <si>
    <t>Que no se haga la solicitud.</t>
  </si>
  <si>
    <r>
      <t>Medición</t>
    </r>
    <r>
      <rPr>
        <b/>
        <sz val="9"/>
        <color theme="1"/>
        <rFont val="Times New Roman"/>
        <family val="1"/>
      </rPr>
      <t xml:space="preserve"> </t>
    </r>
  </si>
  <si>
    <t xml:space="preserve">Crear promociones para las mujeres </t>
  </si>
  <si>
    <t xml:space="preserve">Cantidades de actividades realizadas </t>
  </si>
  <si>
    <t xml:space="preserve">  No realizar actividades </t>
  </si>
  <si>
    <t>Aplicar las actividades</t>
  </si>
  <si>
    <t>No recibir las capacitaciones.</t>
  </si>
  <si>
    <r>
      <t>Solicitar capacitación</t>
    </r>
    <r>
      <rPr>
        <b/>
        <sz val="9"/>
        <color theme="1"/>
        <rFont val="Times New Roman"/>
        <family val="1"/>
      </rPr>
      <t xml:space="preserve"> </t>
    </r>
  </si>
  <si>
    <t>Monitorear y evaluar la implementación del plan de acción.</t>
  </si>
  <si>
    <t xml:space="preserve">Plan de acción </t>
  </si>
  <si>
    <t>Responsable de comité Género/ Planificación y desarrollo.</t>
  </si>
  <si>
    <t>No cumplir con las acciones establecidas</t>
  </si>
  <si>
    <r>
      <t>Aplicada la inclusión del enfoque de genero en las políticas de la institución,</t>
    </r>
    <r>
      <rPr>
        <sz val="11"/>
        <color theme="1"/>
        <rFont val="Times New Roman"/>
        <family val="1"/>
      </rPr>
      <t xml:space="preserve"> </t>
    </r>
  </si>
  <si>
    <t xml:space="preserve">Implementacion de igualdad de Género </t>
  </si>
  <si>
    <t>Mejora de igualdad de Género</t>
  </si>
  <si>
    <t>No poder identificar todas las áreas</t>
  </si>
  <si>
    <t>Identificar todas las áreas</t>
  </si>
  <si>
    <t>Realización de Diagnóstico institucional de género.</t>
  </si>
  <si>
    <t xml:space="preserve">
Representación de Género.
</t>
  </si>
  <si>
    <t>Incumplimiento de persona</t>
  </si>
  <si>
    <t>Política institucional de Género.</t>
  </si>
  <si>
    <t>No tener la aprobación</t>
  </si>
  <si>
    <t>Aplicar</t>
  </si>
  <si>
    <t>Desarrollar medidas para abordar las brechas de igualdad de género identificadas.</t>
  </si>
  <si>
    <t>Igualdad de género identificadas</t>
  </si>
  <si>
    <t>comité Género, planificación y desarrollo y recursos humanos</t>
  </si>
  <si>
    <t>No tener las brechas identificadas.</t>
  </si>
  <si>
    <t>Identificar las brechas</t>
  </si>
  <si>
    <t>Medidas desarrolladas</t>
  </si>
  <si>
    <t>Aplicación de las medidas establecidas</t>
  </si>
  <si>
    <t>Monitorear y evaluar la efectividad de las medidas implementadas.</t>
  </si>
  <si>
    <r>
      <t>Medidas implementadas</t>
    </r>
    <r>
      <rPr>
        <b/>
        <sz val="9"/>
        <color theme="1"/>
        <rFont val="Times New Roman"/>
        <family val="1"/>
      </rPr>
      <t xml:space="preserve"> </t>
    </r>
  </si>
  <si>
    <t>No dar seguimiento</t>
  </si>
  <si>
    <t>Medición</t>
  </si>
  <si>
    <t>Luis Emilio Cruz</t>
  </si>
  <si>
    <t>Lucianny Pérez García</t>
  </si>
  <si>
    <t>Enc,. Formulación, Evolución y Monitoreo de Planes Programas y Proyectos</t>
  </si>
  <si>
    <t>Analista de Presupuesto</t>
  </si>
  <si>
    <r>
      <rPr>
        <b/>
        <sz val="14"/>
        <color rgb="FF000000"/>
        <rFont val="Times"/>
      </rPr>
      <t>PRODUCTO</t>
    </r>
    <r>
      <rPr>
        <b/>
        <sz val="11"/>
        <color rgb="FF000000"/>
        <rFont val="Times"/>
      </rPr>
      <t xml:space="preserve">
</t>
    </r>
    <r>
      <rPr>
        <sz val="11"/>
        <color rgb="FF000000"/>
        <rFont val="Times"/>
      </rPr>
      <t>Descripción</t>
    </r>
  </si>
  <si>
    <t>Eje No.1</t>
  </si>
  <si>
    <t>actividad-periodo</t>
  </si>
  <si>
    <t xml:space="preserve">1-realizar una evaluación y verificación de los equipos necesarios para la seguridad </t>
  </si>
  <si>
    <t xml:space="preserve">levantamiento </t>
  </si>
  <si>
    <t>Informe y fotos</t>
  </si>
  <si>
    <t xml:space="preserve">comité Gestión Integral de Riesgo y departamento de compras </t>
  </si>
  <si>
    <t xml:space="preserve">Qué No Se Realicen Las Evaluaciones </t>
  </si>
  <si>
    <t>Improbable (0-25)</t>
  </si>
  <si>
    <t xml:space="preserve">Velar Para Que El Departamento Correspondiente Realice El Trabajo </t>
  </si>
  <si>
    <t>2-solicitar la cantidad determinada del levantamiento realizado</t>
  </si>
  <si>
    <t xml:space="preserve">solicitud </t>
  </si>
  <si>
    <t xml:space="preserve">Qué No Se Realice La Solicitud </t>
  </si>
  <si>
    <t>Tramitar La Solicitud Con Tiempo</t>
  </si>
  <si>
    <t>Pc,tinta e impresora,transporte y dieta</t>
  </si>
  <si>
    <t xml:space="preserve">3-adquirir los equipos necesarios </t>
  </si>
  <si>
    <t>compras</t>
  </si>
  <si>
    <t>Fotos</t>
  </si>
  <si>
    <t>Qué No Estén Disponible Los Fondos</t>
  </si>
  <si>
    <t xml:space="preserve">Ejecución de simulacros de riesgos </t>
  </si>
  <si>
    <t>Eje No.2</t>
  </si>
  <si>
    <t xml:space="preserve">1-aplicar las rutas y protocolos de riesgos </t>
  </si>
  <si>
    <t xml:space="preserve">Servicios generales </t>
  </si>
  <si>
    <t>Qué No Se Puedan Colocar A Tiempo</t>
  </si>
  <si>
    <t xml:space="preserve">Realizar Los Levantamientos A Tiempo Y Con Personas Calificadas </t>
  </si>
  <si>
    <t>2-solicicitar a los bomberos,defensa civil que nos brinden asistencia en simulacros</t>
  </si>
  <si>
    <t xml:space="preserve">Comité integral de riesgos, bomberos, defensa civil </t>
  </si>
  <si>
    <t xml:space="preserve">Tramitar La Solicitud Con Tiempo </t>
  </si>
  <si>
    <t>personal y recursos</t>
  </si>
  <si>
    <t>3-notificar a los colaboradores  de los simulacros</t>
  </si>
  <si>
    <t xml:space="preserve">información </t>
  </si>
  <si>
    <t xml:space="preserve">Departamento de comunicación </t>
  </si>
  <si>
    <t xml:space="preserve">Qué No Se Notifique </t>
  </si>
  <si>
    <t xml:space="preserve">Velar Para Que El Departamento De Comunicación Realice Con Tiempo Todas Las Informaciones </t>
  </si>
  <si>
    <t xml:space="preserve">4-realización de simulacros </t>
  </si>
  <si>
    <t xml:space="preserve">ejecución </t>
  </si>
  <si>
    <t>Informes y fotos</t>
  </si>
  <si>
    <t xml:space="preserve">Personal calificado y colaboradores de la institución </t>
  </si>
  <si>
    <t xml:space="preserve">Incendios, Sismos, Inundaciones </t>
  </si>
  <si>
    <t xml:space="preserve">Velar Para Que Se Pueda Realizar Y Que Todo El Personal Este Preparado Y Capacitados Para Cuando Se Presente Algún Fenómeno De La Naturaleza </t>
  </si>
  <si>
    <t>Eje No.3</t>
  </si>
  <si>
    <t xml:space="preserve">actividad-período </t>
  </si>
  <si>
    <t xml:space="preserve">1-identificar y tomar medidas para disminuir los riesgos </t>
  </si>
  <si>
    <t xml:space="preserve">análisis </t>
  </si>
  <si>
    <t xml:space="preserve">Convocatoria ,fotos, registro de asistencia ,informes </t>
  </si>
  <si>
    <t>Enc.Departamentos, comité de riesgos</t>
  </si>
  <si>
    <t>Que La Socialización No Se Realice</t>
  </si>
  <si>
    <t xml:space="preserve">Convocar Reunión Con Mucha Anticipación </t>
  </si>
  <si>
    <t xml:space="preserve">pc,tinta, impresora </t>
  </si>
  <si>
    <t>Eje No.4</t>
  </si>
  <si>
    <t xml:space="preserve">1-brindar capacitación al personal sobre la importancia de prevenir los riesgos laborales </t>
  </si>
  <si>
    <t xml:space="preserve">Personal capacitados para los talleres y  colaboradores de diferentes areas </t>
  </si>
  <si>
    <t xml:space="preserve">Qué No Se Realicen Los Talleres Y Capacitación </t>
  </si>
  <si>
    <t xml:space="preserve">Prevención De Futuros Riesgos </t>
  </si>
  <si>
    <t>personal ,equipos eléctrico, recursos monetarios</t>
  </si>
  <si>
    <t>Eje No.5</t>
  </si>
  <si>
    <t xml:space="preserve">supervisar que usen las herramienta y equipos de protecion personal que brinda la institución </t>
  </si>
  <si>
    <t>supervision</t>
  </si>
  <si>
    <t xml:space="preserve">Comité de riesgos y supervisores </t>
  </si>
  <si>
    <t xml:space="preserve">Qué No Se Realice La Supervisión </t>
  </si>
  <si>
    <t xml:space="preserve">Buscar Que Cada Colaborador Este Siempre Protegido De Riesgos </t>
  </si>
  <si>
    <t>transportes, dietas,personal</t>
  </si>
  <si>
    <t>Eje No.6</t>
  </si>
  <si>
    <t xml:space="preserve">1-solicitar y sensibilizar mediante  charlas </t>
  </si>
  <si>
    <t xml:space="preserve">prevención y seguridad </t>
  </si>
  <si>
    <t xml:space="preserve">Convocatorias, informes, foto,registro de asistencia </t>
  </si>
  <si>
    <t>Personal capacitados en el area y colaboradores</t>
  </si>
  <si>
    <t>Qué No Se Realicen Las Charlas</t>
  </si>
  <si>
    <t>Tramitar La Solicitud Para Las Charlas A Tiempo</t>
  </si>
  <si>
    <t>personal,recursos</t>
  </si>
  <si>
    <t>Eje.No 7</t>
  </si>
  <si>
    <t xml:space="preserve">actividad-periodo </t>
  </si>
  <si>
    <t xml:space="preserve">1-crear carteles que insisten al personal a cuidar y proteger los equipos de seguridad personal y  de la institución </t>
  </si>
  <si>
    <t>carteles</t>
  </si>
  <si>
    <t xml:space="preserve">Comite de riesgos y departamentos de comunicación </t>
  </si>
  <si>
    <t xml:space="preserve">Que Existan Materiales Específicos </t>
  </si>
  <si>
    <t xml:space="preserve">Solicitar Materiales </t>
  </si>
  <si>
    <t>2-solicitar el mantenimiento necesarios de los equipos que lo requieran</t>
  </si>
  <si>
    <t>mantenimientos</t>
  </si>
  <si>
    <t>personal y recusos</t>
  </si>
  <si>
    <t>Eje No.8</t>
  </si>
  <si>
    <t>1-realizar charlas  para concientizar a los colaboradores  de posibles riesgos laboral</t>
  </si>
  <si>
    <t>Charlas</t>
  </si>
  <si>
    <t>Informe,fotos</t>
  </si>
  <si>
    <t>Solicitar Charlas Con Tiempo</t>
  </si>
  <si>
    <t>personal  y recursos</t>
  </si>
  <si>
    <t xml:space="preserve">2-crear carteles y afiches que insiten al personal a prevenir y minimizar los riesgos </t>
  </si>
  <si>
    <t xml:space="preserve">Carteles </t>
  </si>
  <si>
    <t xml:space="preserve">Comité de riesgos y servicios generales </t>
  </si>
  <si>
    <t>Qué No Se Puedan Realizar Los Carteles</t>
  </si>
  <si>
    <t>Solicitar Carteles Al Departamento De Compras A Tiempo</t>
  </si>
  <si>
    <t>Eje No.9</t>
  </si>
  <si>
    <t xml:space="preserve">1-crear carteles que insisten a todos  el personal a matener sus áreas de trabajos limpia para prevenir riesgos </t>
  </si>
  <si>
    <t>Carteles</t>
  </si>
  <si>
    <t>Fotos y informe</t>
  </si>
  <si>
    <t xml:space="preserve">Daños Físicos Y Material </t>
  </si>
  <si>
    <t xml:space="preserve">Realizar Solicitud De Compras A Tiempo </t>
  </si>
  <si>
    <t xml:space="preserve">implementar medidas para reducir accidentes de trabajo </t>
  </si>
  <si>
    <t xml:space="preserve">Planificación </t>
  </si>
  <si>
    <t xml:space="preserve">Comite de riesgos y todos los encargados departamentales </t>
  </si>
  <si>
    <t>Qué No Se Puedan Realizar Las Medidas</t>
  </si>
  <si>
    <t>Planificacion y desarrollo</t>
  </si>
  <si>
    <t>DEPARTAMENTO DE CONTROL Y ANALISIS</t>
  </si>
  <si>
    <r>
      <rPr>
        <b/>
        <sz val="11"/>
        <color theme="1"/>
        <rFont val="Times New Roman"/>
        <family val="1"/>
      </rPr>
      <t>Control de calidad de los expedientes e informes de gestión.</t>
    </r>
    <r>
      <rPr>
        <sz val="11"/>
        <color theme="1"/>
        <rFont val="Times New Roman"/>
        <family val="1"/>
      </rPr>
      <t xml:space="preserve">
Velar por el fiel cumplimiento de las políticas, normas y procedimientos institucionales establecidos, controlando las operaciones realizadas y procurando que los registros contables reflejen de manera razonable la situación financiera real a los fines de que sirvan a la Dirección General para la toma de decisiones.
</t>
    </r>
  </si>
  <si>
    <t>Cantidad de documentos, expedientes e informes</t>
  </si>
  <si>
    <t>Reporte, Informes y Récor</t>
  </si>
  <si>
    <t>Dirección General, Adm./Financ.,  recursos humanos</t>
  </si>
  <si>
    <t>Fallas tecnológicas, incumplimientos de involucrados.</t>
  </si>
  <si>
    <t>Certificar que los expedientes cumplan con los requerimientos de establecidos.</t>
  </si>
  <si>
    <t>Personal, equipo computacional y material gastable</t>
  </si>
  <si>
    <t>1- Revisar que estén cumpliendo con los controles establecido en la operaciones contables,financiera,administrativa, de ejecución y liquidación presupuestaria de la institución y realizar el control de los procesos de emisión, recaudo, concentración, asignación, dispersión y pago.</t>
  </si>
  <si>
    <t>2- Formular recomendaciones y ajustes necesarios para mejorar las operaciones de la institución y verificar mensualmente las aplicaciones de las operaciones realizadas según ejecución presupuestaria.</t>
  </si>
  <si>
    <t>De</t>
  </si>
  <si>
    <t>3- Verificar que los bienes patrimoniales de la institución estén debidamente controlado, contabilizados y protegidos contra perdida, mal uso o desperdicio, cuando se trate de bienes inmuebles, coordinar inventarios periódicos  y realizar arqueos sorpresivos a las cajas de la institución.</t>
  </si>
  <si>
    <t>4- Revisar expedientes de compra antes de formalizar estas, con la finalidad de que cumplan con los controles internos y con lo establecidos en el decreto reglamentario No. 490-07, de la ley No. 340-06 de compras y contrataciones publicas de bienes, servicios, obras y concesiones de la dirección general de contrataciones publicas.</t>
  </si>
  <si>
    <t>5- Revisar acuerdos de pago, viáticos, solicitudes de cheques, entradas de diario, conciliaciones bancarias, reportes y estados financieros de la institución.</t>
  </si>
  <si>
    <t>6- Verificar los pagos del gobierno, certificaciones de balance al día, registros sin nomina y aportes de afiliados al SDSS, así como los oficios de cancelación de notificación de pago, anulación de acogencia a la ley de facilidades de pago y cancelación o condonación de recargos.</t>
  </si>
  <si>
    <t>7- Realizar otras tareas afines y complementarias y cumplir con las metas y objetivos del plan Operativo del área</t>
  </si>
  <si>
    <t>DIRECCIÓN ADMINISTRATIVA FINANCIERA</t>
  </si>
  <si>
    <t xml:space="preserve"> Verificar la recaudación del sistemas AquaviSum con los ingresos </t>
  </si>
  <si>
    <t>% De cantidad de Reportes Entregados</t>
  </si>
  <si>
    <t xml:space="preserve">Cuadres de caja </t>
  </si>
  <si>
    <t>Dirección Administrativa Financiera/División Financiera /Tesorería</t>
  </si>
  <si>
    <t xml:space="preserve">No tener el control de los ingresos recaudado </t>
  </si>
  <si>
    <t xml:space="preserve">Darle seguimiento a las recaudaciones </t>
  </si>
  <si>
    <t xml:space="preserve">Nomina (empleados, dietas, viaticos) y Suministros de almacen </t>
  </si>
  <si>
    <t>Administrativa Financiera</t>
  </si>
  <si>
    <t>Revisar la recaudación diaria</t>
  </si>
  <si>
    <t>Recibir los ingresos</t>
  </si>
  <si>
    <t>Realizar los cuadres de los ingresos</t>
  </si>
  <si>
    <t>Realizar los volante de depósitos</t>
  </si>
  <si>
    <t>Enviar las recaudaciones al banco</t>
  </si>
  <si>
    <t>Ordenar los Libramientos de Pago SIGEF</t>
  </si>
  <si>
    <t>% De cantidad de Expedientes Entregados</t>
  </si>
  <si>
    <t>Relación de los expedientes recibidos</t>
  </si>
  <si>
    <t>Que no se pueda cumplir con los compromisos en el tiempo planificado</t>
  </si>
  <si>
    <t xml:space="preserve">Hacer la programación de los materiales con inventario preventivos </t>
  </si>
  <si>
    <t>Recibe los Expedientes listo para ordenar</t>
  </si>
  <si>
    <t>Verificar en el sistema estatus de los expedientes</t>
  </si>
  <si>
    <t>Procede a Ordenar  pago</t>
  </si>
  <si>
    <t xml:space="preserve">Que los beneficiarios no reciban sus pagos en el tiempo planificado </t>
  </si>
  <si>
    <t>Seguimiento que los cheques se entregue a tiempo</t>
  </si>
  <si>
    <t>Entregas de compromisos de pagos</t>
  </si>
  <si>
    <t>% De cantidad de Cheques Entregados</t>
  </si>
  <si>
    <t>Relación de los cheques entregados</t>
  </si>
  <si>
    <t>No tener el control de los compromisos</t>
  </si>
  <si>
    <t>Darle seguimiento a los compromisos</t>
  </si>
  <si>
    <t>recibir los cheques a entregar</t>
  </si>
  <si>
    <t xml:space="preserve">Entregar cheques a beneficiarios </t>
  </si>
  <si>
    <t>Enviar expediente al departamento de contabilidad</t>
  </si>
  <si>
    <t>Presupuesto elaborado 2023</t>
  </si>
  <si>
    <t>Presupuesto elaborado</t>
  </si>
  <si>
    <t>Presupuesto digitado y aprobado en DIGEPRES</t>
  </si>
  <si>
    <t>Consejo de Directores/Dirección General/Dirección de Planificación y Desarrollo/Dirección Administrativa Financiera/División Financiera /Contabilidad/Presupuesto</t>
  </si>
  <si>
    <t>No lograr ejecutar de manera eficiente las operaciones</t>
  </si>
  <si>
    <t xml:space="preserve">Plan de seguimiento </t>
  </si>
  <si>
    <t>Elaboración del anteproyecto del presupuesto según las asignaciones</t>
  </si>
  <si>
    <t>Realizar ajuste según variación de techo</t>
  </si>
  <si>
    <t>Presentar el presupuesto al consejo de directores</t>
  </si>
  <si>
    <t>Aprobación del consejo del presupuesto</t>
  </si>
  <si>
    <t>Remisión de la resolución a DIGEPRES</t>
  </si>
  <si>
    <t>Documentos emitidos en el SIGEF. ( Preventivos, Cuotas y Modificaciones presupuestarias)</t>
  </si>
  <si>
    <t>% Cantidad de Documentos Emitidos</t>
  </si>
  <si>
    <t>Apropiación y cuotas emitidas</t>
  </si>
  <si>
    <t>Dirección Administrativa Financiera/División Financiera /Presupuesto/Departamento Compras y Contrataciones</t>
  </si>
  <si>
    <t>Incumplimiento a la Ley 423-06</t>
  </si>
  <si>
    <t>Identificar cuentas presupuestarias</t>
  </si>
  <si>
    <t>Elaborar la certificación de apropiación</t>
  </si>
  <si>
    <t>Emitir cuota a comprometer</t>
  </si>
  <si>
    <t>Elaboración informes de ejecución presupuestaria</t>
  </si>
  <si>
    <t>% Cantidad de Informe elaborado</t>
  </si>
  <si>
    <t xml:space="preserve">Informes realizados vs Informe requeridos </t>
  </si>
  <si>
    <t>Dirección Administrativa Financiera/División Financiera /Contabilidad/Presupuesto</t>
  </si>
  <si>
    <t>Elaborar ejecución presupuestaria mensual</t>
  </si>
  <si>
    <t xml:space="preserve">Informes Mensuales </t>
  </si>
  <si>
    <t xml:space="preserve">Elaborar ejecución presupuestaria trimestral </t>
  </si>
  <si>
    <t>Informes Trimestrales</t>
  </si>
  <si>
    <t>Registrar los ingresos</t>
  </si>
  <si>
    <t>% Cantidad de Reportes Entregados</t>
  </si>
  <si>
    <t>Estados de cuentas y volante de depósitos</t>
  </si>
  <si>
    <t>Dirección Financiera Administrativa / División Financiera / Contabilidad / Tesorería</t>
  </si>
  <si>
    <t xml:space="preserve">No tener un control de los ingresos recaudados </t>
  </si>
  <si>
    <t xml:space="preserve">Dar seguimiento a las áreas responsable de la recaudaciones </t>
  </si>
  <si>
    <t>Clasificar depósitos por cuentas</t>
  </si>
  <si>
    <t>Registrar los depósitos CGSOFT.</t>
  </si>
  <si>
    <t>Registro de los compromisos adquiridos</t>
  </si>
  <si>
    <t>% Cantidad de Formularios entregados</t>
  </si>
  <si>
    <t>Facturas de los oferentes, validar en DGII los NCF</t>
  </si>
  <si>
    <t>Dirección Financiera Administrativa / División Financiera / Contabilidad /Compras</t>
  </si>
  <si>
    <t>Darle seguimiento a los compromisos y las recaudaciones</t>
  </si>
  <si>
    <t>Verificar el sustento del documento del compromiso</t>
  </si>
  <si>
    <t>Verificar la validez del comprobante</t>
  </si>
  <si>
    <t>Codificar y Registrar el compromiso en CGSOFT / SIGEF</t>
  </si>
  <si>
    <t xml:space="preserve">Conciliaciones Bancarias </t>
  </si>
  <si>
    <t>%Cantidad de Conciliaciones Entregadas</t>
  </si>
  <si>
    <t>Cantidad de conciliaciones realizadas</t>
  </si>
  <si>
    <t xml:space="preserve">Dirección Financiera Administrativa / División Financiera / Contabilidad </t>
  </si>
  <si>
    <t>No contar con informaciones reales al momento de presentar los informenes financiero</t>
  </si>
  <si>
    <t>Darle seguimiento a la persona responsable de realizar la conciliación</t>
  </si>
  <si>
    <t>Cruce de información</t>
  </si>
  <si>
    <t>Registro nota de débito y crédito</t>
  </si>
  <si>
    <t>Confinación del balance en libro de banco vs estado de cuenta</t>
  </si>
  <si>
    <t>Registro en el sistema CGSOFT</t>
  </si>
  <si>
    <t>Elaboración de estados financieros</t>
  </si>
  <si>
    <t>% Cantidad de Estados Entregados</t>
  </si>
  <si>
    <t xml:space="preserve">Cantidad de estados elaborados y presentados </t>
  </si>
  <si>
    <t xml:space="preserve">Que no se realicen los trabajos  </t>
  </si>
  <si>
    <t>Seguimiento a la persona responsable de elaborar los estados financieros</t>
  </si>
  <si>
    <t xml:space="preserve">Revisar los registro realizados </t>
  </si>
  <si>
    <t>Genera balanza de comprobación</t>
  </si>
  <si>
    <t>Elabora los estados financieros</t>
  </si>
  <si>
    <t>Remisión de informaciones a la DGII</t>
  </si>
  <si>
    <t>% Cantidad de Formularios Enviados</t>
  </si>
  <si>
    <t>Formularios Enviados</t>
  </si>
  <si>
    <t>Dirección Financiera Administrativa / División Financiera / Contabilidad / Dirección Comercial</t>
  </si>
  <si>
    <t>Crea inconsistencia a los oferentes y omisión en el cumplimiento a la Ley 11-92</t>
  </si>
  <si>
    <t xml:space="preserve">Realiza los envíos en las fechas establecidas </t>
  </si>
  <si>
    <t>Formato de envío 606 (Compras de Bienes y Servicios)</t>
  </si>
  <si>
    <t>Formato de envío 607 (Ventas de Servicios)</t>
  </si>
  <si>
    <t>Formato de envío 608 (Comprobantes Nulos)</t>
  </si>
  <si>
    <t>Control de los ingresos</t>
  </si>
  <si>
    <t>% de reportes generados</t>
  </si>
  <si>
    <t>Reporte de SIGEF</t>
  </si>
  <si>
    <t xml:space="preserve">Dirección Financiera Administrativa /  División Financiera </t>
  </si>
  <si>
    <t>No tener el control de los ingresos</t>
  </si>
  <si>
    <t xml:space="preserve">Plan de seguimiento a los ingresos </t>
  </si>
  <si>
    <t>Registro de ingresos en el SIGEF</t>
  </si>
  <si>
    <t>Registro de gastos en el SIGEF</t>
  </si>
  <si>
    <t xml:space="preserve"> %  de expedientes realizados</t>
  </si>
  <si>
    <t xml:space="preserve">Expedientes </t>
  </si>
  <si>
    <t>No cumplir con los compromisos planificado</t>
  </si>
  <si>
    <t>Seguimiento a los compromisos</t>
  </si>
  <si>
    <t>Realiza la imputación de las cuentas según la clasificación del tipo de gastos.</t>
  </si>
  <si>
    <t>Crear el libramiento de pago</t>
  </si>
  <si>
    <t>Elaboración de Informe Financiero</t>
  </si>
  <si>
    <t>% de informes entregados</t>
  </si>
  <si>
    <t>No obtener la informaciones verídicas</t>
  </si>
  <si>
    <t xml:space="preserve">Seguimiento para ser entregado en el tiempo requerido </t>
  </si>
  <si>
    <r>
      <t xml:space="preserve">Actividad
</t>
    </r>
    <r>
      <rPr>
        <sz val="12"/>
        <color rgb="FF000000"/>
        <rFont val="Times New Roman"/>
        <family val="1"/>
      </rPr>
      <t>Periodo</t>
    </r>
  </si>
  <si>
    <t xml:space="preserve">Revisa y valida la disponibilidad en cuenta </t>
  </si>
  <si>
    <t xml:space="preserve">Recopilar las informaciones </t>
  </si>
  <si>
    <t xml:space="preserve">Índice de compras y contracciones por encima de 90%.    </t>
  </si>
  <si>
    <t>% Portal transaccional</t>
  </si>
  <si>
    <t>Departamento de compras, Dirección planificación y D, Departamento legal, OAI, Dirección A y F. Presupuesto</t>
  </si>
  <si>
    <t>Combustible, Nomina (empleados, dietas viaticos) y Suministros de almacen</t>
  </si>
  <si>
    <t>Elaborar el plan anual de compras</t>
  </si>
  <si>
    <t>Elaborar el plan trimestral de compras</t>
  </si>
  <si>
    <t>Publicar proceso en el periódico.</t>
  </si>
  <si>
    <t>Adjudicar los contratos</t>
  </si>
  <si>
    <t xml:space="preserve">Cumplir con la normativa legal de cierre de procesos </t>
  </si>
  <si>
    <t>Mantenimiento,sustitucion, Limpieza y remozaminto  de planta y equipos, mobiliarios institucional.</t>
  </si>
  <si>
    <t>Plan anual de mantenimiento preventivo,  Reportes de reparaciones, mantenimientos y servicios elaborados.</t>
  </si>
  <si>
    <t>Departamento de compras, Dirección planificación y D, Departamento legal, OAI, Dirección A y F.</t>
  </si>
  <si>
    <t xml:space="preserve">Que no se pueda comprar los materiales necesarios </t>
  </si>
  <si>
    <t xml:space="preserve">Ariculo de limpieza, compra de mobiliarios </t>
  </si>
  <si>
    <t>1. Recibir y ejecutar las solicitudes de mantenimiento.</t>
  </si>
  <si>
    <t>3. Seguimiento y ejecución de servicio externos e internos inherentes a mantenimiento preventivos y correctivos</t>
  </si>
  <si>
    <t xml:space="preserve">Relación de las solicitudes recibidas/atendidas </t>
  </si>
  <si>
    <t>4. Realizar reporte de trabajos realizado</t>
  </si>
  <si>
    <t>Definidas e implementadas políticas de reparaciones de activos fundamentadas en costo beneficio.</t>
  </si>
  <si>
    <t>Plan anual de mantenimiento preventivo,  Reportes de reparaciones, mantenimientos y servicios elaborados</t>
  </si>
  <si>
    <t xml:space="preserve">Mantener actualizado y realizado el inventario de propiedad planta y equipo alineado a los requerimientos gubernamentales.                                                                                                                                                                                                                                                                                                                                                                                                                                                                                                                                                                                                                                                                                                                                                                                                                                                                                                                                                                                                                                                                                                                                                                          </t>
  </si>
  <si>
    <t>Levantamiento del sistema</t>
  </si>
  <si>
    <t>Dirección Financiera, Departamento de Contabilidad, División de control de bienes, Departamento TIC.</t>
  </si>
  <si>
    <t>Que no se puedan realizar los recorridos para la codificación perpetua de los activos.</t>
  </si>
  <si>
    <t xml:space="preserve">Evaluar periódicamente las necesidades de la sección razón de identificar los inconvenientes a futuro </t>
  </si>
  <si>
    <t>1. Realizar registros contables y proporcionar copia del reporte del inventario al Administrativo.</t>
  </si>
  <si>
    <t>2. Reunir toda la información de manera detallada del estado de los activos.</t>
  </si>
  <si>
    <t>3. Hacer una consulta, permita una mejor toma de decisiones.</t>
  </si>
  <si>
    <t>4. Conciliar del Sistema de Activo Fijo al registro Contable.</t>
  </si>
  <si>
    <t>Conciliado el Sistema de Activo Fijo al registro Contable.</t>
  </si>
  <si>
    <t>5. Revaluados los activos fijos.</t>
  </si>
  <si>
    <t>Informe Tasación y Valoración</t>
  </si>
  <si>
    <t>6. Implementar Sistema de Administración de Bienes SIAB</t>
  </si>
  <si>
    <t>Implementado Sistema de Administración de Bienes SIAB</t>
  </si>
  <si>
    <t>Implementado el Mantenimiento Preventivo Parque Vehicular.</t>
  </si>
  <si>
    <t xml:space="preserve">Dirección Financiera, Departamento Administrativo  División de control de bienes, Servicio generales, Transportación </t>
  </si>
  <si>
    <t>Que no contemos  con los recursos necesarios.</t>
  </si>
  <si>
    <t xml:space="preserve">Hacer una programacion de los recursos y evaluacion de lugar </t>
  </si>
  <si>
    <t>Realizar inventario de vehículos, matriculas y documentos.</t>
  </si>
  <si>
    <t>documentos actualizados</t>
  </si>
  <si>
    <t>Conciliar activos en existencia  con el sistema contable.</t>
  </si>
  <si>
    <t>Plan Mantenimiento Preventivo Parque Vehicular.</t>
  </si>
  <si>
    <t>Efectuar registros proporcionar copia del reporte del inventario al Administrativo.</t>
  </si>
  <si>
    <t xml:space="preserve">Seguimiento limpieza y asignación de vehículos </t>
  </si>
  <si>
    <t>Solicitar y dar seguimiento a las necesidades de transportación.</t>
  </si>
  <si>
    <t>Mantenimiento Preventivo y predictivo Parque Vehicular</t>
  </si>
  <si>
    <t>Adquisición de Equipos de motor para Transportación.</t>
  </si>
  <si>
    <t>Almacenes de Materiales Actualizado.</t>
  </si>
  <si>
    <t>Porcentaje de reducción del stock obsoleto.</t>
  </si>
  <si>
    <t>Dirección Financiera, Departamento administrativo, compras y contrataciones, Servicio generales</t>
  </si>
  <si>
    <t xml:space="preserve">Seguimiento periodicos del almacen </t>
  </si>
  <si>
    <t>1. Recepción y Ejecución de Solicitudes de Mantenimiento</t>
  </si>
  <si>
    <t>2. Planificación y Ejecución de Mantenimiento Preventivo</t>
  </si>
  <si>
    <t xml:space="preserve">3. Seguimiento perpetuo de materiales en existencia </t>
  </si>
  <si>
    <t>4. Elaboración de Reportes</t>
  </si>
  <si>
    <t>5. Realizar inventarios físicos y cíclicos</t>
  </si>
  <si>
    <t>6.Implementar un plan de mantenimiento preventivo</t>
  </si>
  <si>
    <t xml:space="preserve">DIRECCIÓN PLANIFICACIÓN Y DESARROLLO </t>
  </si>
  <si>
    <r>
      <t xml:space="preserve">PRODUCTO
</t>
    </r>
    <r>
      <rPr>
        <sz val="16"/>
        <color rgb="FF000000"/>
        <rFont val="Times New Roman"/>
        <family val="1"/>
      </rPr>
      <t>Descripción</t>
    </r>
  </si>
  <si>
    <r>
      <t xml:space="preserve">Plan Estratégico Institucional 2025-2028 formulado
</t>
    </r>
    <r>
      <rPr>
        <sz val="12"/>
        <color rgb="FF000000"/>
        <rFont val="Times New Roman"/>
        <family val="1"/>
      </rPr>
      <t>Es la elaboración del Plan Estratégico Institucional en el que compila los grandes objetivos misionales, la gestión del riesgos y establece las prioridades acorde a los distintos instrumentos de planificación.</t>
    </r>
  </si>
  <si>
    <t>Plan Estratégico Institucional 2025-2028 formulado</t>
  </si>
  <si>
    <t>Informe elaborado</t>
  </si>
  <si>
    <t>Remisión tardía de las matrices de evaluación por parte de las áreas del ministerio; competencia con otras prioridades del área.</t>
  </si>
  <si>
    <t>Probable (51%-75%)</t>
  </si>
  <si>
    <t>Seguimiento a las áreas con el involucramiento de la alta instancia; iniciar el proceso de evaluación de manera oportuna.</t>
  </si>
  <si>
    <t>Nota: la ejecución de los productos de las áreas transversales es lograda con el presupuesto asignado en el programa 01 de actividades centrales (RD$840,000).</t>
  </si>
  <si>
    <t xml:space="preserve">Nomina (empleados, dietas, viáticos) y Suministros de almacén </t>
  </si>
  <si>
    <r>
      <t xml:space="preserve">Actividad
</t>
    </r>
    <r>
      <rPr>
        <sz val="12"/>
        <color theme="1"/>
        <rFont val="Times New Roman"/>
        <family val="1"/>
      </rPr>
      <t>Periodo</t>
    </r>
  </si>
  <si>
    <t>Coordinación de los espacios de trabajo con el Equipo estratégico.</t>
  </si>
  <si>
    <t>Definición de líneas estratégicas y elaboración del análisis situacional</t>
  </si>
  <si>
    <t>Realización de talleres para el establecimiento de los resultados, indicadores y metas, por departamento.</t>
  </si>
  <si>
    <t>Consolidación del documento del Plan Estratégico Institucional</t>
  </si>
  <si>
    <t>Socialización del PEI</t>
  </si>
  <si>
    <t>Cantidad de matrices de Planificación Operativa Anual formuladas</t>
  </si>
  <si>
    <t>POA´s elaborados.</t>
  </si>
  <si>
    <t>Todas las áreas</t>
  </si>
  <si>
    <t>Poca colaboración de las áreas en la remisión de las informaciones</t>
  </si>
  <si>
    <t>Reuniones de sensibilización y talleres de capacitación en el tema.</t>
  </si>
  <si>
    <t>1. Definición de la estructura Programática, validando la producción de metas físicas e indicadores, de acuerdo con los criterios establecidos por DIGEPRES, Compras y Contrataciones y MEPYD.</t>
  </si>
  <si>
    <t>2. Coordinar el levantamiento de la información para la elaboración del Plan Anual de Compras y Contrataciones (PACC) 2024.</t>
  </si>
  <si>
    <t>2. Actualización de los instrumentos para formulación POA institucional.</t>
  </si>
  <si>
    <t>3. Realizar taller de formulación POA 2024. con las áreas de la institucional</t>
  </si>
  <si>
    <t>4. Asistencia técnica a las áreas organizacionales para la elaboración de los Planes Operativos Anuales (POA).</t>
  </si>
  <si>
    <t>5. Seguimiento a la socialización y validación (firma de POA) de los anteproyectos del POA dentro de los respectivos equipos de trabajo de cada área.</t>
  </si>
  <si>
    <t>6. Consolidación de las propuestas de planes de las áreas y elaboración del informe POA.</t>
  </si>
  <si>
    <t>Cantidad de matrices de evaluación de Planificación Operativa Anual revisadas para la generación de informes trimestrales</t>
  </si>
  <si>
    <t>Matrices de evaluación revisadas</t>
  </si>
  <si>
    <t>4 Moderado</t>
  </si>
  <si>
    <t>1. Actualizar y remitir, a la áreas organizaciones, las herramientas de monitoreo y evaluación del POA.</t>
  </si>
  <si>
    <t>3 Moderado</t>
  </si>
  <si>
    <t>2. Brindar asistencia técnica a las áreas organizacionales, sobre los insumos recibidos.</t>
  </si>
  <si>
    <t>3. Revisar y validar las matrices de monitoreo y evaluación.</t>
  </si>
  <si>
    <t>1 Moderado</t>
  </si>
  <si>
    <t>4. Elaborar los reportes e informes de monitoreo y evaluación POA.</t>
  </si>
  <si>
    <t>0 Moderado</t>
  </si>
  <si>
    <t>5. Socializar y/o publicar en el portal web institucional los reportes e informes generados según aplique.</t>
  </si>
  <si>
    <t>Memoria de rendición de cuentas elaborada.</t>
  </si>
  <si>
    <t>Memoria de rendición de cuentas elaborada</t>
  </si>
  <si>
    <t>1. Gestión de la solicitud de la memoria de Coraamoca</t>
  </si>
  <si>
    <t>2. Adecuación de los requerimientos acorde a la guía establecida para la solicitud de las memorias.</t>
  </si>
  <si>
    <t>3. Seguimiento y asistencia técnica a las distintas áreas.</t>
  </si>
  <si>
    <t>4. Depuración y compilación de los insumos recibidos.</t>
  </si>
  <si>
    <t>5. Remisión de la memoria a la presidencia.</t>
  </si>
  <si>
    <r>
      <t xml:space="preserve">Actualización de las NOBACI- 
</t>
    </r>
    <r>
      <rPr>
        <sz val="12"/>
        <color rgb="FF000000"/>
        <rFont val="Times New Roman"/>
        <family val="1"/>
      </rPr>
      <t>Consiste en la actualización y creación de toda las documentación que permita el mejoramiento de la gestión institucional exigidas por la Contraloría General de la Republica.</t>
    </r>
  </si>
  <si>
    <t>Actualizada la NOBACI</t>
  </si>
  <si>
    <t>Documento cargados NOBACI</t>
  </si>
  <si>
    <t>MAP, todas las áreas, Comité de Calidad, pyd.</t>
  </si>
  <si>
    <t>Retrasos en los trabajos a ser realizados por las áreas que suplen la información.</t>
  </si>
  <si>
    <t>Coordinación permanente con el comité NOBACI.</t>
  </si>
  <si>
    <t>1. Evaluación dela ejecución de los procesos NOBACI en la institución.</t>
  </si>
  <si>
    <t>2. Remisión de autoevaluación a todas la institución.</t>
  </si>
  <si>
    <t>3. Elaboración e implementación de la matriz de mitigación de riesgo.</t>
  </si>
  <si>
    <t>3. Elaboración e implementación de plan de mitigación de riesgo contra desastres naturales.</t>
  </si>
  <si>
    <t>4. Definir y socializar los manuales.</t>
  </si>
  <si>
    <t>5. Aprobación de los manuales.</t>
  </si>
  <si>
    <t>6. Validación y aprobación del plan y la matriz (impresión).</t>
  </si>
  <si>
    <r>
      <t xml:space="preserve">Autoevaluación CAF
</t>
    </r>
    <r>
      <rPr>
        <sz val="12"/>
        <color rgb="FF000000"/>
        <rFont val="Times New Roman"/>
        <family val="1"/>
      </rPr>
      <t>Consiste en aplicar la evaluar el desempeño de una organización en base al Modelo CAF, identificando fortalezas y áreas de mejora.</t>
    </r>
  </si>
  <si>
    <t>Guía CAF actualizada.</t>
  </si>
  <si>
    <t>Que las arreas no colaboren con los trabajo de entrega</t>
  </si>
  <si>
    <t>01.1.1 Comité Institucional de la Calidad</t>
  </si>
  <si>
    <t>Informe físico y envío por correo</t>
  </si>
  <si>
    <t>Todos los departamentos</t>
  </si>
  <si>
    <t>01.1.2 Autoevaluación CAF</t>
  </si>
  <si>
    <t>01.1.3 Informe CAF</t>
  </si>
  <si>
    <r>
      <t xml:space="preserve">Plan de Mejora Modelo CAF
</t>
    </r>
    <r>
      <rPr>
        <sz val="12"/>
        <color rgb="FF000000"/>
        <rFont val="Times New Roman"/>
        <family val="1"/>
      </rPr>
      <t xml:space="preserve"> Plan de acción para abordar las áreas de mejora identificadas en la Autoevaluación CAF, con objetivos, metas y acciones específicas.</t>
    </r>
  </si>
  <si>
    <t>01.2.1 Plan de Mejora CAF Vigente</t>
  </si>
  <si>
    <t>Que los departamentos no cumplan sus parte de la documentación</t>
  </si>
  <si>
    <t>Solicitar y notificar antes de que se presente el tope de entrega</t>
  </si>
  <si>
    <t>01.2.2 Remisión Acuerdo</t>
  </si>
  <si>
    <t>01.2.3 Informe PM</t>
  </si>
  <si>
    <t>01.2.4 Plan de Mejora CAF Prox año</t>
  </si>
  <si>
    <t xml:space="preserve">Que no se realicen procesos de actualización </t>
  </si>
  <si>
    <t>Establecer colaboración con el responsable de NOBCI</t>
  </si>
  <si>
    <t>01.3.1 Mapa de Procesos</t>
  </si>
  <si>
    <t>01.3.2 Borrador o Manual Procedimientos</t>
  </si>
  <si>
    <r>
      <t xml:space="preserve">Carta Compromiso
</t>
    </r>
    <r>
      <rPr>
        <sz val="12"/>
        <color rgb="FF000000"/>
        <rFont val="Times New Roman"/>
        <family val="1"/>
      </rPr>
      <t>Crear, gestionar y publicar el documento donde la organización se compromete a cumplir con ciertos estándares de calidad en sus servicios.</t>
    </r>
  </si>
  <si>
    <t>Publicado Carta Compromiso</t>
  </si>
  <si>
    <t xml:space="preserve">Que el diseño parar la publicación no se realice, y no contar con disponibilidad de recursos para la puesta en marcha. </t>
  </si>
  <si>
    <t>Grave</t>
  </si>
  <si>
    <t xml:space="preserve">Gestionar los con tiempo para un mejor manejo de la disponibilidad de recursos y de elaboración de documentos </t>
  </si>
  <si>
    <t>01.4.1 Carta Compromiso</t>
  </si>
  <si>
    <r>
      <t xml:space="preserve">Transparencia en las Informaciones de Servicios y funcionarios
</t>
    </r>
    <r>
      <rPr>
        <sz val="12"/>
        <color rgb="FF000000"/>
        <rFont val="Times New Roman"/>
        <family val="1"/>
      </rPr>
      <t>Mantener al seguimiento a la información clara, precisa y accesible al público sobre los servicios y funcionarios de la organización.</t>
    </r>
  </si>
  <si>
    <t>Que no se actualicen las variaciones de los servicios y funcionarios.</t>
  </si>
  <si>
    <t xml:space="preserve">Gestionar la actualización la entrada y salida de personal </t>
  </si>
  <si>
    <t>01.5.1 Enlace Observatorio</t>
  </si>
  <si>
    <t>RR.HH.</t>
  </si>
  <si>
    <t>01.5.2 Funcionarios</t>
  </si>
  <si>
    <t>01.5.3 Servicios</t>
  </si>
  <si>
    <r>
      <t xml:space="preserve">Monitoreo de la Calidad de los Servicios
</t>
    </r>
    <r>
      <rPr>
        <sz val="12"/>
        <color rgb="FF000000"/>
        <rFont val="Times New Roman"/>
        <family val="1"/>
      </rPr>
      <t>Consisten en el monitorear periódicamente la calidad de los servicios ofrecidos para identificar oportunidades de mejora, mediante la encuesta.</t>
    </r>
  </si>
  <si>
    <t>Falta de seguimiento a las acciones</t>
  </si>
  <si>
    <t>Establecer un proceso riguroso de seguimiento a las acciones</t>
  </si>
  <si>
    <t>Actividades</t>
  </si>
  <si>
    <t>01.6.1 Programación Encuesta</t>
  </si>
  <si>
    <t>01.6.2 Tramitar y elaborar la documentación encuesta de satisfacción ciudadana.</t>
  </si>
  <si>
    <t>Ficha Técnica Aprobada</t>
  </si>
  <si>
    <t>01.6.2 Aplicar de la encuesta de satisfacción ciudadana.</t>
  </si>
  <si>
    <t>Encuesta realizada</t>
  </si>
  <si>
    <t>01.6.3 Realizar Informe de Encuesta</t>
  </si>
  <si>
    <t>Versión 1</t>
  </si>
  <si>
    <t>POLITICAS TRANSVERSALES EDI</t>
  </si>
  <si>
    <t>Conformación de Comité Tecnico de Evaluación del desempeño Institucional EDI</t>
  </si>
  <si>
    <t>Cantidades</t>
  </si>
  <si>
    <t>1- Realizar Solicitud y propuesta del nuevo comité al director General</t>
  </si>
  <si>
    <t>Socicitud firmada recibida</t>
  </si>
  <si>
    <t>Coordinador Edi y dirección General</t>
  </si>
  <si>
    <t>que el director no firme la solicitud con tiempo</t>
  </si>
  <si>
    <t>Realizar la solicitud con anticipación</t>
  </si>
  <si>
    <t>PC, tinta e impresora,hojas, café, transporte y dieta para mandar los documentos a Sto Dgo.</t>
  </si>
  <si>
    <t>2- Aprobación por el Director General del comité propuesto</t>
  </si>
  <si>
    <t>Documento firmado por el director</t>
  </si>
  <si>
    <t>que el director no este en la institución</t>
  </si>
  <si>
    <t>Gestionar con anticipación con Direción General y solicitar transporte</t>
  </si>
  <si>
    <t>3- Socialización con el nuevo comité</t>
  </si>
  <si>
    <t>Reunión</t>
  </si>
  <si>
    <t>fotos de la presentacion y listado de asistencia</t>
  </si>
  <si>
    <t>Mienbros del comité EDI de Coraamoca</t>
  </si>
  <si>
    <t>que el salon no este disponible para la presentación</t>
  </si>
  <si>
    <t>Solicitar el sal;on con anticipación</t>
  </si>
  <si>
    <t>Socialización Interna sobre la Evaluación del Desempeño Institucional EDI</t>
  </si>
  <si>
    <t>EJE No.2</t>
  </si>
  <si>
    <t>1- Realizar una presentación dando a conocer los nuevos integrandes del comité EDI a la institución.</t>
  </si>
  <si>
    <t>Presentación</t>
  </si>
  <si>
    <t>Informe que incuya copia de las comunicaciones internas, fotogracias y listado de asistencis</t>
  </si>
  <si>
    <t>nuevos integrantes de comité EDI y directivos de la Institución.</t>
  </si>
  <si>
    <t>que los coordinadores tengan otro compromiso el dia de la reunión</t>
  </si>
  <si>
    <t>Agendar con los coordinadores la fecha</t>
  </si>
  <si>
    <t xml:space="preserve">PC, tinta e impresora,hojas, café, personal y proyector. </t>
  </si>
  <si>
    <t>2- Socializar a traves de murales, y brochour dentro de la institución sobre el significado e importancia de la EDI.</t>
  </si>
  <si>
    <t>Difunción</t>
  </si>
  <si>
    <t>Fotografias de los murales y copia de los brochour</t>
  </si>
  <si>
    <t>Dirección de Comunicaciones y Coordinador Y Comité EDI.</t>
  </si>
  <si>
    <t>Que el departamento de comunicación no publique los paneles</t>
  </si>
  <si>
    <t>Dar seguimiento al departamento de Comunicación</t>
  </si>
  <si>
    <t>Socialización Externa sobre la Evaluación del Desempeño Institucional EDI</t>
  </si>
  <si>
    <t>EJE No.3</t>
  </si>
  <si>
    <t>1- Difundir a traves de las redes sociales, pagina de la institucion y anuncios y videos informativos sobre la definicion e importacia de la Evaluación de Desempeño Institucional.</t>
  </si>
  <si>
    <t>captures de pantalla de los enlaces, y fotos de las paginas con las evidencias</t>
  </si>
  <si>
    <t>Que no se difundan con anticipación</t>
  </si>
  <si>
    <t>PC, tinta e impresora</t>
  </si>
  <si>
    <t>Capacitación por el Equipo del Comité EDI</t>
  </si>
  <si>
    <t>EJE No4</t>
  </si>
  <si>
    <t>1-Realizar reunion con los tecnicos del Map para inducir los coordinadores de cada indicador.</t>
  </si>
  <si>
    <t>Listado de asistencia y fotografias</t>
  </si>
  <si>
    <t>Comité EDI</t>
  </si>
  <si>
    <t>Que se cancele la capacitación</t>
  </si>
  <si>
    <t>Socializar con tiempo el los tecnicps del Map</t>
  </si>
  <si>
    <t>Salon, café, proyector</t>
  </si>
  <si>
    <t>2-Socializar internamente con el equipo sobre sobre sus funciones e importancia dentro de la institución.</t>
  </si>
  <si>
    <t>Que no se presenten a la reunión</t>
  </si>
  <si>
    <t>Agendar con tiempo la reunion y llamar a cada colaborador.</t>
  </si>
  <si>
    <t>Proyeccion de Metas Numéricas a alcanzar en el 2024</t>
  </si>
  <si>
    <t>EJE No5</t>
  </si>
  <si>
    <t>1.Realizar una matriz con la proyección de las metas que puede logras casa indicador durante el año 2024</t>
  </si>
  <si>
    <t>Copia del documento</t>
  </si>
  <si>
    <t>Cada responsable de los indicadores</t>
  </si>
  <si>
    <t>que algunos colaboradores no tengan definida su meta</t>
  </si>
  <si>
    <t>Darle seguimiento a cada indicador</t>
  </si>
  <si>
    <t>Presentación de la Evaluación del Desempeño Institucional EDI 2024  por los comité en la Institución</t>
  </si>
  <si>
    <t>EJE No.6</t>
  </si>
  <si>
    <t>Realizar una presentación por cada responsable de comité o coordinador de un indicador dentro del EDI a los colaboradores de la institución.</t>
  </si>
  <si>
    <t>listado de asistencia, fotografias y constancia de invitaciones</t>
  </si>
  <si>
    <t>que algunos colaboradores no tengan su presentación</t>
  </si>
  <si>
    <t>EJE No.7</t>
  </si>
  <si>
    <t>1.Realizar las convocatorias de la reunión</t>
  </si>
  <si>
    <t>Copia convocatoria</t>
  </si>
  <si>
    <t>que no se realialice la convocatoria</t>
  </si>
  <si>
    <t>Agendar y realizar la convocatoria con tiempo</t>
  </si>
  <si>
    <t>2.Realizar la actividad con todos los entes sectoriales</t>
  </si>
  <si>
    <t xml:space="preserve">Listado de asistencia y fotografias </t>
  </si>
  <si>
    <t>Comité EDI y Direccion General</t>
  </si>
  <si>
    <t>que algunos entes no esten disponibles</t>
  </si>
  <si>
    <t>Organizar la reunión con tiempo.</t>
  </si>
  <si>
    <t>Plan de trabajo</t>
  </si>
  <si>
    <t>EJE No.9</t>
  </si>
  <si>
    <r>
      <t xml:space="preserve">Actividad
</t>
    </r>
    <r>
      <rPr>
        <sz val="10"/>
        <color rgb="FF000000"/>
        <rFont val="Arial"/>
        <family val="2"/>
      </rPr>
      <t>Periodo</t>
    </r>
  </si>
  <si>
    <t>1- Realizar una reunion para involucrar activamente al departamento de compras, la institución puede avanzar de manera significativa en la implementación de prácticas sostenibles y contribuir a la protección del medio ambiente mediante las compras verdes.</t>
  </si>
  <si>
    <t>Que la reunion no se realice</t>
  </si>
  <si>
    <t xml:space="preserve">Comvocar la reunion con mucha anticipación </t>
  </si>
  <si>
    <t>Personal y recursos</t>
  </si>
  <si>
    <t>EJE No.8</t>
  </si>
  <si>
    <t>Dar Segumiento al plan de trabajo a cada uno de los indicadores del EDI</t>
  </si>
  <si>
    <t>Informe del Plan de trabajo de cada indicador</t>
  </si>
  <si>
    <t>Que alguno no realice su Plan de Trabajo</t>
  </si>
  <si>
    <t>Dar seguimiento a cada indicador</t>
  </si>
  <si>
    <t>PA, tinta e impresora</t>
  </si>
  <si>
    <t>Integración de las Metas numéricas del desenpeño Institucional en los instrumentos de planificación y presupuestacion institucional</t>
  </si>
  <si>
    <t>Verificar el Plan operativo Anual de cada uno de los Indicadores de la EDI</t>
  </si>
  <si>
    <t>Informes del POA</t>
  </si>
  <si>
    <t>Que alguno no realice su Informe</t>
  </si>
  <si>
    <t>Informe Trimestral del seguimiento y avance del Plan de Mejora</t>
  </si>
  <si>
    <t>EJE No.10</t>
  </si>
  <si>
    <t xml:space="preserve">Elaborar un informe trimestral con el progreso de cada indicador </t>
  </si>
  <si>
    <t>Entrega de informe</t>
  </si>
  <si>
    <t>Dar seguimiento con tiempo</t>
  </si>
  <si>
    <t>Informe de resultados</t>
  </si>
  <si>
    <t>EJE No.11</t>
  </si>
  <si>
    <t>Realizar un informe final con el proceso a lo largo de todo el año</t>
  </si>
  <si>
    <t>Aprobado por:</t>
  </si>
  <si>
    <t>Director General</t>
  </si>
  <si>
    <t xml:space="preserve">Prevenir, eliminar o minimizar los riesgos riesgos ambientales y climaticos a los que estan expuesto  la institución </t>
  </si>
  <si>
    <t>Solicitar talleres  de capacitación  para prevención de riesgos ambientales y climaticos</t>
  </si>
  <si>
    <t xml:space="preserve">    </t>
  </si>
  <si>
    <t>Dirección Técnica</t>
  </si>
  <si>
    <t>Elaborada Memoria anual de actividades y logros alcanzados en el departamento Administrativo</t>
  </si>
  <si>
    <r>
      <t xml:space="preserve">Implementado el Mantenimiento Preventivo Parque Vehicular.
</t>
    </r>
    <r>
      <rPr>
        <sz val="10"/>
        <color rgb="FF000000"/>
        <rFont val="Times New Roman"/>
        <family val="1"/>
      </rPr>
      <t>Mediante la evaluación periódica de todos los vehículos de la institución evaluar las incidencias y necesidades de cada uno de ellos para mantenerlos en buen estado y funcionamiento.</t>
    </r>
  </si>
  <si>
    <r>
      <t xml:space="preserve">Memoria de rendición de cuentas 2025 elaborada de acuerdo a los lineamientos de la presidencia.
</t>
    </r>
    <r>
      <rPr>
        <sz val="12"/>
        <color rgb="FF000000"/>
        <rFont val="Times New Roman"/>
        <family val="1"/>
      </rPr>
      <t xml:space="preserve">
Consiste en la elaboración de un documento que recopila de manera sistemática el logro de los objetivos institucionales.</t>
    </r>
  </si>
  <si>
    <r>
      <t xml:space="preserve">Planificación Operativa Anual monitoreada y evaluada trimestralmente.
</t>
    </r>
    <r>
      <rPr>
        <sz val="12"/>
        <color rgb="FF000000"/>
        <rFont val="Times New Roman"/>
        <family val="1"/>
      </rPr>
      <t>Hace referencia al monitoreo y evaluación de la Planificación Operativa Anual a través de los instrumentos que recogen la producción, avance y ejecución de los logros alcanzados por las distintas dependencias, generando reportes e informes recurrentes.</t>
    </r>
  </si>
  <si>
    <r>
      <t xml:space="preserve">Plan Operativo Anual 2024 formulado y socializado.
</t>
    </r>
    <r>
      <rPr>
        <sz val="12"/>
        <color rgb="FF000000"/>
        <rFont val="Times New Roman"/>
        <family val="1"/>
      </rPr>
      <t xml:space="preserve">
Se refiere a la formulación del documento que consolida la planificación operativa para un periodo de un año, acorde a los objetivos y metas institucionales.</t>
    </r>
  </si>
  <si>
    <r>
      <t xml:space="preserve">Seguimiento Estandarización de Procesos
</t>
    </r>
    <r>
      <rPr>
        <sz val="12"/>
        <color rgb="FF000000"/>
        <rFont val="Times New Roman"/>
        <family val="1"/>
      </rPr>
      <t>Consiste en dar seguimiento a que los procesos se actualización con el ministerio los documento y pasos claros y consistentes para realizar tareas, asegurando eficiencia y calidad.</t>
    </r>
  </si>
  <si>
    <t xml:space="preserve">PLAN OPERATIVO </t>
  </si>
  <si>
    <t>ANUAL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</si>
</sst>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8" formatCode="&quot;$&quot;#,##0.00_);[Red]\(&quot;$&quot;#,##0.00\)"/>
    <numFmt numFmtId="43" formatCode="_(* #,##0.00_);_(* \(#,##0.00\);_(* &quot;-&quot;??_);_(@_)"/>
    <numFmt numFmtId="164" formatCode="#,##0.00\ [$€-1]"/>
    <numFmt numFmtId="165" formatCode="_([$€-2]* #,##0.00_);_([$€-2]* \(#,##0.00\);_([$€-2]* &quot;-&quot;??_)"/>
    <numFmt numFmtId="166" formatCode="_-[$RD$-1C0A]* #,##0.00_-;\-[$RD$-1C0A]* #,##0.00_-;_-[$RD$-1C0A]* &quot;-&quot;??_-;_-@"/>
    <numFmt numFmtId="167" formatCode="_-* #,##0.00_-;\-* #,##0.00_-;_-* &quot;-&quot;??_-;_-@_-"/>
    <numFmt numFmtId="168" formatCode="_-* #,##0.00\ &quot;$&quot;_-;\-* #,##0.00\ &quot;$&quot;_-;_-* &quot;-&quot;??\ &quot;$&quot;_-;_-@_-"/>
    <numFmt numFmtId="169" formatCode="&quot;$&quot;#,##0.00"/>
    <numFmt numFmtId="170" formatCode="_(* #,##0_);_(* \(#,##0\);_(* &quot;-&quot;??_);_(@_)"/>
  </numFmts>
  <fonts count="100">
    <font>
      <sz val="11"/>
      <color theme="1"/>
      <name val="Calibri"/>
      <family val="2"/>
      <scheme val="minor"/>
    </font>
    <font>
      <sz val="11"/>
      <color theme="1"/>
      <name val="Calibri"/>
      <family val="2"/>
      <scheme val="minor"/>
    </font>
    <font>
      <sz val="14"/>
      <color rgb="FF000000"/>
      <name val="Times New Roman"/>
      <family val="1"/>
    </font>
    <font>
      <b/>
      <sz val="26"/>
      <color rgb="FF000000"/>
      <name val="Times New Roman"/>
      <family val="1"/>
    </font>
    <font>
      <sz val="11"/>
      <name val="Times New Roman"/>
      <family val="1"/>
    </font>
    <font>
      <b/>
      <sz val="32"/>
      <color theme="4" tint="-0.499984740745262"/>
      <name val="Tahoma"/>
      <family val="2"/>
    </font>
    <font>
      <b/>
      <sz val="22"/>
      <color rgb="FF000000"/>
      <name val="Times New Roman"/>
      <family val="1"/>
    </font>
    <font>
      <sz val="11"/>
      <color rgb="FF000000"/>
      <name val="Times New Roman"/>
      <family val="1"/>
    </font>
    <font>
      <b/>
      <sz val="11"/>
      <color rgb="FF000000"/>
      <name val="Times New Roman"/>
      <family val="1"/>
    </font>
    <font>
      <b/>
      <sz val="12"/>
      <color rgb="FF000000"/>
      <name val="Times New Roman"/>
      <family val="1"/>
    </font>
    <font>
      <b/>
      <sz val="14"/>
      <color rgb="FF000000"/>
      <name val="Times New Roman"/>
      <family val="1"/>
    </font>
    <font>
      <b/>
      <sz val="9"/>
      <color rgb="FF000000"/>
      <name val="Times New Roman"/>
      <family val="1"/>
    </font>
    <font>
      <b/>
      <sz val="10"/>
      <color rgb="FF000000"/>
      <name val="Times New Roman"/>
      <family val="1"/>
    </font>
    <font>
      <b/>
      <sz val="8"/>
      <color rgb="FF000000"/>
      <name val="Times New Roman"/>
      <family val="1"/>
    </font>
    <font>
      <b/>
      <sz val="20"/>
      <color rgb="FF000000"/>
      <name val="Arial"/>
      <family val="2"/>
    </font>
    <font>
      <b/>
      <sz val="20"/>
      <color rgb="FF000000"/>
      <name val="Times New Roman"/>
      <family val="1"/>
    </font>
    <font>
      <b/>
      <sz val="12"/>
      <color theme="0"/>
      <name val="Times New Roman"/>
      <family val="1"/>
    </font>
    <font>
      <b/>
      <sz val="14"/>
      <color theme="0"/>
      <name val="Times New Roman"/>
      <family val="1"/>
    </font>
    <font>
      <sz val="11"/>
      <color theme="0"/>
      <name val="Times New Roman"/>
      <family val="1"/>
    </font>
    <font>
      <b/>
      <sz val="8"/>
      <color theme="1"/>
      <name val="Times New Roman"/>
      <family val="1"/>
    </font>
    <font>
      <b/>
      <sz val="11"/>
      <color theme="1"/>
      <name val="Times New Roman"/>
      <family val="1"/>
    </font>
    <font>
      <sz val="11"/>
      <color theme="1"/>
      <name val="Times New Roman"/>
      <family val="1"/>
    </font>
    <font>
      <b/>
      <sz val="11"/>
      <name val="Times New Roman"/>
      <family val="1"/>
    </font>
    <font>
      <sz val="9"/>
      <color theme="1"/>
      <name val="Times New Roman"/>
      <family val="1"/>
    </font>
    <font>
      <sz val="8"/>
      <color theme="1"/>
      <name val="Calibri"/>
      <family val="2"/>
      <scheme val="minor"/>
    </font>
    <font>
      <b/>
      <sz val="14"/>
      <color rgb="FF002060"/>
      <name val="Times New Roman"/>
      <family val="1"/>
    </font>
    <font>
      <sz val="11"/>
      <color rgb="FF000000"/>
      <name val="Calibri"/>
      <family val="2"/>
    </font>
    <font>
      <sz val="14"/>
      <color theme="1"/>
      <name val="Times New Roman"/>
      <family val="1"/>
    </font>
    <font>
      <sz val="10"/>
      <color theme="1"/>
      <name val="Times New Roman"/>
      <family val="1"/>
    </font>
    <font>
      <sz val="12"/>
      <color theme="1"/>
      <name val="Times New Roman"/>
      <family val="1"/>
    </font>
    <font>
      <b/>
      <sz val="11"/>
      <color theme="0"/>
      <name val="Times New Roman"/>
      <family val="1"/>
    </font>
    <font>
      <b/>
      <sz val="9"/>
      <color theme="1"/>
      <name val="Times New Roman"/>
      <family val="1"/>
    </font>
    <font>
      <sz val="9"/>
      <color rgb="FF000000"/>
      <name val="Times New Roman"/>
      <family val="1"/>
    </font>
    <font>
      <sz val="10"/>
      <color theme="1"/>
      <name val="Arial"/>
      <family val="2"/>
    </font>
    <font>
      <sz val="11"/>
      <color rgb="FFFF0000"/>
      <name val="Times New Roman"/>
      <family val="1"/>
    </font>
    <font>
      <sz val="12"/>
      <color rgb="FF000000"/>
      <name val="Times New Roman"/>
      <family val="1"/>
    </font>
    <font>
      <b/>
      <sz val="12"/>
      <color theme="1"/>
      <name val="Times New Roman"/>
      <family val="1"/>
    </font>
    <font>
      <sz val="10"/>
      <color rgb="FF000000"/>
      <name val="Times New Roman"/>
      <family val="1"/>
    </font>
    <font>
      <sz val="12"/>
      <color theme="0"/>
      <name val="Times New Roman"/>
      <family val="1"/>
    </font>
    <font>
      <sz val="12"/>
      <name val="Times New Roman"/>
      <family val="1"/>
    </font>
    <font>
      <sz val="12"/>
      <color theme="1"/>
      <name val="Calibri"/>
      <family val="2"/>
      <scheme val="minor"/>
    </font>
    <font>
      <sz val="12"/>
      <color rgb="FF93C47D"/>
      <name val="Times New Roman"/>
      <family val="1"/>
    </font>
    <font>
      <b/>
      <sz val="12"/>
      <color theme="1"/>
      <name val="Calibri"/>
      <family val="2"/>
      <scheme val="minor"/>
    </font>
    <font>
      <b/>
      <sz val="11"/>
      <color rgb="FF000000"/>
      <name val="Arial"/>
      <family val="2"/>
    </font>
    <font>
      <b/>
      <sz val="11"/>
      <color rgb="FF000000"/>
      <name val="Algerian"/>
      <family val="5"/>
    </font>
    <font>
      <sz val="11"/>
      <color rgb="FF000000"/>
      <name val="Arial"/>
      <family val="2"/>
    </font>
    <font>
      <sz val="11"/>
      <color rgb="FF000000"/>
      <name val="Algerian"/>
      <family val="5"/>
    </font>
    <font>
      <sz val="8"/>
      <color rgb="FF000000"/>
      <name val="Arial"/>
      <family val="2"/>
    </font>
    <font>
      <b/>
      <sz val="11"/>
      <color theme="1"/>
      <name val="Arial"/>
      <family val="2"/>
    </font>
    <font>
      <sz val="11"/>
      <color theme="1"/>
      <name val="Arial"/>
      <family val="2"/>
    </font>
    <font>
      <b/>
      <sz val="48"/>
      <color rgb="FF1F3864"/>
      <name val="Tahoma"/>
      <family val="2"/>
    </font>
    <font>
      <b/>
      <sz val="20"/>
      <color theme="1"/>
      <name val="Arial"/>
      <family val="2"/>
    </font>
    <font>
      <b/>
      <sz val="12"/>
      <color rgb="FFFFFFFF"/>
      <name val="Times New Roman"/>
      <family val="1"/>
    </font>
    <font>
      <sz val="8"/>
      <color theme="1"/>
      <name val="Times New Roman"/>
      <family val="1"/>
    </font>
    <font>
      <b/>
      <sz val="16"/>
      <color rgb="FF002060"/>
      <name val="Times New Roman"/>
      <family val="1"/>
    </font>
    <font>
      <sz val="16"/>
      <color theme="1"/>
      <name val="Times New Roman"/>
      <family val="1"/>
    </font>
    <font>
      <b/>
      <sz val="14"/>
      <color theme="1"/>
      <name val="Calibri"/>
      <family val="2"/>
      <scheme val="minor"/>
    </font>
    <font>
      <b/>
      <sz val="16"/>
      <color rgb="FF000000"/>
      <name val="Times New Roman"/>
      <family val="1"/>
    </font>
    <font>
      <sz val="16"/>
      <color rgb="FF000000"/>
      <name val="Times New Roman"/>
      <family val="1"/>
    </font>
    <font>
      <sz val="16"/>
      <name val="Times New Roman"/>
      <family val="1"/>
    </font>
    <font>
      <b/>
      <sz val="16"/>
      <name val="Times New Roman"/>
      <family val="1"/>
    </font>
    <font>
      <b/>
      <sz val="48"/>
      <color theme="4" tint="-0.499984740745262"/>
      <name val="Tahoma"/>
      <family val="2"/>
    </font>
    <font>
      <b/>
      <sz val="10"/>
      <color theme="1"/>
      <name val="Times New Roman"/>
      <family val="1"/>
    </font>
    <font>
      <sz val="10"/>
      <color indexed="8"/>
      <name val="Times New Roman"/>
      <family val="1"/>
    </font>
    <font>
      <b/>
      <sz val="10"/>
      <name val="Times New Roman"/>
      <family val="1"/>
    </font>
    <font>
      <b/>
      <sz val="10"/>
      <color rgb="FF000000"/>
      <name val="Artifex cf"/>
    </font>
    <font>
      <sz val="11"/>
      <color rgb="FF000000"/>
      <name val="Artifex cf"/>
    </font>
    <font>
      <sz val="14"/>
      <color rgb="FF000000"/>
      <name val="Artifex cf"/>
    </font>
    <font>
      <b/>
      <sz val="14"/>
      <color rgb="FF000000"/>
      <name val="Artifex cf"/>
    </font>
    <font>
      <b/>
      <sz val="12"/>
      <color theme="0"/>
      <name val="Times"/>
    </font>
    <font>
      <b/>
      <sz val="14"/>
      <color theme="0"/>
      <name val="Times"/>
    </font>
    <font>
      <sz val="11"/>
      <color theme="0"/>
      <name val="Calibri"/>
      <family val="2"/>
    </font>
    <font>
      <b/>
      <sz val="11"/>
      <color rgb="FF000000"/>
      <name val="Times"/>
    </font>
    <font>
      <b/>
      <sz val="14"/>
      <color rgb="FF000000"/>
      <name val="Times"/>
    </font>
    <font>
      <sz val="11"/>
      <color rgb="FF000000"/>
      <name val="Times"/>
    </font>
    <font>
      <sz val="11"/>
      <name val="Calibri"/>
      <family val="2"/>
    </font>
    <font>
      <b/>
      <sz val="10"/>
      <color rgb="FF000000"/>
      <name val="Arial"/>
      <family val="2"/>
    </font>
    <font>
      <sz val="14"/>
      <color rgb="FF000000"/>
      <name val="Arial"/>
      <family val="2"/>
    </font>
    <font>
      <b/>
      <sz val="12"/>
      <color rgb="FF000000"/>
      <name val="Arial"/>
      <family val="2"/>
    </font>
    <font>
      <sz val="12"/>
      <color rgb="FF000000"/>
      <name val="Arial"/>
      <family val="2"/>
    </font>
    <font>
      <b/>
      <sz val="12"/>
      <color rgb="FF000000"/>
      <name val="Times"/>
    </font>
    <font>
      <sz val="12"/>
      <color theme="1"/>
      <name val="Arial"/>
      <family val="2"/>
    </font>
    <font>
      <sz val="10"/>
      <color rgb="FF000000"/>
      <name val="Arial"/>
      <family val="2"/>
    </font>
    <font>
      <sz val="11"/>
      <color rgb="FF000000"/>
      <name val="Calibri"/>
      <family val="2"/>
      <scheme val="minor"/>
    </font>
    <font>
      <sz val="12"/>
      <color rgb="FF000000"/>
      <name val="Calibri"/>
      <family val="2"/>
    </font>
    <font>
      <b/>
      <sz val="12"/>
      <color rgb="FF000000"/>
      <name val="Calibri"/>
      <family val="2"/>
    </font>
    <font>
      <b/>
      <sz val="14"/>
      <color rgb="FF000000"/>
      <name val="Arial"/>
      <family val="2"/>
    </font>
    <font>
      <b/>
      <sz val="16"/>
      <color theme="0"/>
      <name val="Times New Roman"/>
      <family val="1"/>
    </font>
    <font>
      <sz val="16"/>
      <color theme="0"/>
      <name val="Times New Roman"/>
      <family val="1"/>
    </font>
    <font>
      <b/>
      <sz val="14"/>
      <color theme="1"/>
      <name val="Arial"/>
      <family val="2"/>
    </font>
    <font>
      <b/>
      <sz val="12"/>
      <color rgb="FF002060"/>
      <name val="Times New Roman"/>
      <family val="1"/>
    </font>
    <font>
      <sz val="10"/>
      <name val="Times New Roman"/>
      <family val="1"/>
    </font>
    <font>
      <b/>
      <sz val="14"/>
      <color rgb="FF002060"/>
      <name val="Calibri"/>
      <family val="2"/>
      <scheme val="minor"/>
    </font>
    <font>
      <sz val="14"/>
      <color theme="1"/>
      <name val="Calibri"/>
      <family val="2"/>
      <scheme val="minor"/>
    </font>
    <font>
      <b/>
      <sz val="14"/>
      <color rgb="FF002060"/>
      <name val="Arial"/>
      <family val="2"/>
    </font>
    <font>
      <b/>
      <sz val="16"/>
      <color theme="1"/>
      <name val="Times New Roman"/>
      <family val="1"/>
    </font>
    <font>
      <b/>
      <sz val="8"/>
      <color theme="0"/>
      <name val="Times New Roman"/>
      <family val="1"/>
    </font>
    <font>
      <b/>
      <sz val="13.95"/>
      <color rgb="FF002060"/>
      <name val="Calibri"/>
      <family val="2"/>
      <scheme val="minor"/>
    </font>
    <font>
      <sz val="20"/>
      <color rgb="FF000000"/>
      <name val="Times New Roman"/>
      <family val="1"/>
    </font>
    <font>
      <b/>
      <sz val="49.95"/>
      <color rgb="FF003877"/>
      <name val="Arial"/>
      <family val="2"/>
    </font>
  </fonts>
  <fills count="41">
    <fill>
      <patternFill patternType="none"/>
    </fill>
    <fill>
      <patternFill patternType="gray125"/>
    </fill>
    <fill>
      <patternFill patternType="solid">
        <fgColor theme="0"/>
        <bgColor theme="0"/>
      </patternFill>
    </fill>
    <fill>
      <patternFill patternType="solid">
        <fgColor rgb="FF073763"/>
        <bgColor rgb="FF073763"/>
      </patternFill>
    </fill>
    <fill>
      <patternFill patternType="solid">
        <fgColor rgb="FF003876"/>
        <bgColor rgb="FF003876"/>
      </patternFill>
    </fill>
    <fill>
      <patternFill patternType="solid">
        <fgColor rgb="FFDBDBDB"/>
        <bgColor theme="0"/>
      </patternFill>
    </fill>
    <fill>
      <patternFill patternType="solid">
        <fgColor theme="2"/>
        <bgColor indexed="64"/>
      </patternFill>
    </fill>
    <fill>
      <patternFill patternType="solid">
        <fgColor theme="4" tint="0.59999389629810485"/>
        <bgColor indexed="64"/>
      </patternFill>
    </fill>
    <fill>
      <patternFill patternType="solid">
        <fgColor rgb="FFDBDBDB"/>
        <bgColor indexed="64"/>
      </patternFill>
    </fill>
    <fill>
      <patternFill patternType="solid">
        <fgColor theme="5" tint="0.79998168889431442"/>
        <bgColor indexed="64"/>
      </patternFill>
    </fill>
    <fill>
      <patternFill patternType="solid">
        <fgColor theme="2"/>
        <bgColor theme="0"/>
      </patternFill>
    </fill>
    <fill>
      <patternFill patternType="solid">
        <fgColor theme="2" tint="-0.14999847407452621"/>
        <bgColor indexed="64"/>
      </patternFill>
    </fill>
    <fill>
      <patternFill patternType="solid">
        <fgColor rgb="FFDBDBDB"/>
        <bgColor rgb="FFFFFFFF"/>
      </patternFill>
    </fill>
    <fill>
      <patternFill patternType="solid">
        <fgColor theme="0" tint="-0.249977111117893"/>
        <bgColor indexed="64"/>
      </patternFill>
    </fill>
    <fill>
      <patternFill patternType="solid">
        <fgColor rgb="FFFFFFFF"/>
        <bgColor indexed="64"/>
      </patternFill>
    </fill>
    <fill>
      <patternFill patternType="solid">
        <fgColor rgb="FFDBE5F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BE4D5"/>
        <bgColor indexed="64"/>
      </patternFill>
    </fill>
    <fill>
      <patternFill patternType="solid">
        <fgColor rgb="FFB4C6E7"/>
        <bgColor indexed="64"/>
      </patternFill>
    </fill>
    <fill>
      <patternFill patternType="solid">
        <fgColor theme="6" tint="0.79998168889431442"/>
        <bgColor theme="0"/>
      </patternFill>
    </fill>
    <fill>
      <patternFill patternType="solid">
        <fgColor rgb="FFFCE4D6"/>
        <bgColor indexed="64"/>
      </patternFill>
    </fill>
    <fill>
      <patternFill patternType="solid">
        <fgColor rgb="FFD9E1F2"/>
        <bgColor indexed="64"/>
      </patternFill>
    </fill>
    <fill>
      <patternFill patternType="solid">
        <fgColor rgb="FFE7E6E6"/>
        <bgColor indexed="64"/>
      </patternFill>
    </fill>
    <fill>
      <patternFill patternType="solid">
        <fgColor rgb="FFEDEDED"/>
        <bgColor indexed="64"/>
      </patternFill>
    </fill>
    <fill>
      <patternFill patternType="solid">
        <fgColor rgb="FFEDEDED"/>
        <bgColor theme="0"/>
      </patternFill>
    </fill>
    <fill>
      <patternFill patternType="solid">
        <fgColor rgb="FF073763"/>
        <bgColor indexed="64"/>
      </patternFill>
    </fill>
    <fill>
      <patternFill patternType="solid">
        <fgColor rgb="FF003876"/>
        <bgColor indexed="64"/>
      </patternFill>
    </fill>
    <fill>
      <patternFill patternType="solid">
        <fgColor rgb="FFD9E2F3"/>
        <bgColor indexed="64"/>
      </patternFill>
    </fill>
    <fill>
      <patternFill patternType="solid">
        <fgColor rgb="FFECECEC"/>
        <bgColor indexed="64"/>
      </patternFill>
    </fill>
    <fill>
      <patternFill patternType="solid">
        <fgColor rgb="FFDADADA"/>
        <bgColor indexed="64"/>
      </patternFill>
    </fill>
    <fill>
      <patternFill patternType="solid">
        <fgColor rgb="FFD8D8D8"/>
        <bgColor indexed="64"/>
      </patternFill>
    </fill>
    <fill>
      <patternFill patternType="solid">
        <fgColor theme="2" tint="-0.14999847407452621"/>
        <bgColor theme="0"/>
      </patternFill>
    </fill>
    <fill>
      <patternFill patternType="solid">
        <fgColor theme="8" tint="0.79998168889431442"/>
        <bgColor theme="0"/>
      </patternFill>
    </fill>
    <fill>
      <patternFill patternType="solid">
        <fgColor rgb="FFFFC000"/>
        <bgColor theme="0"/>
      </patternFill>
    </fill>
    <fill>
      <patternFill patternType="solid">
        <fgColor rgb="FFE7E6E6"/>
        <bgColor theme="0"/>
      </patternFill>
    </fill>
    <fill>
      <patternFill patternType="solid">
        <fgColor theme="0" tint="-0.14999847407452621"/>
        <bgColor indexed="64"/>
      </patternFill>
    </fill>
    <fill>
      <patternFill patternType="solid">
        <fgColor rgb="FFC5C2C2"/>
        <bgColor indexed="64"/>
      </patternFill>
    </fill>
    <fill>
      <patternFill patternType="solid">
        <fgColor theme="0"/>
        <bgColor indexed="64"/>
      </patternFill>
    </fill>
    <fill>
      <patternFill patternType="solid">
        <fgColor theme="9" tint="0.59999389629810485"/>
        <bgColor indexed="64"/>
      </patternFill>
    </fill>
  </fills>
  <borders count="86">
    <border>
      <left/>
      <right/>
      <top/>
      <bottom/>
      <diagonal/>
    </border>
    <border>
      <left/>
      <right/>
      <top/>
      <bottom style="thick">
        <color rgb="FFFF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rgb="FF6D9EEB"/>
      </right>
      <top/>
      <bottom style="medium">
        <color rgb="FF95B3D7"/>
      </bottom>
      <diagonal/>
    </border>
    <border>
      <left style="medium">
        <color rgb="FFCCCCCC"/>
      </left>
      <right style="medium">
        <color rgb="FF6D9EEB"/>
      </right>
      <top/>
      <bottom style="medium">
        <color rgb="FF6D9EEB"/>
      </bottom>
      <diagonal/>
    </border>
    <border>
      <left/>
      <right style="medium">
        <color rgb="FF6D9EEB"/>
      </right>
      <top style="medium">
        <color rgb="FFCCCCCC"/>
      </top>
      <bottom style="medium">
        <color rgb="FF95B3D7"/>
      </bottom>
      <diagonal/>
    </border>
    <border>
      <left style="medium">
        <color rgb="FFCCCCCC"/>
      </left>
      <right style="medium">
        <color rgb="FF6D9EEB"/>
      </right>
      <top style="medium">
        <color rgb="FFCCCCCC"/>
      </top>
      <bottom style="medium">
        <color rgb="FF6D9EEB"/>
      </bottom>
      <diagonal/>
    </border>
    <border>
      <left/>
      <right style="medium">
        <color rgb="FF6D9EEB"/>
      </right>
      <top style="medium">
        <color rgb="FFCCCCCC"/>
      </top>
      <bottom/>
      <diagonal/>
    </border>
    <border>
      <left style="medium">
        <color rgb="FFCCCCCC"/>
      </left>
      <right style="medium">
        <color rgb="FF6D9EEB"/>
      </right>
      <top style="medium">
        <color rgb="FFCCCCCC"/>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rgb="FF6D9EEB"/>
      </left>
      <right style="medium">
        <color rgb="FF6D9EEB"/>
      </right>
      <top/>
      <bottom style="medium">
        <color rgb="FF6D9EEB"/>
      </bottom>
      <diagonal/>
    </border>
    <border>
      <left style="medium">
        <color rgb="FFCCCCCC"/>
      </left>
      <right style="medium">
        <color indexed="64"/>
      </right>
      <top/>
      <bottom style="medium">
        <color rgb="FF6D9EEB"/>
      </bottom>
      <diagonal/>
    </border>
    <border>
      <left style="medium">
        <color rgb="FF6D9EEB"/>
      </left>
      <right style="medium">
        <color rgb="FF6D9EEB"/>
      </right>
      <top style="medium">
        <color rgb="FFCCCCCC"/>
      </top>
      <bottom style="medium">
        <color rgb="FF6D9EEB"/>
      </bottom>
      <diagonal/>
    </border>
    <border>
      <left style="medium">
        <color rgb="FFCCCCCC"/>
      </left>
      <right style="medium">
        <color indexed="64"/>
      </right>
      <top style="medium">
        <color rgb="FFCCCCCC"/>
      </top>
      <bottom style="medium">
        <color rgb="FF6D9EEB"/>
      </bottom>
      <diagonal/>
    </border>
    <border>
      <left/>
      <right style="medium">
        <color rgb="FF6D9EEB"/>
      </right>
      <top style="medium">
        <color rgb="FFCCCCCC"/>
      </top>
      <bottom style="medium">
        <color rgb="FFCCCCCC"/>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rgb="FF6D9EEB"/>
      </right>
      <top style="medium">
        <color rgb="FFCCCCCC"/>
      </top>
      <bottom style="medium">
        <color indexed="64"/>
      </bottom>
      <diagonal/>
    </border>
    <border>
      <left style="medium">
        <color rgb="FFCCCCCC"/>
      </left>
      <right style="medium">
        <color rgb="FF6D9EEB"/>
      </right>
      <top style="medium">
        <color rgb="FFCCCCCC"/>
      </top>
      <bottom style="medium">
        <color indexed="64"/>
      </bottom>
      <diagonal/>
    </border>
    <border>
      <left style="medium">
        <color rgb="FF6D9EEB"/>
      </left>
      <right style="medium">
        <color rgb="FF6D9EEB"/>
      </right>
      <top style="medium">
        <color rgb="FFCCCCCC"/>
      </top>
      <bottom style="medium">
        <color indexed="64"/>
      </bottom>
      <diagonal/>
    </border>
    <border>
      <left style="medium">
        <color rgb="FFCCCCCC"/>
      </left>
      <right style="medium">
        <color indexed="64"/>
      </right>
      <top style="medium">
        <color rgb="FFCCCCCC"/>
      </top>
      <bottom style="medium">
        <color indexed="64"/>
      </bottom>
      <diagonal/>
    </border>
    <border>
      <left/>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ck">
        <color theme="1"/>
      </left>
      <right style="thick">
        <color theme="1"/>
      </right>
      <top style="thick">
        <color theme="1"/>
      </top>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right style="medium">
        <color indexed="64"/>
      </right>
      <top style="thin">
        <color indexed="64"/>
      </top>
      <bottom style="medium">
        <color indexed="64"/>
      </bottom>
      <diagonal/>
    </border>
    <border>
      <left/>
      <right style="thin">
        <color indexed="64"/>
      </right>
      <top style="thin">
        <color rgb="FF000000"/>
      </top>
      <bottom/>
      <diagonal/>
    </border>
    <border>
      <left/>
      <right style="thin">
        <color indexed="64"/>
      </right>
      <top/>
      <bottom style="thin">
        <color rgb="FF000000"/>
      </bottom>
      <diagonal/>
    </border>
  </borders>
  <cellStyleXfs count="5">
    <xf numFmtId="0" fontId="0" fillId="0" borderId="0"/>
    <xf numFmtId="43"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cellStyleXfs>
  <cellXfs count="1541">
    <xf numFmtId="0" fontId="0" fillId="0" borderId="0" xfId="0"/>
    <xf numFmtId="1" fontId="2" fillId="2" borderId="0" xfId="0" applyNumberFormat="1" applyFont="1" applyFill="1" applyAlignment="1">
      <alignment vertical="center" wrapText="1"/>
    </xf>
    <xf numFmtId="0" fontId="3" fillId="2" borderId="0" xfId="0" applyFont="1" applyFill="1" applyAlignment="1">
      <alignment wrapText="1"/>
    </xf>
    <xf numFmtId="0" fontId="4" fillId="0" borderId="0" xfId="0" applyFont="1" applyAlignment="1">
      <alignment wrapText="1"/>
    </xf>
    <xf numFmtId="0" fontId="6" fillId="2" borderId="0" xfId="0" applyFont="1" applyFill="1" applyAlignment="1">
      <alignment wrapText="1"/>
    </xf>
    <xf numFmtId="0" fontId="4" fillId="0" borderId="1" xfId="0" applyFont="1" applyBorder="1" applyAlignment="1">
      <alignment wrapText="1"/>
    </xf>
    <xf numFmtId="1" fontId="2" fillId="2" borderId="0" xfId="0" applyNumberFormat="1" applyFont="1" applyFill="1" applyAlignment="1">
      <alignment horizontal="center" vertical="center" wrapText="1"/>
    </xf>
    <xf numFmtId="0" fontId="2" fillId="0" borderId="0" xfId="0" applyFont="1" applyAlignment="1">
      <alignment wrapText="1"/>
    </xf>
    <xf numFmtId="0" fontId="9" fillId="0" borderId="0" xfId="0" applyFont="1" applyAlignment="1">
      <alignment wrapText="1"/>
    </xf>
    <xf numFmtId="0" fontId="10" fillId="0" borderId="0" xfId="0" applyFont="1" applyAlignment="1">
      <alignment horizontal="center" vertical="center" wrapText="1"/>
    </xf>
    <xf numFmtId="1" fontId="12" fillId="2" borderId="0" xfId="0" applyNumberFormat="1" applyFont="1" applyFill="1" applyAlignment="1">
      <alignment wrapText="1"/>
    </xf>
    <xf numFmtId="0" fontId="12" fillId="0" borderId="0" xfId="0" applyFont="1" applyAlignment="1">
      <alignment wrapText="1"/>
    </xf>
    <xf numFmtId="0" fontId="12" fillId="0" borderId="0" xfId="0" applyFont="1" applyAlignment="1">
      <alignment horizontal="center" wrapText="1"/>
    </xf>
    <xf numFmtId="0" fontId="12" fillId="0" borderId="0" xfId="0" applyFont="1" applyAlignment="1">
      <alignment vertical="center" wrapText="1"/>
    </xf>
    <xf numFmtId="0" fontId="11"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wrapText="1"/>
    </xf>
    <xf numFmtId="0" fontId="12" fillId="0" borderId="0" xfId="0" applyFont="1" applyAlignment="1">
      <alignment horizontal="center" vertical="center" wrapText="1"/>
    </xf>
    <xf numFmtId="4" fontId="16" fillId="3" borderId="11" xfId="0" applyNumberFormat="1" applyFont="1" applyFill="1" applyBorder="1" applyAlignment="1">
      <alignment horizontal="center" vertical="center" wrapText="1"/>
    </xf>
    <xf numFmtId="165" fontId="8" fillId="5" borderId="11" xfId="0" applyNumberFormat="1" applyFont="1" applyFill="1" applyBorder="1" applyAlignment="1">
      <alignment horizontal="center" vertical="center" wrapText="1"/>
    </xf>
    <xf numFmtId="165" fontId="8" fillId="6" borderId="11" xfId="0" applyNumberFormat="1" applyFont="1" applyFill="1" applyBorder="1" applyAlignment="1">
      <alignment horizontal="center" vertical="center" wrapText="1"/>
    </xf>
    <xf numFmtId="165" fontId="11" fillId="0" borderId="11" xfId="0" applyNumberFormat="1" applyFont="1" applyBorder="1" applyAlignment="1">
      <alignment horizontal="center" vertical="center" wrapText="1"/>
    </xf>
    <xf numFmtId="4" fontId="13" fillId="7" borderId="11" xfId="0" applyNumberFormat="1" applyFont="1" applyFill="1" applyBorder="1" applyAlignment="1">
      <alignment horizontal="center" vertical="center" wrapText="1"/>
    </xf>
    <xf numFmtId="166" fontId="8" fillId="0" borderId="11" xfId="0" applyNumberFormat="1" applyFont="1" applyBorder="1" applyAlignment="1">
      <alignment horizontal="center" vertical="center" wrapText="1"/>
    </xf>
    <xf numFmtId="1" fontId="8" fillId="8" borderId="11" xfId="0" applyNumberFormat="1" applyFont="1" applyFill="1" applyBorder="1" applyAlignment="1">
      <alignment horizontal="center" vertical="center" wrapText="1"/>
    </xf>
    <xf numFmtId="0" fontId="7" fillId="6" borderId="11" xfId="0" applyFont="1" applyFill="1" applyBorder="1" applyAlignment="1">
      <alignment horizontal="center" vertical="center" wrapText="1"/>
    </xf>
    <xf numFmtId="9" fontId="8" fillId="6" borderId="11" xfId="3" applyFont="1" applyFill="1" applyBorder="1" applyAlignment="1">
      <alignment horizontal="center" vertical="center" wrapText="1"/>
    </xf>
    <xf numFmtId="49" fontId="8" fillId="6" borderId="11" xfId="3" applyNumberFormat="1" applyFont="1" applyFill="1" applyBorder="1" applyAlignment="1">
      <alignment horizontal="center" vertical="center" wrapText="1"/>
    </xf>
    <xf numFmtId="9" fontId="7" fillId="6" borderId="11" xfId="3" applyFont="1" applyFill="1" applyBorder="1" applyAlignment="1">
      <alignment horizontal="center" vertical="center" wrapText="1"/>
    </xf>
    <xf numFmtId="167" fontId="11" fillId="9" borderId="11" xfId="4" applyFont="1" applyFill="1" applyBorder="1" applyAlignment="1">
      <alignment vertical="center" wrapText="1"/>
    </xf>
    <xf numFmtId="43" fontId="19" fillId="7" borderId="14" xfId="1" applyFont="1" applyFill="1" applyBorder="1" applyAlignment="1">
      <alignment vertical="center" wrapText="1"/>
    </xf>
    <xf numFmtId="0" fontId="7" fillId="6" borderId="11" xfId="0" applyFont="1" applyFill="1" applyBorder="1" applyAlignment="1">
      <alignment vertical="center" wrapText="1"/>
    </xf>
    <xf numFmtId="4" fontId="8" fillId="10" borderId="11" xfId="0" applyNumberFormat="1" applyFont="1" applyFill="1" applyBorder="1" applyAlignment="1">
      <alignment horizontal="center" vertical="center" wrapText="1"/>
    </xf>
    <xf numFmtId="0" fontId="8" fillId="11" borderId="11" xfId="0" applyFont="1" applyFill="1" applyBorder="1" applyAlignment="1">
      <alignment vertical="center" wrapText="1"/>
    </xf>
    <xf numFmtId="0" fontId="21" fillId="8" borderId="11" xfId="0" applyFont="1" applyFill="1" applyBorder="1" applyAlignment="1">
      <alignment wrapText="1"/>
    </xf>
    <xf numFmtId="0" fontId="7" fillId="0" borderId="11"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8" fillId="0" borderId="11" xfId="3" applyNumberFormat="1" applyFont="1" applyFill="1" applyBorder="1" applyAlignment="1">
      <alignment horizontal="center" vertical="center" wrapText="1"/>
    </xf>
    <xf numFmtId="0" fontId="7" fillId="0" borderId="11" xfId="0" applyFont="1" applyFill="1" applyBorder="1" applyAlignment="1">
      <alignment vertical="center" wrapText="1"/>
    </xf>
    <xf numFmtId="43" fontId="11" fillId="0" borderId="11" xfId="1" applyFont="1" applyFill="1" applyBorder="1" applyAlignment="1">
      <alignment horizontal="center" wrapText="1"/>
    </xf>
    <xf numFmtId="0" fontId="13" fillId="0" borderId="11" xfId="3" applyNumberFormat="1" applyFont="1" applyFill="1" applyBorder="1" applyAlignment="1">
      <alignment vertical="center" wrapText="1"/>
    </xf>
    <xf numFmtId="0" fontId="13" fillId="0" borderId="11" xfId="3" applyNumberFormat="1" applyFont="1" applyFill="1" applyBorder="1" applyAlignment="1">
      <alignment horizontal="center" vertical="center" wrapText="1"/>
    </xf>
    <xf numFmtId="0" fontId="7" fillId="0" borderId="11" xfId="0" applyFont="1" applyFill="1" applyBorder="1" applyAlignment="1">
      <alignment horizontal="left" vertical="center" wrapText="1"/>
    </xf>
    <xf numFmtId="0" fontId="0" fillId="0" borderId="0" xfId="0" applyFill="1"/>
    <xf numFmtId="0" fontId="7" fillId="0" borderId="12" xfId="0" applyFont="1" applyFill="1" applyBorder="1" applyAlignment="1">
      <alignment horizontal="left" vertical="center" wrapText="1"/>
    </xf>
    <xf numFmtId="9" fontId="11" fillId="9" borderId="11" xfId="3" applyFont="1" applyFill="1" applyBorder="1" applyAlignment="1">
      <alignment horizontal="center" vertical="center" wrapText="1"/>
    </xf>
    <xf numFmtId="9" fontId="19" fillId="7" borderId="11" xfId="3" applyFont="1" applyFill="1" applyBorder="1" applyAlignment="1">
      <alignment horizontal="center" vertical="center" wrapText="1"/>
    </xf>
    <xf numFmtId="9" fontId="7" fillId="6" borderId="12" xfId="0" applyNumberFormat="1" applyFont="1" applyFill="1" applyBorder="1" applyAlignment="1">
      <alignment horizontal="center" vertical="center" wrapText="1"/>
    </xf>
    <xf numFmtId="4" fontId="7" fillId="6" borderId="11" xfId="0" applyNumberFormat="1" applyFont="1" applyFill="1" applyBorder="1" applyAlignment="1">
      <alignment horizontal="center" vertical="center" wrapText="1"/>
    </xf>
    <xf numFmtId="0" fontId="7" fillId="11" borderId="11" xfId="0" applyFont="1" applyFill="1" applyBorder="1" applyAlignment="1">
      <alignment horizontal="center" vertical="center" wrapText="1"/>
    </xf>
    <xf numFmtId="9" fontId="8" fillId="0" borderId="11" xfId="3" applyFont="1" applyFill="1" applyBorder="1" applyAlignment="1">
      <alignment horizontal="center" vertical="center" wrapText="1"/>
    </xf>
    <xf numFmtId="0" fontId="8" fillId="0" borderId="11" xfId="3" applyNumberFormat="1" applyFont="1" applyFill="1" applyBorder="1" applyAlignment="1">
      <alignment horizontal="center" vertical="center" wrapText="1"/>
    </xf>
    <xf numFmtId="0" fontId="7" fillId="0" borderId="11" xfId="0" applyFont="1" applyFill="1" applyBorder="1" applyAlignment="1">
      <alignment wrapText="1"/>
    </xf>
    <xf numFmtId="0" fontId="13" fillId="0" borderId="11" xfId="3" applyNumberFormat="1" applyFont="1" applyFill="1" applyBorder="1" applyAlignment="1">
      <alignment horizontal="center" wrapText="1"/>
    </xf>
    <xf numFmtId="9" fontId="19" fillId="0" borderId="11" xfId="3" applyFont="1" applyFill="1" applyBorder="1" applyAlignment="1">
      <alignment horizontal="center" vertical="center" wrapText="1"/>
    </xf>
    <xf numFmtId="9" fontId="7" fillId="0" borderId="12" xfId="3" applyFont="1" applyFill="1" applyBorder="1" applyAlignment="1">
      <alignment horizontal="left" vertical="center" wrapText="1"/>
    </xf>
    <xf numFmtId="9" fontId="19" fillId="7" borderId="12" xfId="3" applyFont="1" applyFill="1" applyBorder="1" applyAlignment="1">
      <alignment horizontal="center" vertical="center" wrapText="1"/>
    </xf>
    <xf numFmtId="9" fontId="11" fillId="0" borderId="11" xfId="3" applyFont="1" applyFill="1" applyBorder="1" applyAlignment="1">
      <alignment horizontal="center" wrapText="1"/>
    </xf>
    <xf numFmtId="0" fontId="7" fillId="6" borderId="12" xfId="0" applyFont="1" applyFill="1" applyBorder="1" applyAlignment="1">
      <alignment horizontal="center" vertical="center" wrapText="1"/>
    </xf>
    <xf numFmtId="1" fontId="22" fillId="8" borderId="11" xfId="0" applyNumberFormat="1" applyFont="1" applyFill="1" applyBorder="1" applyAlignment="1">
      <alignment horizontal="center" vertical="center" wrapText="1"/>
    </xf>
    <xf numFmtId="0" fontId="7" fillId="0" borderId="11" xfId="0" applyFont="1" applyBorder="1" applyAlignment="1">
      <alignment horizontal="center" vertical="center" wrapText="1"/>
    </xf>
    <xf numFmtId="0" fontId="13" fillId="7" borderId="11" xfId="3" applyNumberFormat="1" applyFont="1" applyFill="1" applyBorder="1" applyAlignment="1">
      <alignment horizontal="center" wrapText="1"/>
    </xf>
    <xf numFmtId="0" fontId="7" fillId="0" borderId="11" xfId="0" applyFont="1" applyBorder="1" applyAlignment="1">
      <alignment vertical="center" wrapText="1"/>
    </xf>
    <xf numFmtId="0" fontId="7" fillId="0" borderId="12" xfId="0" applyFont="1" applyBorder="1" applyAlignment="1">
      <alignment horizontal="left" vertical="center" wrapText="1"/>
    </xf>
    <xf numFmtId="43" fontId="11" fillId="9" borderId="11" xfId="1" applyFont="1" applyFill="1" applyBorder="1" applyAlignment="1">
      <alignment horizontal="center" vertical="center" wrapText="1"/>
    </xf>
    <xf numFmtId="9" fontId="13" fillId="7" borderId="11" xfId="3" applyFont="1" applyFill="1" applyBorder="1" applyAlignment="1">
      <alignment horizontal="center" vertical="center" wrapText="1"/>
    </xf>
    <xf numFmtId="0" fontId="7" fillId="6" borderId="11" xfId="0" applyFont="1" applyFill="1" applyBorder="1" applyAlignment="1">
      <alignment horizontal="left" vertical="top" wrapText="1"/>
    </xf>
    <xf numFmtId="4" fontId="8" fillId="10" borderId="16" xfId="0" applyNumberFormat="1" applyFont="1" applyFill="1" applyBorder="1" applyAlignment="1">
      <alignment horizontal="center" vertical="center" wrapText="1"/>
    </xf>
    <xf numFmtId="0" fontId="8" fillId="13" borderId="16" xfId="0" applyFont="1" applyFill="1" applyBorder="1" applyAlignment="1">
      <alignment horizontal="center" vertical="center" wrapText="1"/>
    </xf>
    <xf numFmtId="9" fontId="7" fillId="0" borderId="11" xfId="3" applyFont="1" applyFill="1" applyBorder="1" applyAlignment="1">
      <alignment horizontal="center" vertical="center" wrapText="1"/>
    </xf>
    <xf numFmtId="0" fontId="7" fillId="0" borderId="11" xfId="3" applyNumberFormat="1" applyFont="1" applyFill="1" applyBorder="1" applyAlignment="1">
      <alignment horizontal="center" vertical="center" wrapText="1"/>
    </xf>
    <xf numFmtId="2" fontId="11" fillId="0" borderId="11" xfId="3" applyNumberFormat="1" applyFont="1" applyFill="1" applyBorder="1" applyAlignment="1">
      <alignment horizontal="center" wrapText="1"/>
    </xf>
    <xf numFmtId="9" fontId="13" fillId="0" borderId="11" xfId="3" applyFont="1" applyFill="1" applyBorder="1" applyAlignment="1">
      <alignment horizontal="center" wrapText="1"/>
    </xf>
    <xf numFmtId="2" fontId="13" fillId="0" borderId="11" xfId="3" applyNumberFormat="1" applyFont="1" applyFill="1" applyBorder="1" applyAlignment="1">
      <alignment horizontal="center" wrapText="1"/>
    </xf>
    <xf numFmtId="4" fontId="8" fillId="0" borderId="11" xfId="0" applyNumberFormat="1" applyFont="1" applyFill="1" applyBorder="1" applyAlignment="1">
      <alignment horizontal="center" vertical="center" wrapText="1"/>
    </xf>
    <xf numFmtId="0" fontId="8" fillId="13" borderId="11" xfId="0" applyFont="1" applyFill="1" applyBorder="1" applyAlignment="1">
      <alignment horizontal="center" vertical="center" wrapText="1"/>
    </xf>
    <xf numFmtId="0" fontId="7" fillId="6" borderId="11" xfId="0" applyFont="1" applyFill="1" applyBorder="1" applyAlignment="1">
      <alignment horizontal="left" vertical="center" wrapText="1"/>
    </xf>
    <xf numFmtId="0" fontId="8" fillId="6" borderId="11" xfId="0" applyFont="1" applyFill="1" applyBorder="1" applyAlignment="1">
      <alignment horizontal="center" vertical="center" wrapText="1"/>
    </xf>
    <xf numFmtId="49" fontId="7" fillId="0" borderId="11" xfId="3" applyNumberFormat="1" applyFont="1" applyFill="1" applyBorder="1" applyAlignment="1">
      <alignment horizontal="center" vertical="center" wrapText="1"/>
    </xf>
    <xf numFmtId="0" fontId="20" fillId="0" borderId="11" xfId="0" applyFont="1" applyFill="1" applyBorder="1" applyAlignment="1">
      <alignment horizontal="center" vertical="center" wrapText="1"/>
    </xf>
    <xf numFmtId="9" fontId="13" fillId="0" borderId="11" xfId="3" applyFont="1" applyFill="1" applyBorder="1" applyAlignment="1">
      <alignment horizontal="center" vertical="center" wrapText="1"/>
    </xf>
    <xf numFmtId="0" fontId="8" fillId="6" borderId="11" xfId="2" applyNumberFormat="1" applyFont="1" applyFill="1" applyBorder="1" applyAlignment="1">
      <alignment horizontal="center" vertical="center" wrapText="1"/>
    </xf>
    <xf numFmtId="0" fontId="21" fillId="8" borderId="11" xfId="0" applyFont="1" applyFill="1" applyBorder="1" applyAlignment="1">
      <alignment vertical="top" wrapText="1"/>
    </xf>
    <xf numFmtId="0" fontId="7" fillId="0" borderId="11" xfId="0" applyFont="1" applyFill="1" applyBorder="1" applyAlignment="1">
      <alignment horizontal="center" wrapText="1"/>
    </xf>
    <xf numFmtId="1" fontId="8" fillId="5" borderId="11" xfId="0" applyNumberFormat="1" applyFont="1" applyFill="1" applyBorder="1" applyAlignment="1">
      <alignment horizontal="center" vertical="center" textRotation="90" wrapText="1"/>
    </xf>
    <xf numFmtId="0" fontId="11" fillId="9" borderId="11" xfId="3" applyNumberFormat="1" applyFont="1" applyFill="1" applyBorder="1" applyAlignment="1">
      <alignment horizontal="center" wrapText="1"/>
    </xf>
    <xf numFmtId="9" fontId="13" fillId="7" borderId="11" xfId="3" applyFont="1" applyFill="1" applyBorder="1" applyAlignment="1">
      <alignment horizontal="center" wrapText="1"/>
    </xf>
    <xf numFmtId="2" fontId="13" fillId="7" borderId="11" xfId="3" applyNumberFormat="1" applyFont="1" applyFill="1" applyBorder="1" applyAlignment="1">
      <alignment horizontal="center" wrapText="1"/>
    </xf>
    <xf numFmtId="0" fontId="7" fillId="6" borderId="11" xfId="0" applyFont="1" applyFill="1" applyBorder="1" applyAlignment="1">
      <alignment horizontal="center" wrapText="1"/>
    </xf>
    <xf numFmtId="2" fontId="11" fillId="9" borderId="11" xfId="3" applyNumberFormat="1" applyFont="1" applyFill="1" applyBorder="1" applyAlignment="1">
      <alignment horizontal="center" wrapText="1"/>
    </xf>
    <xf numFmtId="0" fontId="21" fillId="0" borderId="11" xfId="0" applyFont="1" applyFill="1" applyBorder="1" applyAlignment="1">
      <alignment wrapText="1"/>
    </xf>
    <xf numFmtId="0" fontId="8" fillId="6" borderId="11" xfId="3" applyNumberFormat="1" applyFont="1" applyFill="1" applyBorder="1" applyAlignment="1">
      <alignment horizontal="center" vertical="center" wrapText="1"/>
    </xf>
    <xf numFmtId="0" fontId="11" fillId="9" borderId="11" xfId="3" applyNumberFormat="1" applyFont="1" applyFill="1" applyBorder="1" applyAlignment="1">
      <alignment horizontal="center" vertical="center" wrapText="1"/>
    </xf>
    <xf numFmtId="0" fontId="13" fillId="7" borderId="11" xfId="3" applyNumberFormat="1" applyFont="1" applyFill="1" applyBorder="1" applyAlignment="1">
      <alignment horizontal="center" vertical="center" wrapText="1"/>
    </xf>
    <xf numFmtId="9" fontId="7" fillId="6" borderId="11" xfId="0" applyNumberFormat="1" applyFont="1" applyFill="1" applyBorder="1" applyAlignment="1">
      <alignment horizontal="center" vertical="center" wrapText="1"/>
    </xf>
    <xf numFmtId="4" fontId="8" fillId="6" borderId="11" xfId="3" applyNumberFormat="1" applyFont="1" applyFill="1" applyBorder="1" applyAlignment="1">
      <alignment horizontal="center" vertical="center" wrapText="1"/>
    </xf>
    <xf numFmtId="3" fontId="11" fillId="9" borderId="11" xfId="3" applyNumberFormat="1" applyFont="1" applyFill="1" applyBorder="1" applyAlignment="1">
      <alignment horizontal="center" vertical="center" wrapText="1"/>
    </xf>
    <xf numFmtId="3" fontId="13" fillId="7" borderId="11" xfId="3" applyNumberFormat="1" applyFont="1" applyFill="1" applyBorder="1" applyAlignment="1">
      <alignment horizontal="center" vertical="center" wrapText="1"/>
    </xf>
    <xf numFmtId="0" fontId="0" fillId="0" borderId="0" xfId="0" applyAlignment="1"/>
    <xf numFmtId="0" fontId="23" fillId="0" borderId="0" xfId="0" applyFont="1"/>
    <xf numFmtId="0" fontId="24" fillId="0" borderId="0" xfId="0" applyFont="1"/>
    <xf numFmtId="0" fontId="26" fillId="0" borderId="0" xfId="0" applyFont="1" applyAlignment="1">
      <alignment vertical="center"/>
    </xf>
    <xf numFmtId="0" fontId="26" fillId="0" borderId="0" xfId="4" applyNumberFormat="1" applyFont="1" applyAlignment="1">
      <alignment vertical="center"/>
    </xf>
    <xf numFmtId="0" fontId="27" fillId="0" borderId="0" xfId="0" applyFont="1"/>
    <xf numFmtId="0" fontId="28" fillId="0" borderId="0" xfId="0" applyFont="1"/>
    <xf numFmtId="0" fontId="28" fillId="0" borderId="0" xfId="0" applyFont="1" applyAlignment="1">
      <alignment wrapText="1"/>
    </xf>
    <xf numFmtId="0" fontId="26" fillId="0" borderId="0" xfId="0" applyFont="1"/>
    <xf numFmtId="0" fontId="12" fillId="2" borderId="0" xfId="0" applyFont="1" applyFill="1" applyAlignment="1">
      <alignment wrapText="1"/>
    </xf>
    <xf numFmtId="0" fontId="7" fillId="0" borderId="0" xfId="0" applyFont="1" applyAlignment="1">
      <alignment wrapText="1"/>
    </xf>
    <xf numFmtId="0" fontId="21" fillId="0" borderId="0" xfId="0" applyFont="1" applyAlignment="1">
      <alignment wrapText="1"/>
    </xf>
    <xf numFmtId="0" fontId="3" fillId="2" borderId="0" xfId="0" applyFont="1" applyFill="1" applyAlignment="1">
      <alignment vertical="center" wrapText="1"/>
    </xf>
    <xf numFmtId="0" fontId="6" fillId="2" borderId="0" xfId="0" applyFont="1" applyFill="1" applyAlignment="1">
      <alignment vertical="center"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left" vertical="center" wrapText="1"/>
    </xf>
    <xf numFmtId="164" fontId="2" fillId="2" borderId="0" xfId="0" applyNumberFormat="1" applyFont="1" applyFill="1" applyAlignment="1">
      <alignment horizontal="center" vertical="center" wrapText="1"/>
    </xf>
    <xf numFmtId="164" fontId="2" fillId="0" borderId="0" xfId="0" applyNumberFormat="1" applyFont="1" applyAlignment="1">
      <alignment horizontal="center" vertical="center" wrapText="1"/>
    </xf>
    <xf numFmtId="164" fontId="9"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164" fontId="10" fillId="0" borderId="0" xfId="0" applyNumberFormat="1" applyFont="1" applyAlignment="1">
      <alignment horizontal="left" vertical="center" wrapText="1"/>
    </xf>
    <xf numFmtId="0" fontId="29" fillId="0" borderId="0" xfId="0" applyFont="1" applyAlignment="1">
      <alignment wrapText="1"/>
    </xf>
    <xf numFmtId="0" fontId="21" fillId="0" borderId="0" xfId="0" applyFont="1" applyAlignment="1">
      <alignment horizontal="center" wrapText="1"/>
    </xf>
    <xf numFmtId="4" fontId="30" fillId="3" borderId="15" xfId="0" applyNumberFormat="1" applyFont="1" applyFill="1" applyBorder="1" applyAlignment="1">
      <alignment horizontal="center" vertical="center" wrapText="1"/>
    </xf>
    <xf numFmtId="165" fontId="8" fillId="2" borderId="20" xfId="0" applyNumberFormat="1" applyFont="1" applyFill="1" applyBorder="1" applyAlignment="1">
      <alignment horizontal="center" vertical="center" wrapText="1"/>
    </xf>
    <xf numFmtId="165" fontId="8" fillId="0" borderId="21" xfId="0" applyNumberFormat="1" applyFont="1" applyBorder="1" applyAlignment="1">
      <alignment horizontal="center" vertical="center" wrapText="1"/>
    </xf>
    <xf numFmtId="165" fontId="11" fillId="0" borderId="21" xfId="0" applyNumberFormat="1" applyFont="1" applyBorder="1" applyAlignment="1">
      <alignment horizontal="center" vertical="center" wrapText="1"/>
    </xf>
    <xf numFmtId="166" fontId="8" fillId="0" borderId="21" xfId="0" applyNumberFormat="1" applyFont="1" applyBorder="1" applyAlignment="1">
      <alignment horizontal="center" vertical="center" wrapText="1"/>
    </xf>
    <xf numFmtId="166" fontId="8" fillId="0" borderId="21" xfId="0" applyNumberFormat="1" applyFont="1" applyBorder="1" applyAlignment="1">
      <alignment horizontal="center" vertical="center"/>
    </xf>
    <xf numFmtId="166" fontId="8" fillId="0" borderId="22" xfId="0" applyNumberFormat="1" applyFont="1" applyBorder="1" applyAlignment="1">
      <alignment horizontal="center" vertical="center" wrapText="1"/>
    </xf>
    <xf numFmtId="9" fontId="8" fillId="11" borderId="11" xfId="3" applyFont="1" applyFill="1" applyBorder="1" applyAlignment="1">
      <alignment horizontal="center" vertical="center"/>
    </xf>
    <xf numFmtId="9" fontId="7" fillId="11" borderId="11" xfId="3" applyFont="1" applyFill="1" applyBorder="1" applyAlignment="1">
      <alignment horizontal="center" vertical="center" wrapText="1"/>
    </xf>
    <xf numFmtId="9" fontId="31" fillId="19" borderId="11" xfId="3" applyFont="1" applyFill="1" applyBorder="1" applyAlignment="1">
      <alignment horizontal="center" vertical="center" wrapText="1"/>
    </xf>
    <xf numFmtId="0" fontId="32" fillId="17" borderId="11" xfId="0" applyFont="1" applyFill="1" applyBorder="1" applyAlignment="1">
      <alignment vertical="center" wrapText="1"/>
    </xf>
    <xf numFmtId="0" fontId="7" fillId="17" borderId="11" xfId="0" applyFont="1" applyFill="1" applyBorder="1" applyAlignment="1">
      <alignment horizontal="center" vertical="center" wrapText="1"/>
    </xf>
    <xf numFmtId="0" fontId="7" fillId="17" borderId="15" xfId="0" applyFont="1" applyFill="1" applyBorder="1" applyAlignment="1">
      <alignment horizontal="center" vertical="center" wrapText="1"/>
    </xf>
    <xf numFmtId="168" fontId="8" fillId="21" borderId="15" xfId="2" applyFont="1" applyFill="1" applyBorder="1" applyAlignment="1">
      <alignment horizontal="center" vertical="center"/>
    </xf>
    <xf numFmtId="168" fontId="8" fillId="17" borderId="24" xfId="2" applyFont="1" applyFill="1" applyBorder="1" applyAlignment="1">
      <alignment vertical="center" wrapText="1"/>
    </xf>
    <xf numFmtId="0" fontId="7" fillId="11" borderId="14" xfId="0" applyFont="1" applyFill="1" applyBorder="1" applyAlignment="1">
      <alignment vertical="center" wrapText="1"/>
    </xf>
    <xf numFmtId="0" fontId="7" fillId="17" borderId="11" xfId="0" applyFont="1" applyFill="1" applyBorder="1" applyAlignment="1">
      <alignment vertical="center" wrapText="1"/>
    </xf>
    <xf numFmtId="0" fontId="7" fillId="17" borderId="12" xfId="0" applyFont="1" applyFill="1" applyBorder="1" applyAlignment="1">
      <alignment horizontal="center" vertical="center" wrapText="1"/>
    </xf>
    <xf numFmtId="168" fontId="8" fillId="21" borderId="11" xfId="2" applyFont="1" applyFill="1" applyBorder="1" applyAlignment="1">
      <alignment horizontal="center" vertical="center"/>
    </xf>
    <xf numFmtId="168" fontId="8" fillId="17" borderId="26" xfId="2" applyFont="1" applyFill="1" applyBorder="1" applyAlignment="1">
      <alignment vertical="center" wrapText="1"/>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33" fillId="0" borderId="31" xfId="0" applyFont="1" applyBorder="1" applyAlignment="1">
      <alignment vertical="center" wrapTex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33" fillId="0" borderId="33" xfId="0" applyFont="1" applyBorder="1" applyAlignment="1">
      <alignment vertical="center" wrapText="1"/>
    </xf>
    <xf numFmtId="0" fontId="21" fillId="0" borderId="28" xfId="0" applyFont="1" applyBorder="1" applyAlignment="1">
      <alignment horizontal="left" wrapText="1"/>
    </xf>
    <xf numFmtId="0" fontId="33" fillId="0" borderId="29" xfId="0" applyFont="1" applyBorder="1" applyAlignment="1">
      <alignment vertical="center" wrapText="1"/>
    </xf>
    <xf numFmtId="0" fontId="21" fillId="0" borderId="30" xfId="0" applyFont="1" applyBorder="1" applyAlignment="1">
      <alignment horizontal="left" vertical="center" wrapText="1"/>
    </xf>
    <xf numFmtId="0" fontId="21" fillId="0" borderId="32" xfId="0" applyFont="1" applyBorder="1" applyAlignment="1">
      <alignment horizontal="left" wrapText="1"/>
    </xf>
    <xf numFmtId="9" fontId="31" fillId="19" borderId="15" xfId="3" applyFont="1" applyFill="1" applyBorder="1" applyAlignment="1">
      <alignment horizontal="center" vertical="center" wrapText="1"/>
    </xf>
    <xf numFmtId="0" fontId="7" fillId="17" borderId="15" xfId="0" applyFont="1" applyFill="1" applyBorder="1" applyAlignment="1">
      <alignment vertical="center" wrapText="1"/>
    </xf>
    <xf numFmtId="0" fontId="7" fillId="17" borderId="34" xfId="0" applyFont="1" applyFill="1" applyBorder="1" applyAlignment="1">
      <alignment horizontal="center" vertical="center" wrapText="1"/>
    </xf>
    <xf numFmtId="168" fontId="8" fillId="21" borderId="34" xfId="2" applyFont="1" applyFill="1" applyBorder="1" applyAlignment="1">
      <alignment horizontal="center" vertical="center"/>
    </xf>
    <xf numFmtId="168" fontId="8" fillId="17" borderId="35" xfId="2" applyFont="1" applyFill="1" applyBorder="1" applyAlignment="1">
      <alignment vertical="center" wrapText="1"/>
    </xf>
    <xf numFmtId="0" fontId="21" fillId="0" borderId="11" xfId="0" applyFont="1" applyBorder="1" applyAlignment="1">
      <alignment horizontal="left" vertical="center" wrapText="1"/>
    </xf>
    <xf numFmtId="0" fontId="33" fillId="0" borderId="11" xfId="0" applyFont="1" applyBorder="1" applyAlignment="1">
      <alignment horizontal="left" vertical="center" wrapText="1"/>
    </xf>
    <xf numFmtId="0" fontId="21" fillId="0" borderId="11" xfId="0" applyFont="1" applyBorder="1" applyAlignment="1">
      <alignment horizontal="left" wrapText="1"/>
    </xf>
    <xf numFmtId="0" fontId="21" fillId="0" borderId="28" xfId="0" applyFont="1" applyBorder="1" applyAlignment="1">
      <alignment wrapText="1"/>
    </xf>
    <xf numFmtId="0" fontId="21" fillId="0" borderId="29" xfId="0" applyFont="1" applyBorder="1" applyAlignment="1">
      <alignment horizontal="left" vertical="center" wrapText="1"/>
    </xf>
    <xf numFmtId="0" fontId="33" fillId="0" borderId="29" xfId="0" applyFont="1" applyBorder="1" applyAlignment="1">
      <alignment horizontal="center" vertical="center" wrapText="1"/>
    </xf>
    <xf numFmtId="9" fontId="21" fillId="0" borderId="39" xfId="0" applyNumberFormat="1" applyFont="1" applyBorder="1" applyAlignment="1">
      <alignment horizontal="center" vertical="center" wrapText="1"/>
    </xf>
    <xf numFmtId="0" fontId="33" fillId="0" borderId="29" xfId="0" applyFont="1" applyBorder="1" applyAlignment="1">
      <alignment wrapText="1"/>
    </xf>
    <xf numFmtId="9" fontId="21" fillId="0" borderId="29" xfId="0" applyNumberFormat="1" applyFont="1" applyBorder="1" applyAlignment="1">
      <alignment horizontal="center" vertical="center" wrapText="1"/>
    </xf>
    <xf numFmtId="0" fontId="33" fillId="0" borderId="40" xfId="0" applyFont="1" applyBorder="1" applyAlignment="1">
      <alignment wrapText="1"/>
    </xf>
    <xf numFmtId="0" fontId="21" fillId="0" borderId="30" xfId="0" applyFont="1" applyBorder="1" applyAlignment="1">
      <alignment wrapText="1"/>
    </xf>
    <xf numFmtId="0" fontId="21" fillId="0" borderId="31" xfId="0" applyFont="1" applyBorder="1" applyAlignment="1">
      <alignment horizontal="left" vertical="center" wrapText="1"/>
    </xf>
    <xf numFmtId="0" fontId="33" fillId="0" borderId="31" xfId="0" applyFont="1" applyBorder="1" applyAlignment="1">
      <alignment horizontal="center" vertical="center" wrapText="1"/>
    </xf>
    <xf numFmtId="9" fontId="21" fillId="0" borderId="41" xfId="0" applyNumberFormat="1" applyFont="1" applyBorder="1" applyAlignment="1">
      <alignment horizontal="center" vertical="center" wrapText="1"/>
    </xf>
    <xf numFmtId="0" fontId="33" fillId="0" borderId="31" xfId="0" applyFont="1" applyBorder="1" applyAlignment="1">
      <alignment wrapText="1"/>
    </xf>
    <xf numFmtId="9" fontId="21" fillId="0" borderId="31" xfId="0" applyNumberFormat="1" applyFont="1" applyBorder="1" applyAlignment="1">
      <alignment horizontal="center" vertical="center" wrapText="1"/>
    </xf>
    <xf numFmtId="0" fontId="33" fillId="0" borderId="42" xfId="0" applyFont="1" applyBorder="1" applyAlignment="1">
      <alignment wrapText="1"/>
    </xf>
    <xf numFmtId="0" fontId="21" fillId="0" borderId="30" xfId="0" applyFont="1" applyBorder="1" applyAlignment="1">
      <alignment vertical="center" wrapText="1"/>
    </xf>
    <xf numFmtId="0" fontId="21" fillId="0" borderId="31" xfId="0" applyFont="1" applyBorder="1" applyAlignment="1">
      <alignment vertical="center" wrapText="1"/>
    </xf>
    <xf numFmtId="0" fontId="21" fillId="0" borderId="43" xfId="0" applyFont="1" applyBorder="1" applyAlignment="1">
      <alignment vertical="center" wrapText="1"/>
    </xf>
    <xf numFmtId="3" fontId="21" fillId="0" borderId="41" xfId="0" applyNumberFormat="1" applyFont="1" applyBorder="1" applyAlignment="1">
      <alignment horizontal="center" vertical="center" wrapText="1"/>
    </xf>
    <xf numFmtId="0" fontId="34" fillId="0" borderId="31" xfId="0" applyFont="1" applyBorder="1" applyAlignment="1">
      <alignment horizontal="center" vertical="center" wrapText="1"/>
    </xf>
    <xf numFmtId="0" fontId="21" fillId="0" borderId="41" xfId="0" applyFont="1" applyBorder="1" applyAlignment="1">
      <alignment horizontal="center" vertical="center" wrapText="1"/>
    </xf>
    <xf numFmtId="0" fontId="33" fillId="0" borderId="41" xfId="0" applyFont="1" applyBorder="1" applyAlignment="1">
      <alignment vertical="center" wrapText="1"/>
    </xf>
    <xf numFmtId="0" fontId="21" fillId="0" borderId="46" xfId="0" applyFont="1" applyBorder="1" applyAlignment="1">
      <alignment wrapText="1"/>
    </xf>
    <xf numFmtId="0" fontId="21" fillId="0" borderId="47" xfId="0" applyFont="1" applyBorder="1" applyAlignment="1">
      <alignment horizontal="left" vertical="center" wrapText="1"/>
    </xf>
    <xf numFmtId="0" fontId="33" fillId="0" borderId="47" xfId="0" applyFont="1" applyBorder="1" applyAlignment="1">
      <alignment horizontal="center" vertical="center" wrapText="1"/>
    </xf>
    <xf numFmtId="0" fontId="21" fillId="0" borderId="48" xfId="0" applyFont="1" applyBorder="1" applyAlignment="1">
      <alignment horizontal="center" vertical="center" wrapText="1"/>
    </xf>
    <xf numFmtId="0" fontId="33" fillId="0" borderId="47" xfId="0" applyFont="1" applyBorder="1" applyAlignment="1">
      <alignment vertical="center" wrapText="1"/>
    </xf>
    <xf numFmtId="0" fontId="33" fillId="0" borderId="47" xfId="0" applyFont="1" applyBorder="1" applyAlignment="1">
      <alignment wrapText="1"/>
    </xf>
    <xf numFmtId="0" fontId="33" fillId="0" borderId="49" xfId="0" applyFont="1" applyBorder="1" applyAlignment="1">
      <alignment wrapText="1"/>
    </xf>
    <xf numFmtId="0" fontId="21" fillId="0" borderId="0" xfId="0" applyFont="1" applyBorder="1" applyAlignment="1">
      <alignment vertical="center" wrapText="1"/>
    </xf>
    <xf numFmtId="0" fontId="21" fillId="0" borderId="0" xfId="0" applyFont="1" applyBorder="1" applyAlignment="1">
      <alignment horizontal="center" vertical="center" wrapText="1"/>
    </xf>
    <xf numFmtId="0" fontId="33" fillId="0" borderId="0" xfId="0" applyFont="1" applyBorder="1" applyAlignment="1">
      <alignment wrapText="1"/>
    </xf>
    <xf numFmtId="0" fontId="21" fillId="0" borderId="0" xfId="0" applyFont="1" applyAlignment="1">
      <alignment vertical="center" wrapText="1"/>
    </xf>
    <xf numFmtId="164" fontId="2" fillId="2" borderId="12" xfId="0" applyNumberFormat="1" applyFont="1" applyFill="1" applyBorder="1" applyAlignment="1">
      <alignment horizontal="center" vertical="center" wrapText="1"/>
    </xf>
    <xf numFmtId="164" fontId="2" fillId="2" borderId="13" xfId="0" applyNumberFormat="1" applyFont="1" applyFill="1" applyBorder="1" applyAlignment="1">
      <alignment horizontal="center" vertical="center" wrapText="1"/>
    </xf>
    <xf numFmtId="164" fontId="2" fillId="2" borderId="14" xfId="0" applyNumberFormat="1" applyFont="1" applyFill="1" applyBorder="1" applyAlignment="1">
      <alignment horizontal="center" vertical="center" wrapText="1"/>
    </xf>
    <xf numFmtId="165" fontId="8" fillId="2" borderId="11" xfId="0" applyNumberFormat="1" applyFont="1" applyFill="1" applyBorder="1" applyAlignment="1">
      <alignment horizontal="center" vertical="center" wrapText="1"/>
    </xf>
    <xf numFmtId="165" fontId="10" fillId="0" borderId="11" xfId="0" applyNumberFormat="1" applyFont="1" applyBorder="1" applyAlignment="1">
      <alignment horizontal="center" vertical="center" wrapText="1"/>
    </xf>
    <xf numFmtId="166" fontId="10" fillId="0" borderId="11" xfId="0" applyNumberFormat="1" applyFont="1" applyBorder="1" applyAlignment="1">
      <alignment horizontal="center" vertical="center" wrapText="1"/>
    </xf>
    <xf numFmtId="166" fontId="10" fillId="0" borderId="11" xfId="0" applyNumberFormat="1" applyFont="1" applyBorder="1" applyAlignment="1">
      <alignment horizontal="center" vertical="center"/>
    </xf>
    <xf numFmtId="1" fontId="2" fillId="11" borderId="11" xfId="0" applyNumberFormat="1" applyFont="1" applyFill="1" applyBorder="1" applyAlignment="1">
      <alignment horizontal="center" vertical="center" wrapText="1"/>
    </xf>
    <xf numFmtId="0" fontId="35" fillId="11" borderId="11" xfId="0" applyFont="1" applyFill="1" applyBorder="1" applyAlignment="1">
      <alignment horizontal="center" vertical="center" wrapText="1"/>
    </xf>
    <xf numFmtId="9" fontId="9" fillId="11" borderId="11" xfId="3" applyFont="1" applyFill="1" applyBorder="1" applyAlignment="1">
      <alignment horizontal="center" vertical="center"/>
    </xf>
    <xf numFmtId="9" fontId="35" fillId="11" borderId="11" xfId="3" applyFont="1" applyFill="1" applyBorder="1" applyAlignment="1">
      <alignment horizontal="center" vertical="center" wrapText="1"/>
    </xf>
    <xf numFmtId="9" fontId="36" fillId="19" borderId="11" xfId="3" applyFont="1" applyFill="1" applyBorder="1" applyAlignment="1">
      <alignment horizontal="center" vertical="center" wrapText="1"/>
    </xf>
    <xf numFmtId="0" fontId="35" fillId="17" borderId="11" xfId="0" applyFont="1" applyFill="1" applyBorder="1" applyAlignment="1">
      <alignment vertical="center" wrapText="1"/>
    </xf>
    <xf numFmtId="0" fontId="37" fillId="17" borderId="11" xfId="0" applyFont="1" applyFill="1" applyBorder="1" applyAlignment="1">
      <alignment horizontal="center" vertical="center" wrapText="1"/>
    </xf>
    <xf numFmtId="0" fontId="35" fillId="17" borderId="11" xfId="0" applyFont="1" applyFill="1" applyBorder="1" applyAlignment="1">
      <alignment horizontal="center" vertical="center" wrapText="1"/>
    </xf>
    <xf numFmtId="4" fontId="12" fillId="21" borderId="11" xfId="0" applyNumberFormat="1" applyFont="1" applyFill="1" applyBorder="1" applyAlignment="1">
      <alignment horizontal="center" vertical="center"/>
    </xf>
    <xf numFmtId="0" fontId="12" fillId="17" borderId="11" xfId="0" applyFont="1" applyFill="1" applyBorder="1" applyAlignment="1">
      <alignment horizontal="center" vertical="center" wrapText="1"/>
    </xf>
    <xf numFmtId="0" fontId="27" fillId="0" borderId="0" xfId="0" applyFont="1" applyAlignment="1">
      <alignment horizontal="center" wrapText="1"/>
    </xf>
    <xf numFmtId="0" fontId="27" fillId="0" borderId="0" xfId="0" applyFont="1" applyAlignment="1">
      <alignment vertical="center" wrapText="1"/>
    </xf>
    <xf numFmtId="0" fontId="27" fillId="0" borderId="0" xfId="0" applyFont="1" applyAlignment="1">
      <alignment wrapText="1"/>
    </xf>
    <xf numFmtId="0" fontId="27" fillId="0" borderId="0" xfId="0" applyFont="1" applyAlignment="1">
      <alignment vertical="center"/>
    </xf>
    <xf numFmtId="1" fontId="16" fillId="3" borderId="55" xfId="0" applyNumberFormat="1" applyFont="1" applyFill="1" applyBorder="1" applyAlignment="1">
      <alignment horizontal="center" vertical="center" wrapText="1"/>
    </xf>
    <xf numFmtId="1" fontId="9" fillId="2" borderId="58" xfId="0" applyNumberFormat="1" applyFont="1" applyFill="1" applyBorder="1" applyAlignment="1">
      <alignment horizontal="center" vertical="center" wrapText="1"/>
    </xf>
    <xf numFmtId="165" fontId="9" fillId="0" borderId="59" xfId="0" applyNumberFormat="1" applyFont="1" applyBorder="1" applyAlignment="1">
      <alignment horizontal="center" vertical="center" wrapText="1"/>
    </xf>
    <xf numFmtId="165" fontId="9" fillId="22" borderId="59" xfId="0" applyNumberFormat="1" applyFont="1" applyFill="1" applyBorder="1" applyAlignment="1">
      <alignment horizontal="center" vertical="center" wrapText="1"/>
    </xf>
    <xf numFmtId="166" fontId="9" fillId="0" borderId="59" xfId="0" applyNumberFormat="1" applyFont="1" applyBorder="1" applyAlignment="1">
      <alignment horizontal="center" vertical="center" wrapText="1"/>
    </xf>
    <xf numFmtId="166" fontId="9" fillId="0" borderId="60" xfId="0" applyNumberFormat="1" applyFont="1" applyBorder="1" applyAlignment="1">
      <alignment horizontal="center" vertical="center" wrapText="1"/>
    </xf>
    <xf numFmtId="0" fontId="0" fillId="8" borderId="20" xfId="0" applyFill="1" applyBorder="1" applyAlignment="1">
      <alignment vertical="center" wrapText="1"/>
    </xf>
    <xf numFmtId="0" fontId="29" fillId="8" borderId="21" xfId="0" applyFont="1" applyFill="1" applyBorder="1" applyAlignment="1">
      <alignment horizontal="left" vertical="center" wrapText="1"/>
    </xf>
    <xf numFmtId="0" fontId="29" fillId="8" borderId="21" xfId="0" applyFont="1" applyFill="1" applyBorder="1" applyAlignment="1">
      <alignment horizontal="center" vertical="center" wrapText="1"/>
    </xf>
    <xf numFmtId="0" fontId="29" fillId="8" borderId="21" xfId="0" applyFont="1" applyFill="1" applyBorder="1" applyAlignment="1">
      <alignment vertical="center" wrapText="1"/>
    </xf>
    <xf numFmtId="0" fontId="29" fillId="22" borderId="21" xfId="0" applyFont="1" applyFill="1" applyBorder="1" applyAlignment="1">
      <alignment horizontal="center" vertical="center" wrapText="1"/>
    </xf>
    <xf numFmtId="0" fontId="36" fillId="8" borderId="21"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0" fillId="8" borderId="36" xfId="0" applyFill="1" applyBorder="1" applyAlignment="1">
      <alignment vertical="center" wrapText="1"/>
    </xf>
    <xf numFmtId="0" fontId="29" fillId="0" borderId="11" xfId="0" applyFont="1" applyBorder="1" applyAlignment="1">
      <alignment horizontal="left" vertical="center" wrapText="1"/>
    </xf>
    <xf numFmtId="0" fontId="40" fillId="0" borderId="11" xfId="0" applyFont="1" applyBorder="1" applyAlignment="1">
      <alignment horizontal="left" vertical="center" wrapText="1"/>
    </xf>
    <xf numFmtId="0" fontId="40" fillId="0" borderId="11" xfId="0" applyFont="1" applyBorder="1" applyAlignment="1">
      <alignment horizontal="center" vertical="center" wrapText="1"/>
    </xf>
    <xf numFmtId="0" fontId="40" fillId="0" borderId="11" xfId="0" applyFont="1" applyBorder="1" applyAlignment="1">
      <alignment vertical="center" wrapText="1"/>
    </xf>
    <xf numFmtId="0" fontId="40" fillId="22" borderId="11" xfId="0" applyFont="1" applyFill="1" applyBorder="1" applyAlignment="1">
      <alignment horizontal="center" vertical="center" wrapText="1"/>
    </xf>
    <xf numFmtId="0" fontId="40" fillId="23" borderId="11" xfId="0" applyFont="1" applyFill="1" applyBorder="1" applyAlignment="1">
      <alignment horizontal="center" vertical="center" wrapText="1"/>
    </xf>
    <xf numFmtId="0" fontId="9" fillId="23" borderId="11" xfId="0" applyFont="1" applyFill="1" applyBorder="1" applyAlignment="1">
      <alignment horizontal="center" vertical="center" wrapText="1"/>
    </xf>
    <xf numFmtId="0" fontId="40" fillId="20" borderId="11" xfId="0" applyFont="1" applyFill="1" applyBorder="1" applyAlignment="1">
      <alignment horizontal="center" vertical="center" wrapText="1"/>
    </xf>
    <xf numFmtId="0" fontId="9" fillId="20" borderId="11" xfId="0" applyFont="1" applyFill="1" applyBorder="1" applyAlignment="1">
      <alignment horizontal="center" vertical="center" wrapText="1"/>
    </xf>
    <xf numFmtId="0" fontId="40" fillId="24" borderId="11"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40" fillId="25" borderId="11" xfId="0" applyFont="1" applyFill="1" applyBorder="1" applyAlignment="1">
      <alignment horizontal="center" vertical="center" wrapText="1"/>
    </xf>
    <xf numFmtId="0" fontId="9" fillId="25" borderId="11" xfId="0" applyFont="1" applyFill="1" applyBorder="1" applyAlignment="1">
      <alignment horizontal="center" vertical="center" wrapText="1"/>
    </xf>
    <xf numFmtId="0" fontId="9" fillId="0" borderId="24" xfId="0" applyFont="1" applyBorder="1" applyAlignment="1">
      <alignment horizontal="center" vertical="center" wrapText="1"/>
    </xf>
    <xf numFmtId="0" fontId="29" fillId="0" borderId="11" xfId="0" applyFont="1" applyBorder="1" applyAlignment="1">
      <alignment horizontal="center" vertical="center" wrapText="1"/>
    </xf>
    <xf numFmtId="0" fontId="29" fillId="8" borderId="11" xfId="0" applyFont="1" applyFill="1" applyBorder="1" applyAlignment="1">
      <alignment horizontal="left" vertical="center" wrapText="1"/>
    </xf>
    <xf numFmtId="0" fontId="29" fillId="8" borderId="11" xfId="0" applyFont="1" applyFill="1" applyBorder="1" applyAlignment="1">
      <alignment horizontal="center" vertical="center" wrapText="1"/>
    </xf>
    <xf numFmtId="0" fontId="29" fillId="8" borderId="11" xfId="0" applyFont="1" applyFill="1" applyBorder="1" applyAlignment="1">
      <alignment vertical="center" wrapText="1"/>
    </xf>
    <xf numFmtId="0" fontId="29" fillId="22" borderId="11" xfId="0" applyFont="1" applyFill="1" applyBorder="1" applyAlignment="1">
      <alignment horizontal="center" vertical="center" wrapText="1"/>
    </xf>
    <xf numFmtId="0" fontId="36" fillId="8" borderId="11" xfId="0" applyFont="1" applyFill="1" applyBorder="1" applyAlignment="1">
      <alignment horizontal="center" vertical="center" wrapText="1"/>
    </xf>
    <xf numFmtId="0" fontId="9" fillId="8" borderId="24" xfId="0" applyFont="1" applyFill="1" applyBorder="1" applyAlignment="1">
      <alignment horizontal="center" vertical="center" wrapText="1"/>
    </xf>
    <xf numFmtId="0" fontId="29" fillId="0" borderId="11" xfId="0" applyFont="1" applyBorder="1" applyAlignment="1">
      <alignment vertical="center" wrapText="1"/>
    </xf>
    <xf numFmtId="0" fontId="40" fillId="23" borderId="11" xfId="0" applyFont="1" applyFill="1" applyBorder="1" applyAlignment="1">
      <alignment horizontal="center" vertical="top" wrapText="1"/>
    </xf>
    <xf numFmtId="0" fontId="9" fillId="23" borderId="11" xfId="0" applyFont="1" applyFill="1" applyBorder="1" applyAlignment="1">
      <alignment horizontal="center" vertical="top" wrapText="1"/>
    </xf>
    <xf numFmtId="0" fontId="40" fillId="20" borderId="11" xfId="0" applyFont="1" applyFill="1" applyBorder="1" applyAlignment="1">
      <alignment horizontal="center" vertical="top" wrapText="1"/>
    </xf>
    <xf numFmtId="0" fontId="9" fillId="20" borderId="11" xfId="0" applyFont="1" applyFill="1" applyBorder="1" applyAlignment="1">
      <alignment horizontal="center" vertical="top" wrapText="1"/>
    </xf>
    <xf numFmtId="0" fontId="40" fillId="24" borderId="11" xfId="0" applyFont="1" applyFill="1" applyBorder="1" applyAlignment="1">
      <alignment horizontal="center" vertical="top" wrapText="1"/>
    </xf>
    <xf numFmtId="0" fontId="9" fillId="24" borderId="11" xfId="0" applyFont="1" applyFill="1" applyBorder="1" applyAlignment="1">
      <alignment horizontal="center" vertical="top" wrapText="1"/>
    </xf>
    <xf numFmtId="0" fontId="40" fillId="25" borderId="11" xfId="0" applyFont="1" applyFill="1" applyBorder="1" applyAlignment="1">
      <alignment horizontal="center" vertical="top" wrapText="1"/>
    </xf>
    <xf numFmtId="0" fontId="9" fillId="25" borderId="11" xfId="0" applyFont="1" applyFill="1" applyBorder="1" applyAlignment="1">
      <alignment horizontal="center" vertical="top" wrapText="1"/>
    </xf>
    <xf numFmtId="9" fontId="29" fillId="22" borderId="11" xfId="0" applyNumberFormat="1" applyFont="1" applyFill="1" applyBorder="1" applyAlignment="1">
      <alignment horizontal="center" vertical="center"/>
    </xf>
    <xf numFmtId="9" fontId="29" fillId="22" borderId="11" xfId="0" applyNumberFormat="1" applyFont="1" applyFill="1" applyBorder="1" applyAlignment="1">
      <alignment horizontal="center" vertical="center" wrapText="1"/>
    </xf>
    <xf numFmtId="9" fontId="40" fillId="22" borderId="11" xfId="3" applyFont="1" applyFill="1" applyBorder="1" applyAlignment="1">
      <alignment horizontal="center" vertical="center" wrapText="1"/>
    </xf>
    <xf numFmtId="0" fontId="9" fillId="0" borderId="11" xfId="0" applyFont="1" applyBorder="1" applyAlignment="1">
      <alignment horizontal="center" vertical="center" wrapText="1"/>
    </xf>
    <xf numFmtId="0" fontId="7" fillId="0" borderId="0" xfId="0" applyFont="1" applyFill="1" applyBorder="1" applyAlignment="1">
      <alignment wrapText="1"/>
    </xf>
    <xf numFmtId="0" fontId="40" fillId="8" borderId="11" xfId="0" applyFont="1" applyFill="1" applyBorder="1" applyAlignment="1">
      <alignment vertical="center" wrapText="1"/>
    </xf>
    <xf numFmtId="0" fontId="40" fillId="8" borderId="11" xfId="0" applyFont="1" applyFill="1" applyBorder="1" applyAlignment="1">
      <alignment horizontal="center" vertical="center" wrapText="1"/>
    </xf>
    <xf numFmtId="0" fontId="29" fillId="0" borderId="11" xfId="0" applyFont="1" applyFill="1" applyBorder="1" applyAlignment="1">
      <alignment vertical="center" wrapText="1"/>
    </xf>
    <xf numFmtId="0" fontId="35" fillId="8" borderId="24" xfId="0" applyFont="1" applyFill="1" applyBorder="1" applyAlignment="1">
      <alignment horizontal="center" vertical="center" wrapText="1"/>
    </xf>
    <xf numFmtId="0" fontId="12" fillId="0" borderId="0" xfId="0" applyFont="1" applyFill="1" applyBorder="1" applyAlignment="1">
      <alignment vertical="center" wrapText="1"/>
    </xf>
    <xf numFmtId="0" fontId="21" fillId="0" borderId="0" xfId="0" applyFont="1" applyFill="1" applyBorder="1" applyAlignment="1">
      <alignment wrapText="1"/>
    </xf>
    <xf numFmtId="0" fontId="41" fillId="0" borderId="11" xfId="0" applyFont="1" applyBorder="1" applyAlignment="1">
      <alignment horizontal="left" vertical="center" wrapText="1"/>
    </xf>
    <xf numFmtId="0" fontId="41" fillId="0" borderId="11" xfId="0" applyFont="1" applyBorder="1" applyAlignment="1">
      <alignment vertical="center" wrapText="1"/>
    </xf>
    <xf numFmtId="0" fontId="29" fillId="0" borderId="24" xfId="0" applyFont="1" applyBorder="1" applyAlignment="1">
      <alignment horizontal="center" vertical="center" wrapText="1"/>
    </xf>
    <xf numFmtId="0" fontId="29" fillId="8" borderId="11" xfId="0" applyFont="1" applyFill="1" applyBorder="1" applyAlignment="1">
      <alignment horizontal="left" wrapText="1"/>
    </xf>
    <xf numFmtId="0" fontId="29" fillId="8" borderId="11" xfId="0" applyFont="1" applyFill="1" applyBorder="1" applyAlignment="1">
      <alignment wrapText="1"/>
    </xf>
    <xf numFmtId="0" fontId="29" fillId="8" borderId="24" xfId="0" applyFont="1" applyFill="1" applyBorder="1" applyAlignment="1">
      <alignment horizontal="center" vertical="center" wrapText="1"/>
    </xf>
    <xf numFmtId="0" fontId="29" fillId="14" borderId="11" xfId="0" applyFont="1" applyFill="1" applyBorder="1" applyAlignment="1">
      <alignment horizontal="left" wrapText="1"/>
    </xf>
    <xf numFmtId="0" fontId="40" fillId="14" borderId="11" xfId="0" applyFont="1" applyFill="1" applyBorder="1" applyAlignment="1">
      <alignment horizontal="left" wrapText="1"/>
    </xf>
    <xf numFmtId="0" fontId="40" fillId="14" borderId="11" xfId="0" applyFont="1" applyFill="1" applyBorder="1" applyAlignment="1">
      <alignment horizontal="center" vertical="center" wrapText="1"/>
    </xf>
    <xf numFmtId="0" fontId="40" fillId="14" borderId="11" xfId="0" applyFont="1" applyFill="1" applyBorder="1" applyAlignment="1">
      <alignment wrapText="1"/>
    </xf>
    <xf numFmtId="9" fontId="40" fillId="22" borderId="11" xfId="0" applyNumberFormat="1" applyFont="1" applyFill="1" applyBorder="1" applyAlignment="1">
      <alignment horizontal="center" vertical="center" wrapText="1"/>
    </xf>
    <xf numFmtId="0" fontId="42" fillId="8" borderId="11" xfId="0" applyFont="1" applyFill="1" applyBorder="1" applyAlignment="1">
      <alignment horizontal="center" vertical="center" wrapText="1"/>
    </xf>
    <xf numFmtId="0" fontId="21" fillId="8" borderId="61" xfId="0" applyFont="1" applyFill="1" applyBorder="1" applyAlignment="1">
      <alignment wrapText="1"/>
    </xf>
    <xf numFmtId="0" fontId="29" fillId="8" borderId="45" xfId="0" applyFont="1" applyFill="1" applyBorder="1" applyAlignment="1">
      <alignment horizontal="left" vertical="center" wrapText="1"/>
    </xf>
    <xf numFmtId="0" fontId="29" fillId="8" borderId="45" xfId="0" applyFont="1" applyFill="1" applyBorder="1" applyAlignment="1">
      <alignment horizontal="center" vertical="center" wrapText="1"/>
    </xf>
    <xf numFmtId="0" fontId="29" fillId="8" borderId="45" xfId="0" applyFont="1" applyFill="1" applyBorder="1" applyAlignment="1">
      <alignment wrapText="1"/>
    </xf>
    <xf numFmtId="0" fontId="29" fillId="22" borderId="45"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2" fillId="8" borderId="45" xfId="0" applyFont="1" applyFill="1" applyBorder="1" applyAlignment="1">
      <alignment horizontal="center" vertical="center" wrapText="1"/>
    </xf>
    <xf numFmtId="0" fontId="29" fillId="8" borderId="62" xfId="0" applyFont="1" applyFill="1" applyBorder="1" applyAlignment="1">
      <alignment horizontal="center" vertical="center" wrapText="1"/>
    </xf>
    <xf numFmtId="0" fontId="21" fillId="8" borderId="16" xfId="0" applyFont="1" applyFill="1" applyBorder="1" applyAlignment="1">
      <alignment wrapText="1"/>
    </xf>
    <xf numFmtId="0" fontId="21" fillId="14" borderId="16" xfId="0" applyFont="1" applyFill="1" applyBorder="1" applyAlignment="1">
      <alignment wrapText="1"/>
    </xf>
    <xf numFmtId="0" fontId="0" fillId="14" borderId="16" xfId="0" applyFill="1" applyBorder="1" applyAlignment="1">
      <alignment wrapText="1"/>
    </xf>
    <xf numFmtId="0" fontId="21" fillId="0" borderId="16" xfId="0" applyFont="1" applyBorder="1" applyAlignment="1">
      <alignment wrapText="1"/>
    </xf>
    <xf numFmtId="0" fontId="21" fillId="0" borderId="63" xfId="0" applyFont="1" applyBorder="1" applyAlignment="1">
      <alignment wrapText="1"/>
    </xf>
    <xf numFmtId="0" fontId="21" fillId="14" borderId="11" xfId="0" applyFont="1" applyFill="1" applyBorder="1" applyAlignment="1">
      <alignment wrapText="1"/>
    </xf>
    <xf numFmtId="0" fontId="0" fillId="14" borderId="11" xfId="0" applyFill="1" applyBorder="1" applyAlignment="1">
      <alignment wrapText="1"/>
    </xf>
    <xf numFmtId="0" fontId="21" fillId="0" borderId="11" xfId="0" applyFont="1" applyBorder="1" applyAlignment="1">
      <alignment wrapText="1"/>
    </xf>
    <xf numFmtId="0" fontId="21" fillId="0" borderId="24" xfId="0" applyFont="1" applyBorder="1" applyAlignment="1">
      <alignment wrapText="1"/>
    </xf>
    <xf numFmtId="0" fontId="0" fillId="14" borderId="45" xfId="0" applyFill="1" applyBorder="1" applyAlignment="1">
      <alignment wrapText="1"/>
    </xf>
    <xf numFmtId="0" fontId="21" fillId="0" borderId="45" xfId="0" applyFont="1" applyBorder="1" applyAlignment="1">
      <alignment wrapText="1"/>
    </xf>
    <xf numFmtId="0" fontId="21" fillId="0" borderId="62" xfId="0" applyFont="1" applyBorder="1" applyAlignment="1">
      <alignment wrapText="1"/>
    </xf>
    <xf numFmtId="1" fontId="21" fillId="0" borderId="0" xfId="0" applyNumberFormat="1" applyFont="1" applyAlignment="1">
      <alignment wrapText="1"/>
    </xf>
    <xf numFmtId="0" fontId="21" fillId="0" borderId="0" xfId="0" applyFont="1" applyAlignment="1">
      <alignment horizontal="center" vertical="center" wrapText="1"/>
    </xf>
    <xf numFmtId="1" fontId="9" fillId="2" borderId="55" xfId="0" applyNumberFormat="1" applyFont="1" applyFill="1" applyBorder="1" applyAlignment="1">
      <alignment horizontal="center" vertical="center" wrapText="1"/>
    </xf>
    <xf numFmtId="165" fontId="9" fillId="0" borderId="56" xfId="0" applyNumberFormat="1" applyFont="1" applyBorder="1" applyAlignment="1">
      <alignment horizontal="center" vertical="center" wrapText="1"/>
    </xf>
    <xf numFmtId="165" fontId="9" fillId="22" borderId="56" xfId="0" applyNumberFormat="1" applyFont="1" applyFill="1" applyBorder="1" applyAlignment="1">
      <alignment horizontal="center" vertical="center" wrapText="1"/>
    </xf>
    <xf numFmtId="166" fontId="9" fillId="0" borderId="56" xfId="0" applyNumberFormat="1" applyFont="1" applyBorder="1" applyAlignment="1">
      <alignment horizontal="center" vertical="center" wrapText="1"/>
    </xf>
    <xf numFmtId="166" fontId="9" fillId="0" borderId="57" xfId="0" applyNumberFormat="1" applyFont="1" applyBorder="1" applyAlignment="1">
      <alignment horizontal="center" vertical="center" wrapText="1"/>
    </xf>
    <xf numFmtId="0" fontId="12" fillId="0" borderId="14" xfId="0" applyFont="1" applyBorder="1" applyAlignment="1">
      <alignment horizontal="center" vertical="center" wrapText="1"/>
    </xf>
    <xf numFmtId="0" fontId="45" fillId="25" borderId="21" xfId="0" applyFont="1" applyFill="1" applyBorder="1" applyAlignment="1">
      <alignment horizontal="left" vertical="center" wrapText="1"/>
    </xf>
    <xf numFmtId="9" fontId="46" fillId="25" borderId="21" xfId="3" applyFont="1" applyFill="1" applyBorder="1" applyAlignment="1">
      <alignment horizontal="center" vertical="center" wrapText="1"/>
    </xf>
    <xf numFmtId="9" fontId="45" fillId="25" borderId="21" xfId="3" applyFont="1" applyFill="1" applyBorder="1" applyAlignment="1">
      <alignment horizontal="left" vertical="center" wrapText="1"/>
    </xf>
    <xf numFmtId="9" fontId="32" fillId="22" borderId="21" xfId="3" applyFont="1" applyFill="1" applyBorder="1" applyAlignment="1">
      <alignment horizontal="center" vertical="center" wrapText="1"/>
    </xf>
    <xf numFmtId="0" fontId="45" fillId="25" borderId="21" xfId="0" applyFont="1" applyFill="1" applyBorder="1" applyAlignment="1">
      <alignment vertical="center" wrapText="1"/>
    </xf>
    <xf numFmtId="0" fontId="45" fillId="25" borderId="21" xfId="0" applyFont="1" applyFill="1" applyBorder="1" applyAlignment="1">
      <alignment horizontal="center" vertical="center" wrapText="1"/>
    </xf>
    <xf numFmtId="169" fontId="45" fillId="25" borderId="21" xfId="0" applyNumberFormat="1" applyFont="1" applyFill="1" applyBorder="1" applyAlignment="1">
      <alignment horizontal="right" vertical="center" wrapText="1"/>
    </xf>
    <xf numFmtId="0" fontId="45" fillId="25" borderId="22" xfId="0" applyFont="1" applyFill="1" applyBorder="1" applyAlignment="1">
      <alignment horizontal="left" vertical="center" wrapText="1"/>
    </xf>
    <xf numFmtId="0" fontId="12" fillId="11" borderId="14" xfId="0" applyFont="1" applyFill="1" applyBorder="1" applyAlignment="1">
      <alignment vertical="center" wrapText="1"/>
    </xf>
    <xf numFmtId="0" fontId="48" fillId="0" borderId="11" xfId="0" applyFont="1" applyBorder="1" applyAlignment="1">
      <alignment vertical="center" wrapText="1"/>
    </xf>
    <xf numFmtId="0" fontId="45" fillId="0" borderId="11" xfId="0" applyFont="1" applyBorder="1" applyAlignment="1">
      <alignment horizontal="left" vertical="center" wrapText="1"/>
    </xf>
    <xf numFmtId="9" fontId="45" fillId="0" borderId="11" xfId="3" applyFont="1" applyBorder="1" applyAlignment="1">
      <alignment horizontal="center" vertical="center" wrapText="1"/>
    </xf>
    <xf numFmtId="9" fontId="32" fillId="22" borderId="11" xfId="3" applyFont="1" applyFill="1" applyBorder="1" applyAlignment="1">
      <alignment horizontal="center" vertical="center" wrapText="1"/>
    </xf>
    <xf numFmtId="9" fontId="47" fillId="23" borderId="11" xfId="3" applyFont="1" applyFill="1" applyBorder="1" applyAlignment="1">
      <alignment vertical="center" wrapText="1"/>
    </xf>
    <xf numFmtId="9" fontId="47" fillId="23" borderId="11" xfId="3" applyFont="1" applyFill="1" applyBorder="1" applyAlignment="1">
      <alignment horizontal="center" vertical="center" wrapText="1"/>
    </xf>
    <xf numFmtId="9" fontId="47" fillId="20" borderId="11" xfId="3" applyFont="1" applyFill="1" applyBorder="1" applyAlignment="1">
      <alignment horizontal="center" vertical="center" wrapText="1"/>
    </xf>
    <xf numFmtId="9" fontId="47" fillId="25" borderId="11" xfId="3" applyFont="1" applyFill="1" applyBorder="1" applyAlignment="1">
      <alignment horizontal="center" vertical="center" wrapText="1"/>
    </xf>
    <xf numFmtId="9" fontId="47" fillId="8" borderId="11" xfId="3" applyFont="1" applyFill="1" applyBorder="1" applyAlignment="1">
      <alignment horizontal="center" vertical="center" wrapText="1"/>
    </xf>
    <xf numFmtId="0" fontId="45" fillId="0" borderId="11" xfId="0" applyFont="1" applyBorder="1" applyAlignment="1">
      <alignment vertical="center" wrapText="1"/>
    </xf>
    <xf numFmtId="170" fontId="45" fillId="0" borderId="11" xfId="0" applyNumberFormat="1" applyFont="1" applyBorder="1" applyAlignment="1">
      <alignment horizontal="left" vertical="center" wrapText="1"/>
    </xf>
    <xf numFmtId="170" fontId="45" fillId="0" borderId="11" xfId="0" applyNumberFormat="1" applyFont="1" applyBorder="1" applyAlignment="1">
      <alignment horizontal="center" vertical="center" wrapText="1"/>
    </xf>
    <xf numFmtId="4" fontId="45" fillId="2" borderId="11" xfId="0" applyNumberFormat="1" applyFont="1" applyFill="1" applyBorder="1" applyAlignment="1">
      <alignment horizontal="left" vertical="center" wrapText="1"/>
    </xf>
    <xf numFmtId="169" fontId="45" fillId="0" borderId="11" xfId="0" applyNumberFormat="1" applyFont="1" applyBorder="1" applyAlignment="1">
      <alignment horizontal="right" vertical="center" wrapText="1"/>
    </xf>
    <xf numFmtId="3" fontId="45" fillId="0" borderId="24" xfId="0" applyNumberFormat="1" applyFont="1" applyBorder="1" applyAlignment="1">
      <alignment vertical="center" wrapText="1"/>
    </xf>
    <xf numFmtId="0" fontId="45" fillId="25" borderId="11" xfId="0" applyFont="1" applyFill="1" applyBorder="1" applyAlignment="1">
      <alignment horizontal="left" vertical="center" wrapText="1"/>
    </xf>
    <xf numFmtId="9" fontId="45" fillId="25" borderId="11" xfId="3" applyFont="1" applyFill="1" applyBorder="1" applyAlignment="1">
      <alignment horizontal="center" vertical="center" wrapText="1"/>
    </xf>
    <xf numFmtId="9" fontId="45" fillId="25" borderId="11" xfId="3" applyFont="1" applyFill="1" applyBorder="1" applyAlignment="1">
      <alignment horizontal="left" vertical="center" wrapText="1"/>
    </xf>
    <xf numFmtId="0" fontId="45" fillId="25" borderId="11" xfId="0" applyFont="1" applyFill="1" applyBorder="1" applyAlignment="1">
      <alignment vertical="center" wrapText="1"/>
    </xf>
    <xf numFmtId="0" fontId="45" fillId="25" borderId="11" xfId="0" applyFont="1" applyFill="1" applyBorder="1" applyAlignment="1">
      <alignment horizontal="center" vertical="center" wrapText="1"/>
    </xf>
    <xf numFmtId="169" fontId="45" fillId="25" borderId="11" xfId="0" applyNumberFormat="1" applyFont="1" applyFill="1" applyBorder="1" applyAlignment="1">
      <alignment horizontal="right" vertical="center" wrapText="1"/>
    </xf>
    <xf numFmtId="0" fontId="45" fillId="25" borderId="24" xfId="0" applyFont="1" applyFill="1" applyBorder="1" applyAlignment="1">
      <alignment horizontal="left" vertical="center" wrapText="1"/>
    </xf>
    <xf numFmtId="9" fontId="45" fillId="0" borderId="11" xfId="3" applyFont="1" applyBorder="1" applyAlignment="1">
      <alignment horizontal="left" vertical="center" wrapText="1"/>
    </xf>
    <xf numFmtId="9" fontId="45" fillId="0" borderId="11" xfId="3" applyFont="1" applyBorder="1" applyAlignment="1">
      <alignment vertical="center" wrapText="1"/>
    </xf>
    <xf numFmtId="9" fontId="47" fillId="23" borderId="11" xfId="3" applyFont="1" applyFill="1" applyBorder="1" applyAlignment="1">
      <alignment horizontal="left" vertical="center" wrapText="1"/>
    </xf>
    <xf numFmtId="9" fontId="47" fillId="20" borderId="11" xfId="3" applyFont="1" applyFill="1" applyBorder="1" applyAlignment="1">
      <alignment horizontal="left" vertical="center" wrapText="1"/>
    </xf>
    <xf numFmtId="9" fontId="47" fillId="25" borderId="11" xfId="3" applyFont="1" applyFill="1" applyBorder="1" applyAlignment="1">
      <alignment horizontal="left" vertical="center" wrapText="1"/>
    </xf>
    <xf numFmtId="9" fontId="47" fillId="8" borderId="11" xfId="3" applyFont="1" applyFill="1" applyBorder="1" applyAlignment="1">
      <alignment horizontal="left" vertical="center" wrapText="1"/>
    </xf>
    <xf numFmtId="0" fontId="49" fillId="0" borderId="11" xfId="0" applyFont="1" applyBorder="1" applyAlignment="1">
      <alignment vertical="center" wrapText="1"/>
    </xf>
    <xf numFmtId="9" fontId="49" fillId="0" borderId="11" xfId="3" applyFont="1" applyBorder="1" applyAlignment="1">
      <alignment horizontal="center" vertical="center" wrapText="1"/>
    </xf>
    <xf numFmtId="169" fontId="45" fillId="26" borderId="11" xfId="0" applyNumberFormat="1" applyFont="1" applyFill="1" applyBorder="1" applyAlignment="1">
      <alignment horizontal="right" vertical="center" wrapText="1"/>
    </xf>
    <xf numFmtId="0" fontId="48" fillId="2" borderId="11" xfId="0" applyFont="1" applyFill="1" applyBorder="1" applyAlignment="1">
      <alignment vertical="center" wrapText="1"/>
    </xf>
    <xf numFmtId="0" fontId="45" fillId="0" borderId="24" xfId="0" applyFont="1" applyBorder="1" applyAlignment="1">
      <alignment horizontal="left" vertical="center" wrapText="1"/>
    </xf>
    <xf numFmtId="9" fontId="45" fillId="0" borderId="24" xfId="3" applyFont="1" applyBorder="1" applyAlignment="1">
      <alignment horizontal="left" vertical="center" wrapText="1"/>
    </xf>
    <xf numFmtId="0" fontId="49" fillId="2" borderId="11" xfId="0" applyFont="1" applyFill="1" applyBorder="1" applyAlignment="1">
      <alignment vertical="center" wrapText="1"/>
    </xf>
    <xf numFmtId="0" fontId="12" fillId="0" borderId="14" xfId="0" applyFont="1" applyBorder="1" applyAlignment="1">
      <alignment wrapText="1"/>
    </xf>
    <xf numFmtId="9" fontId="45" fillId="25" borderId="11" xfId="3" applyFont="1" applyFill="1" applyBorder="1" applyAlignment="1">
      <alignment horizontal="left" vertical="top" wrapText="1"/>
    </xf>
    <xf numFmtId="170" fontId="45" fillId="0" borderId="11" xfId="0" applyNumberFormat="1" applyFont="1" applyBorder="1" applyAlignment="1">
      <alignment vertical="center" wrapText="1"/>
    </xf>
    <xf numFmtId="0" fontId="37" fillId="0" borderId="14" xfId="0" applyFont="1" applyBorder="1" applyAlignment="1">
      <alignment wrapText="1"/>
    </xf>
    <xf numFmtId="0" fontId="45" fillId="11" borderId="11" xfId="0" applyFont="1" applyFill="1" applyBorder="1" applyAlignment="1">
      <alignment horizontal="left" vertical="center" wrapText="1"/>
    </xf>
    <xf numFmtId="9" fontId="45" fillId="11" borderId="11" xfId="3" applyFont="1" applyFill="1" applyBorder="1" applyAlignment="1">
      <alignment horizontal="center" vertical="center" wrapText="1"/>
    </xf>
    <xf numFmtId="9" fontId="45" fillId="11" borderId="11" xfId="3" applyFont="1" applyFill="1" applyBorder="1" applyAlignment="1">
      <alignment vertical="center" wrapText="1"/>
    </xf>
    <xf numFmtId="0" fontId="45" fillId="11" borderId="11" xfId="0" applyFont="1" applyFill="1" applyBorder="1" applyAlignment="1">
      <alignment vertical="center" wrapText="1"/>
    </xf>
    <xf numFmtId="0" fontId="45" fillId="11" borderId="11" xfId="0" applyFont="1" applyFill="1" applyBorder="1" applyAlignment="1">
      <alignment horizontal="center" vertical="center" wrapText="1"/>
    </xf>
    <xf numFmtId="169" fontId="45" fillId="11" borderId="11" xfId="0" applyNumberFormat="1" applyFont="1" applyFill="1" applyBorder="1" applyAlignment="1">
      <alignment horizontal="right" vertical="center" wrapText="1"/>
    </xf>
    <xf numFmtId="0" fontId="45" fillId="11" borderId="24" xfId="0" applyFont="1" applyFill="1" applyBorder="1" applyAlignment="1">
      <alignment horizontal="left" vertical="center" wrapText="1"/>
    </xf>
    <xf numFmtId="0" fontId="48" fillId="2" borderId="14" xfId="0" applyFont="1" applyFill="1" applyBorder="1" applyAlignment="1">
      <alignment vertical="center" wrapText="1"/>
    </xf>
    <xf numFmtId="0" fontId="45" fillId="0" borderId="11" xfId="0" applyFont="1" applyBorder="1" applyAlignment="1">
      <alignment horizontal="center" vertical="center" wrapText="1"/>
    </xf>
    <xf numFmtId="0" fontId="7" fillId="0" borderId="0" xfId="0" applyFont="1" applyFill="1" applyAlignment="1">
      <alignment wrapText="1"/>
    </xf>
    <xf numFmtId="0" fontId="37" fillId="0" borderId="14" xfId="0" applyFont="1" applyFill="1" applyBorder="1" applyAlignment="1">
      <alignment wrapText="1"/>
    </xf>
    <xf numFmtId="0" fontId="21" fillId="0" borderId="0" xfId="0" applyFont="1" applyFill="1" applyAlignment="1">
      <alignment wrapText="1"/>
    </xf>
    <xf numFmtId="0" fontId="43" fillId="25" borderId="67" xfId="0" applyFont="1" applyFill="1" applyBorder="1" applyAlignment="1">
      <alignment horizontal="right" vertical="center" wrapText="1"/>
    </xf>
    <xf numFmtId="0" fontId="45" fillId="25" borderId="45" xfId="0" applyFont="1" applyFill="1" applyBorder="1" applyAlignment="1">
      <alignment horizontal="left" vertical="center" wrapText="1"/>
    </xf>
    <xf numFmtId="9" fontId="45" fillId="25" borderId="45" xfId="3" applyFont="1" applyFill="1" applyBorder="1" applyAlignment="1">
      <alignment horizontal="center" vertical="center" wrapText="1"/>
    </xf>
    <xf numFmtId="9" fontId="45" fillId="25" borderId="45" xfId="3" applyFont="1" applyFill="1" applyBorder="1" applyAlignment="1">
      <alignment horizontal="left" vertical="top" wrapText="1"/>
    </xf>
    <xf numFmtId="0" fontId="45" fillId="25" borderId="45" xfId="0" applyFont="1" applyFill="1" applyBorder="1" applyAlignment="1">
      <alignment horizontal="left" vertical="top" wrapText="1"/>
    </xf>
    <xf numFmtId="9" fontId="32" fillId="22" borderId="45" xfId="3" applyFont="1" applyFill="1" applyBorder="1" applyAlignment="1">
      <alignment horizontal="center" vertical="center" wrapText="1"/>
    </xf>
    <xf numFmtId="0" fontId="45" fillId="25" borderId="45" xfId="0" applyFont="1" applyFill="1" applyBorder="1" applyAlignment="1">
      <alignment vertical="center" wrapText="1"/>
    </xf>
    <xf numFmtId="0" fontId="45" fillId="25" borderId="45" xfId="0" applyFont="1" applyFill="1" applyBorder="1" applyAlignment="1">
      <alignment horizontal="center" vertical="center" wrapText="1"/>
    </xf>
    <xf numFmtId="3" fontId="45" fillId="25" borderId="45" xfId="0" applyNumberFormat="1" applyFont="1" applyFill="1" applyBorder="1" applyAlignment="1">
      <alignment horizontal="left" vertical="center" wrapText="1"/>
    </xf>
    <xf numFmtId="169" fontId="45" fillId="25" borderId="45" xfId="0" applyNumberFormat="1" applyFont="1" applyFill="1" applyBorder="1" applyAlignment="1">
      <alignment horizontal="right" vertical="center" wrapText="1"/>
    </xf>
    <xf numFmtId="0" fontId="45" fillId="25" borderId="62" xfId="0" applyFont="1" applyFill="1" applyBorder="1" applyAlignment="1">
      <alignment horizontal="left" vertical="center" wrapText="1"/>
    </xf>
    <xf numFmtId="0" fontId="43" fillId="25" borderId="8" xfId="0" applyFont="1" applyFill="1" applyBorder="1" applyAlignment="1">
      <alignment horizontal="left" vertical="center" wrapText="1"/>
    </xf>
    <xf numFmtId="0" fontId="45" fillId="0" borderId="71" xfId="0" applyFont="1" applyBorder="1" applyAlignment="1">
      <alignment horizontal="center" vertical="center" textRotation="90" wrapText="1"/>
    </xf>
    <xf numFmtId="0" fontId="49" fillId="2" borderId="71" xfId="0" applyFont="1" applyFill="1" applyBorder="1" applyAlignment="1">
      <alignment vertical="center" wrapText="1"/>
    </xf>
    <xf numFmtId="0" fontId="45" fillId="0" borderId="71" xfId="0" applyFont="1" applyBorder="1" applyAlignment="1">
      <alignment horizontal="left" vertical="center" wrapText="1"/>
    </xf>
    <xf numFmtId="9" fontId="45" fillId="0" borderId="71" xfId="3" applyFont="1" applyBorder="1" applyAlignment="1">
      <alignment horizontal="center" vertical="center" wrapText="1"/>
    </xf>
    <xf numFmtId="9" fontId="45" fillId="0" borderId="71" xfId="3" applyFont="1" applyBorder="1" applyAlignment="1">
      <alignment horizontal="left" vertical="center" wrapText="1"/>
    </xf>
    <xf numFmtId="9" fontId="32" fillId="22" borderId="71" xfId="3" applyFont="1" applyFill="1" applyBorder="1" applyAlignment="1">
      <alignment horizontal="center" vertical="center" wrapText="1"/>
    </xf>
    <xf numFmtId="9" fontId="47" fillId="23" borderId="71" xfId="3" applyFont="1" applyFill="1" applyBorder="1" applyAlignment="1">
      <alignment vertical="center" wrapText="1"/>
    </xf>
    <xf numFmtId="9" fontId="47" fillId="23" borderId="71" xfId="3" applyFont="1" applyFill="1" applyBorder="1" applyAlignment="1">
      <alignment horizontal="center" vertical="center" wrapText="1"/>
    </xf>
    <xf numFmtId="9" fontId="47" fillId="20" borderId="71" xfId="3" applyFont="1" applyFill="1" applyBorder="1" applyAlignment="1">
      <alignment horizontal="center" vertical="center" wrapText="1"/>
    </xf>
    <xf numFmtId="9" fontId="47" fillId="25" borderId="71" xfId="3" applyFont="1" applyFill="1" applyBorder="1" applyAlignment="1">
      <alignment horizontal="center" vertical="center" wrapText="1"/>
    </xf>
    <xf numFmtId="9" fontId="47" fillId="8" borderId="71" xfId="3" applyFont="1" applyFill="1" applyBorder="1" applyAlignment="1">
      <alignment horizontal="center" vertical="center" wrapText="1"/>
    </xf>
    <xf numFmtId="0" fontId="45" fillId="0" borderId="71" xfId="0" applyFont="1" applyBorder="1" applyAlignment="1">
      <alignment vertical="center" wrapText="1"/>
    </xf>
    <xf numFmtId="0" fontId="45" fillId="0" borderId="71" xfId="0" applyFont="1" applyBorder="1" applyAlignment="1">
      <alignment horizontal="center" vertical="center" wrapText="1"/>
    </xf>
    <xf numFmtId="3" fontId="45" fillId="0" borderId="71" xfId="0" applyNumberFormat="1" applyFont="1" applyBorder="1" applyAlignment="1">
      <alignment horizontal="left" vertical="center" wrapText="1"/>
    </xf>
    <xf numFmtId="0" fontId="45" fillId="0" borderId="72" xfId="0" applyFont="1" applyBorder="1" applyAlignment="1">
      <alignment horizontal="left" vertical="center" wrapText="1"/>
    </xf>
    <xf numFmtId="1" fontId="7" fillId="0" borderId="0" xfId="0" applyNumberFormat="1" applyFont="1" applyFill="1" applyBorder="1" applyAlignment="1">
      <alignment horizontal="center" vertical="center" wrapText="1"/>
    </xf>
    <xf numFmtId="0" fontId="8" fillId="0" borderId="0" xfId="0" applyFont="1" applyFill="1" applyBorder="1" applyAlignment="1">
      <alignment horizontal="left" vertical="center" wrapText="1"/>
    </xf>
    <xf numFmtId="0" fontId="4" fillId="0" borderId="0" xfId="0" applyFont="1" applyFill="1" applyBorder="1" applyAlignment="1">
      <alignment horizontal="left" wrapText="1"/>
    </xf>
    <xf numFmtId="9" fontId="7" fillId="0" borderId="0" xfId="3"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wrapText="1"/>
    </xf>
    <xf numFmtId="9" fontId="7" fillId="0" borderId="0" xfId="0" applyNumberFormat="1" applyFont="1" applyFill="1" applyBorder="1" applyAlignment="1">
      <alignment horizontal="center" vertical="center" wrapText="1"/>
    </xf>
    <xf numFmtId="9" fontId="8" fillId="0" borderId="0" xfId="3" applyFont="1" applyFill="1" applyBorder="1" applyAlignment="1">
      <alignment horizontal="center" vertical="center" wrapText="1"/>
    </xf>
    <xf numFmtId="0" fontId="7" fillId="0" borderId="0" xfId="0" applyFont="1" applyFill="1" applyBorder="1" applyAlignment="1">
      <alignment horizontal="center" vertical="center" wrapText="1"/>
    </xf>
    <xf numFmtId="49" fontId="8" fillId="0" borderId="0" xfId="0" applyNumberFormat="1" applyFont="1" applyFill="1" applyBorder="1" applyAlignment="1">
      <alignment vertical="center" wrapText="1"/>
    </xf>
    <xf numFmtId="0" fontId="7" fillId="0" borderId="0" xfId="0" applyFont="1" applyFill="1" applyBorder="1" applyAlignment="1">
      <alignment vertical="center" wrapText="1"/>
    </xf>
    <xf numFmtId="0" fontId="0" fillId="0" borderId="0" xfId="0" applyBorder="1"/>
    <xf numFmtId="0" fontId="23" fillId="0" borderId="0" xfId="0" applyFont="1" applyBorder="1"/>
    <xf numFmtId="0" fontId="24" fillId="0" borderId="0" xfId="0" applyFont="1" applyBorder="1"/>
    <xf numFmtId="0" fontId="0" fillId="14" borderId="0" xfId="0" applyFill="1" applyBorder="1" applyAlignment="1">
      <alignment vertical="center" wrapText="1"/>
    </xf>
    <xf numFmtId="0" fontId="0" fillId="0" borderId="0" xfId="0" applyBorder="1" applyAlignment="1">
      <alignment wrapText="1"/>
    </xf>
    <xf numFmtId="0" fontId="0" fillId="0" borderId="0" xfId="0" applyBorder="1" applyAlignment="1">
      <alignment vertical="center" wrapText="1"/>
    </xf>
    <xf numFmtId="0" fontId="0" fillId="14" borderId="0" xfId="0" applyFill="1" applyBorder="1" applyAlignment="1">
      <alignment wrapText="1"/>
    </xf>
    <xf numFmtId="0" fontId="52" fillId="27" borderId="55" xfId="0" applyFont="1" applyFill="1" applyBorder="1" applyAlignment="1">
      <alignment horizontal="center" vertical="center" wrapText="1"/>
    </xf>
    <xf numFmtId="0" fontId="20" fillId="14" borderId="55" xfId="0" applyFont="1" applyFill="1" applyBorder="1" applyAlignment="1">
      <alignment horizontal="center" vertical="center" wrapText="1"/>
    </xf>
    <xf numFmtId="0" fontId="20" fillId="0" borderId="56" xfId="0" applyFont="1" applyBorder="1" applyAlignment="1">
      <alignment horizontal="center" vertical="center" wrapText="1"/>
    </xf>
    <xf numFmtId="0" fontId="31" fillId="0" borderId="56" xfId="0" applyFont="1" applyBorder="1" applyAlignment="1">
      <alignment horizontal="center" vertical="center" wrapText="1"/>
    </xf>
    <xf numFmtId="0" fontId="20" fillId="0" borderId="57" xfId="0" applyFont="1" applyBorder="1" applyAlignment="1">
      <alignment horizontal="center" vertical="center" wrapText="1"/>
    </xf>
    <xf numFmtId="0" fontId="21" fillId="24" borderId="16" xfId="0" applyFont="1" applyFill="1" applyBorder="1" applyAlignment="1">
      <alignment horizontal="center" vertical="center" wrapText="1"/>
    </xf>
    <xf numFmtId="9" fontId="31" fillId="19" borderId="16" xfId="0" applyNumberFormat="1" applyFont="1" applyFill="1" applyBorder="1" applyAlignment="1">
      <alignment horizontal="center" vertical="center" wrapText="1"/>
    </xf>
    <xf numFmtId="0" fontId="21" fillId="24" borderId="16" xfId="0" applyFont="1" applyFill="1" applyBorder="1" applyAlignment="1">
      <alignment vertical="center" wrapText="1"/>
    </xf>
    <xf numFmtId="0" fontId="20" fillId="24" borderId="16" xfId="0" applyFont="1" applyFill="1" applyBorder="1" applyAlignment="1">
      <alignment horizontal="center" vertical="center" wrapText="1"/>
    </xf>
    <xf numFmtId="0" fontId="0" fillId="24" borderId="63" xfId="0" applyFill="1" applyBorder="1" applyAlignment="1">
      <alignment vertical="center" wrapText="1"/>
    </xf>
    <xf numFmtId="0" fontId="23" fillId="14" borderId="11" xfId="0" applyFont="1" applyFill="1" applyBorder="1" applyAlignment="1">
      <alignment vertical="center" wrapText="1"/>
    </xf>
    <xf numFmtId="0" fontId="23" fillId="0" borderId="11" xfId="0" applyFont="1" applyBorder="1" applyAlignment="1">
      <alignment horizontal="center" vertical="center" wrapText="1"/>
    </xf>
    <xf numFmtId="0" fontId="23" fillId="0" borderId="11" xfId="0" applyFont="1" applyBorder="1" applyAlignment="1">
      <alignment vertical="center" wrapText="1"/>
    </xf>
    <xf numFmtId="9" fontId="31" fillId="19" borderId="11" xfId="0" applyNumberFormat="1" applyFont="1" applyFill="1" applyBorder="1" applyAlignment="1">
      <alignment horizontal="center" vertical="center" wrapText="1"/>
    </xf>
    <xf numFmtId="0" fontId="0" fillId="29" borderId="11" xfId="0" applyFill="1" applyBorder="1" applyAlignment="1">
      <alignment vertical="center" wrapText="1"/>
    </xf>
    <xf numFmtId="9" fontId="53" fillId="29" borderId="11" xfId="0" applyNumberFormat="1" applyFont="1" applyFill="1" applyBorder="1" applyAlignment="1">
      <alignment vertical="center" wrapText="1"/>
    </xf>
    <xf numFmtId="9" fontId="53" fillId="20" borderId="11" xfId="0" applyNumberFormat="1" applyFont="1" applyFill="1" applyBorder="1" applyAlignment="1">
      <alignment vertical="center" wrapText="1"/>
    </xf>
    <xf numFmtId="0" fontId="0" fillId="20" borderId="11" xfId="0" applyFill="1" applyBorder="1" applyAlignment="1">
      <alignment vertical="center" wrapText="1"/>
    </xf>
    <xf numFmtId="0" fontId="0" fillId="24" borderId="11" xfId="0" applyFill="1" applyBorder="1" applyAlignment="1">
      <alignment vertical="center" wrapText="1"/>
    </xf>
    <xf numFmtId="0" fontId="0" fillId="24" borderId="24" xfId="0" applyFill="1" applyBorder="1" applyAlignment="1">
      <alignment vertical="center" wrapText="1"/>
    </xf>
    <xf numFmtId="0" fontId="0" fillId="32" borderId="11" xfId="0" applyFill="1" applyBorder="1" applyAlignment="1">
      <alignment vertical="center" wrapText="1"/>
    </xf>
    <xf numFmtId="0" fontId="53" fillId="32" borderId="11" xfId="0" applyFont="1" applyFill="1" applyBorder="1" applyAlignment="1">
      <alignment vertical="center" wrapText="1"/>
    </xf>
    <xf numFmtId="0" fontId="23" fillId="0" borderId="11" xfId="0" applyFont="1" applyBorder="1" applyAlignment="1">
      <alignment wrapText="1"/>
    </xf>
    <xf numFmtId="0" fontId="23" fillId="0" borderId="45" xfId="0" applyFont="1" applyBorder="1" applyAlignment="1">
      <alignment vertical="center" wrapText="1"/>
    </xf>
    <xf numFmtId="0" fontId="23" fillId="0" borderId="45" xfId="0" applyFont="1" applyBorder="1" applyAlignment="1">
      <alignment horizontal="center" vertical="center" wrapText="1"/>
    </xf>
    <xf numFmtId="9" fontId="31" fillId="19" borderId="45" xfId="0" applyNumberFormat="1" applyFont="1" applyFill="1" applyBorder="1" applyAlignment="1">
      <alignment horizontal="center" vertical="center" wrapText="1"/>
    </xf>
    <xf numFmtId="0" fontId="0" fillId="29" borderId="45" xfId="0" applyFill="1" applyBorder="1" applyAlignment="1">
      <alignment vertical="center" wrapText="1"/>
    </xf>
    <xf numFmtId="9" fontId="53" fillId="29" borderId="45" xfId="0" applyNumberFormat="1" applyFont="1" applyFill="1" applyBorder="1" applyAlignment="1">
      <alignment vertical="center" wrapText="1"/>
    </xf>
    <xf numFmtId="0" fontId="0" fillId="20" borderId="45" xfId="0" applyFill="1" applyBorder="1" applyAlignment="1">
      <alignment vertical="center" wrapText="1"/>
    </xf>
    <xf numFmtId="0" fontId="0" fillId="24" borderId="45" xfId="0" applyFill="1" applyBorder="1" applyAlignment="1">
      <alignment vertical="center" wrapText="1"/>
    </xf>
    <xf numFmtId="0" fontId="0" fillId="32" borderId="45" xfId="0" applyFill="1" applyBorder="1" applyAlignment="1">
      <alignment vertical="center" wrapText="1"/>
    </xf>
    <xf numFmtId="0" fontId="0" fillId="24" borderId="62" xfId="0" applyFill="1" applyBorder="1" applyAlignment="1">
      <alignment vertical="center" wrapText="1"/>
    </xf>
    <xf numFmtId="0" fontId="55" fillId="0" borderId="0" xfId="0" applyFont="1" applyBorder="1" applyAlignment="1">
      <alignment horizontal="left" wrapText="1"/>
    </xf>
    <xf numFmtId="0" fontId="55" fillId="0" borderId="0" xfId="0" applyFont="1" applyBorder="1" applyAlignment="1">
      <alignment horizontal="left" vertical="center" wrapText="1"/>
    </xf>
    <xf numFmtId="0" fontId="55" fillId="0" borderId="0" xfId="0" applyFont="1" applyBorder="1" applyAlignment="1">
      <alignment horizontal="center" vertical="center" wrapText="1"/>
    </xf>
    <xf numFmtId="0" fontId="29" fillId="0" borderId="0" xfId="0" applyFont="1" applyBorder="1" applyAlignment="1">
      <alignment horizontal="center" vertical="center" wrapText="1"/>
    </xf>
    <xf numFmtId="0" fontId="55" fillId="0" borderId="0" xfId="0" applyFont="1" applyBorder="1" applyAlignment="1">
      <alignment horizontal="left"/>
    </xf>
    <xf numFmtId="0" fontId="55" fillId="0" borderId="0" xfId="0" applyFont="1" applyBorder="1" applyAlignment="1">
      <alignment horizontal="left" vertical="center"/>
    </xf>
    <xf numFmtId="0" fontId="2" fillId="2" borderId="0" xfId="0" applyFont="1" applyFill="1" applyBorder="1" applyAlignment="1">
      <alignment horizontal="center" vertical="center" wrapText="1"/>
    </xf>
    <xf numFmtId="0" fontId="7" fillId="0" borderId="14" xfId="0" applyFont="1" applyBorder="1" applyAlignment="1">
      <alignment wrapText="1"/>
    </xf>
    <xf numFmtId="4" fontId="16" fillId="3" borderId="16" xfId="0" applyNumberFormat="1" applyFont="1" applyFill="1" applyBorder="1" applyAlignment="1">
      <alignment horizontal="center" vertical="center" wrapText="1"/>
    </xf>
    <xf numFmtId="166" fontId="10" fillId="0" borderId="15" xfId="0" applyNumberFormat="1" applyFont="1" applyBorder="1" applyAlignment="1">
      <alignment horizontal="center" vertical="center" wrapText="1"/>
    </xf>
    <xf numFmtId="0" fontId="58" fillId="11" borderId="11" xfId="0" applyFont="1" applyFill="1" applyBorder="1" applyAlignment="1">
      <alignment horizontal="center" vertical="center" wrapText="1"/>
    </xf>
    <xf numFmtId="9" fontId="57" fillId="11" borderId="11" xfId="3" applyFont="1" applyFill="1" applyBorder="1" applyAlignment="1">
      <alignment horizontal="center" vertical="center" wrapText="1"/>
    </xf>
    <xf numFmtId="9" fontId="58" fillId="11" borderId="11" xfId="3" applyFont="1" applyFill="1" applyBorder="1" applyAlignment="1">
      <alignment horizontal="center" vertical="center" wrapText="1"/>
    </xf>
    <xf numFmtId="9" fontId="57" fillId="9" borderId="11" xfId="3" applyFont="1" applyFill="1" applyBorder="1" applyAlignment="1">
      <alignment horizontal="center" vertical="center" wrapText="1"/>
    </xf>
    <xf numFmtId="0" fontId="58" fillId="11" borderId="11" xfId="0" applyFont="1" applyFill="1" applyBorder="1" applyAlignment="1">
      <alignment vertical="center" wrapText="1"/>
    </xf>
    <xf numFmtId="0" fontId="58" fillId="11" borderId="12" xfId="0" applyFont="1" applyFill="1" applyBorder="1" applyAlignment="1">
      <alignment horizontal="center" vertical="center" wrapText="1"/>
    </xf>
    <xf numFmtId="0" fontId="9" fillId="11" borderId="14" xfId="0" applyFont="1" applyFill="1" applyBorder="1" applyAlignment="1">
      <alignment vertical="center" wrapText="1"/>
    </xf>
    <xf numFmtId="0" fontId="55" fillId="0" borderId="11" xfId="0" applyFont="1" applyBorder="1" applyAlignment="1">
      <alignment vertical="center" wrapText="1"/>
    </xf>
    <xf numFmtId="0" fontId="58" fillId="0" borderId="11" xfId="0" applyFont="1" applyBorder="1" applyAlignment="1">
      <alignment horizontal="center" vertical="center" wrapText="1"/>
    </xf>
    <xf numFmtId="0" fontId="58" fillId="0" borderId="11" xfId="0" applyFont="1" applyBorder="1" applyAlignment="1">
      <alignment vertical="center" wrapText="1"/>
    </xf>
    <xf numFmtId="9" fontId="57" fillId="0" borderId="11" xfId="3" applyFont="1" applyBorder="1" applyAlignment="1">
      <alignment horizontal="center" vertical="center" wrapText="1"/>
    </xf>
    <xf numFmtId="0" fontId="59" fillId="0" borderId="11" xfId="0" applyFont="1" applyBorder="1" applyAlignment="1">
      <alignment wrapText="1"/>
    </xf>
    <xf numFmtId="9" fontId="60" fillId="0" borderId="11" xfId="3" applyFont="1" applyBorder="1" applyAlignment="1">
      <alignment horizontal="center" vertical="center" wrapText="1"/>
    </xf>
    <xf numFmtId="0" fontId="59" fillId="0" borderId="11" xfId="0" applyFont="1" applyBorder="1" applyAlignment="1">
      <alignment horizontal="center" wrapText="1"/>
    </xf>
    <xf numFmtId="0" fontId="59" fillId="0" borderId="11" xfId="0" applyFont="1" applyBorder="1" applyAlignment="1">
      <alignment horizontal="center" vertical="center" wrapText="1"/>
    </xf>
    <xf numFmtId="0" fontId="59" fillId="0" borderId="11" xfId="0" applyFont="1" applyBorder="1" applyAlignment="1">
      <alignment vertical="center" wrapText="1"/>
    </xf>
    <xf numFmtId="0" fontId="58" fillId="0" borderId="11" xfId="0" applyFont="1" applyBorder="1" applyAlignment="1">
      <alignment wrapText="1"/>
    </xf>
    <xf numFmtId="1" fontId="10" fillId="11" borderId="11" xfId="0" applyNumberFormat="1" applyFont="1" applyFill="1" applyBorder="1" applyAlignment="1">
      <alignment horizontal="center" vertical="center" wrapText="1"/>
    </xf>
    <xf numFmtId="0" fontId="58" fillId="11" borderId="16" xfId="0" applyFont="1" applyFill="1" applyBorder="1" applyAlignment="1">
      <alignment horizontal="center" vertical="center" wrapText="1"/>
    </xf>
    <xf numFmtId="0" fontId="55" fillId="2" borderId="11" xfId="0" applyFont="1" applyFill="1" applyBorder="1" applyAlignment="1">
      <alignment vertical="center" wrapText="1"/>
    </xf>
    <xf numFmtId="0" fontId="29" fillId="2" borderId="11" xfId="0" applyFont="1" applyFill="1" applyBorder="1" applyAlignment="1">
      <alignment vertical="center" wrapText="1"/>
    </xf>
    <xf numFmtId="0" fontId="7" fillId="0" borderId="11" xfId="0" applyFont="1" applyBorder="1" applyAlignment="1">
      <alignment horizontal="center" wrapText="1"/>
    </xf>
    <xf numFmtId="0" fontId="7" fillId="0" borderId="11" xfId="0" applyFont="1" applyBorder="1" applyAlignment="1">
      <alignment wrapText="1"/>
    </xf>
    <xf numFmtId="170" fontId="35" fillId="0" borderId="11" xfId="0" applyNumberFormat="1" applyFont="1" applyBorder="1" applyAlignment="1">
      <alignment horizontal="center" vertical="center" wrapText="1"/>
    </xf>
    <xf numFmtId="0" fontId="21" fillId="0" borderId="11" xfId="0" applyFont="1" applyBorder="1" applyAlignment="1">
      <alignment horizontal="center" wrapText="1"/>
    </xf>
    <xf numFmtId="0" fontId="21" fillId="0" borderId="11" xfId="0" applyFont="1" applyBorder="1" applyAlignment="1">
      <alignment horizontal="center" vertical="center" wrapText="1"/>
    </xf>
    <xf numFmtId="1" fontId="12" fillId="35" borderId="11" xfId="0" applyNumberFormat="1" applyFont="1" applyFill="1" applyBorder="1" applyAlignment="1">
      <alignment horizontal="center" vertical="center" textRotation="90" wrapText="1"/>
    </xf>
    <xf numFmtId="0" fontId="12" fillId="0" borderId="11" xfId="0" applyFont="1" applyBorder="1" applyAlignment="1">
      <alignment horizontal="center" vertical="center" textRotation="90" wrapText="1"/>
    </xf>
    <xf numFmtId="0" fontId="35" fillId="0" borderId="11" xfId="0" applyFont="1" applyBorder="1" applyAlignment="1">
      <alignment horizontal="center" vertical="center" wrapText="1"/>
    </xf>
    <xf numFmtId="9" fontId="9" fillId="0" borderId="11" xfId="3" applyFont="1" applyBorder="1" applyAlignment="1">
      <alignment horizontal="center" vertical="center" wrapText="1"/>
    </xf>
    <xf numFmtId="0" fontId="37" fillId="0" borderId="11" xfId="0" applyFont="1" applyBorder="1" applyAlignment="1">
      <alignment horizontal="center" vertical="center" wrapText="1"/>
    </xf>
    <xf numFmtId="43" fontId="9" fillId="0" borderId="11" xfId="1" applyFont="1" applyBorder="1" applyAlignment="1">
      <alignment horizontal="center" vertical="center" wrapText="1"/>
    </xf>
    <xf numFmtId="0" fontId="55" fillId="0" borderId="0" xfId="0" applyFont="1" applyAlignment="1">
      <alignment horizontal="left" wrapText="1"/>
    </xf>
    <xf numFmtId="0" fontId="55" fillId="0" borderId="0" xfId="0" applyFont="1" applyAlignment="1">
      <alignment horizontal="left" vertical="center" wrapText="1"/>
    </xf>
    <xf numFmtId="0" fontId="55" fillId="0" borderId="0" xfId="0" applyFont="1" applyAlignment="1">
      <alignment horizontal="center" vertical="center" wrapText="1"/>
    </xf>
    <xf numFmtId="0" fontId="29" fillId="0" borderId="0" xfId="0" applyFont="1" applyAlignment="1">
      <alignment horizontal="center" vertical="center" wrapText="1"/>
    </xf>
    <xf numFmtId="0" fontId="55" fillId="0" borderId="0" xfId="0" applyFont="1" applyAlignment="1">
      <alignment horizontal="left"/>
    </xf>
    <xf numFmtId="0" fontId="55" fillId="0" borderId="0" xfId="0" applyFont="1" applyAlignment="1">
      <alignment horizontal="left" vertical="center"/>
    </xf>
    <xf numFmtId="0" fontId="29" fillId="0" borderId="0" xfId="0" applyFont="1" applyAlignment="1">
      <alignment horizontal="center" wrapText="1"/>
    </xf>
    <xf numFmtId="0" fontId="29" fillId="0" borderId="0" xfId="0" applyFont="1" applyAlignment="1">
      <alignment vertical="center" wrapText="1"/>
    </xf>
    <xf numFmtId="1" fontId="8" fillId="2" borderId="11" xfId="0" applyNumberFormat="1" applyFont="1" applyFill="1" applyBorder="1" applyAlignment="1">
      <alignment horizontal="center" vertical="center" wrapText="1"/>
    </xf>
    <xf numFmtId="165" fontId="8" fillId="0" borderId="11" xfId="0" applyNumberFormat="1" applyFont="1" applyBorder="1" applyAlignment="1">
      <alignment horizontal="center" vertical="center" wrapText="1"/>
    </xf>
    <xf numFmtId="1" fontId="7" fillId="6" borderId="11" xfId="0" applyNumberFormat="1" applyFont="1" applyFill="1" applyBorder="1" applyAlignment="1">
      <alignment horizontal="center" vertical="center" wrapText="1"/>
    </xf>
    <xf numFmtId="9" fontId="7" fillId="9" borderId="11" xfId="0" applyNumberFormat="1" applyFont="1" applyFill="1" applyBorder="1" applyAlignment="1">
      <alignment horizontal="center" vertical="center" wrapText="1"/>
    </xf>
    <xf numFmtId="43" fontId="7" fillId="25" borderId="15" xfId="1" applyFont="1" applyFill="1" applyBorder="1" applyAlignment="1">
      <alignment horizontal="right" vertical="top" wrapText="1"/>
    </xf>
    <xf numFmtId="0" fontId="21" fillId="10" borderId="11" xfId="0" applyFont="1" applyFill="1" applyBorder="1" applyAlignment="1">
      <alignment horizontal="left" vertical="center" wrapText="1"/>
    </xf>
    <xf numFmtId="0" fontId="4" fillId="6" borderId="11" xfId="0" applyFont="1" applyFill="1" applyBorder="1" applyAlignment="1">
      <alignment horizontal="left" vertical="center" wrapText="1"/>
    </xf>
    <xf numFmtId="0" fontId="4" fillId="0" borderId="11" xfId="0" applyFont="1" applyBorder="1" applyAlignment="1">
      <alignment horizontal="center" wrapText="1"/>
    </xf>
    <xf numFmtId="0" fontId="4" fillId="0" borderId="11" xfId="0" applyFont="1" applyBorder="1" applyAlignment="1">
      <alignment horizontal="center" vertical="center" wrapText="1"/>
    </xf>
    <xf numFmtId="0" fontId="4" fillId="0" borderId="11" xfId="0" applyFont="1" applyBorder="1" applyAlignment="1">
      <alignment wrapText="1"/>
    </xf>
    <xf numFmtId="10" fontId="7" fillId="0" borderId="11" xfId="0" applyNumberFormat="1" applyFont="1" applyBorder="1" applyAlignment="1">
      <alignment vertical="center" wrapText="1"/>
    </xf>
    <xf numFmtId="9" fontId="8" fillId="25" borderId="11" xfId="3" applyFont="1" applyFill="1" applyBorder="1" applyAlignment="1">
      <alignment horizontal="center" vertical="top"/>
    </xf>
    <xf numFmtId="9" fontId="7" fillId="11" borderId="11" xfId="3" applyFont="1" applyFill="1" applyBorder="1" applyAlignment="1">
      <alignment horizontal="center" vertical="top" wrapText="1"/>
    </xf>
    <xf numFmtId="0" fontId="11" fillId="9" borderId="11" xfId="4" applyNumberFormat="1" applyFont="1" applyFill="1" applyBorder="1" applyAlignment="1">
      <alignment vertical="top" wrapText="1"/>
    </xf>
    <xf numFmtId="0" fontId="7" fillId="25" borderId="15" xfId="0" applyFont="1" applyFill="1" applyBorder="1" applyAlignment="1">
      <alignment vertical="top" wrapText="1"/>
    </xf>
    <xf numFmtId="0" fontId="7" fillId="25" borderId="15" xfId="0" applyFont="1" applyFill="1" applyBorder="1" applyAlignment="1">
      <alignment horizontal="center" vertical="top" wrapText="1"/>
    </xf>
    <xf numFmtId="0" fontId="8" fillId="6" borderId="11" xfId="0" applyFont="1" applyFill="1" applyBorder="1" applyAlignment="1">
      <alignment vertical="center" textRotation="90" wrapText="1"/>
    </xf>
    <xf numFmtId="0" fontId="21" fillId="6" borderId="11" xfId="0" applyFont="1" applyFill="1" applyBorder="1" applyAlignment="1">
      <alignment horizontal="left" vertical="center" wrapText="1"/>
    </xf>
    <xf numFmtId="9" fontId="7" fillId="0" borderId="11" xfId="0" applyNumberFormat="1" applyFont="1" applyBorder="1" applyAlignment="1">
      <alignment horizontal="center" vertical="center" wrapText="1"/>
    </xf>
    <xf numFmtId="9" fontId="7" fillId="0" borderId="11" xfId="0" applyNumberFormat="1" applyFont="1" applyBorder="1" applyAlignment="1">
      <alignment vertical="center" wrapText="1"/>
    </xf>
    <xf numFmtId="10" fontId="7" fillId="0" borderId="11" xfId="0" applyNumberFormat="1" applyFont="1" applyBorder="1" applyAlignment="1">
      <alignment horizontal="center" vertical="center" wrapText="1"/>
    </xf>
    <xf numFmtId="170" fontId="7" fillId="6" borderId="11" xfId="0" applyNumberFormat="1" applyFont="1" applyFill="1" applyBorder="1" applyAlignment="1">
      <alignment horizontal="center" vertical="center" wrapText="1"/>
    </xf>
    <xf numFmtId="49" fontId="8" fillId="36" borderId="34" xfId="0" applyNumberFormat="1" applyFont="1" applyFill="1" applyBorder="1" applyAlignment="1">
      <alignment vertical="center" wrapText="1"/>
    </xf>
    <xf numFmtId="0" fontId="7" fillId="6" borderId="15" xfId="0" applyFont="1" applyFill="1" applyBorder="1" applyAlignment="1">
      <alignment vertical="center" wrapText="1"/>
    </xf>
    <xf numFmtId="0" fontId="4" fillId="6" borderId="11" xfId="0" applyFont="1" applyFill="1" applyBorder="1" applyAlignment="1">
      <alignment horizontal="left" wrapText="1"/>
    </xf>
    <xf numFmtId="0" fontId="4" fillId="6" borderId="11" xfId="0" applyFont="1" applyFill="1" applyBorder="1" applyAlignment="1">
      <alignment horizontal="center" vertical="center" wrapText="1"/>
    </xf>
    <xf numFmtId="1" fontId="7" fillId="6" borderId="15" xfId="0" applyNumberFormat="1" applyFont="1" applyFill="1" applyBorder="1" applyAlignment="1">
      <alignment horizontal="center" vertical="center" wrapText="1"/>
    </xf>
    <xf numFmtId="9" fontId="7" fillId="6" borderId="15" xfId="3" applyFont="1" applyFill="1" applyBorder="1" applyAlignment="1">
      <alignment horizontal="center" vertical="center" wrapText="1"/>
    </xf>
    <xf numFmtId="0" fontId="7" fillId="6" borderId="15" xfId="0" applyFont="1" applyFill="1" applyBorder="1" applyAlignment="1">
      <alignment horizontal="left" vertical="center" wrapText="1"/>
    </xf>
    <xf numFmtId="0" fontId="7" fillId="6" borderId="15" xfId="0" applyFont="1" applyFill="1" applyBorder="1" applyAlignment="1">
      <alignment horizontal="left" wrapText="1"/>
    </xf>
    <xf numFmtId="9" fontId="7" fillId="9" borderId="15" xfId="0" applyNumberFormat="1" applyFont="1" applyFill="1" applyBorder="1" applyAlignment="1">
      <alignment horizontal="center" vertical="center" wrapText="1"/>
    </xf>
    <xf numFmtId="0" fontId="12" fillId="11" borderId="19" xfId="0" applyFont="1" applyFill="1" applyBorder="1" applyAlignment="1">
      <alignment vertical="center" wrapText="1"/>
    </xf>
    <xf numFmtId="164" fontId="11" fillId="0" borderId="0" xfId="0" applyNumberFormat="1" applyFont="1" applyAlignment="1">
      <alignment horizontal="center" vertical="center" wrapText="1"/>
    </xf>
    <xf numFmtId="164" fontId="13" fillId="0" borderId="0" xfId="0" applyNumberFormat="1" applyFont="1" applyAlignment="1">
      <alignment horizontal="center" vertical="center" wrapText="1"/>
    </xf>
    <xf numFmtId="1" fontId="16" fillId="3" borderId="11" xfId="0" applyNumberFormat="1" applyFont="1" applyFill="1" applyBorder="1" applyAlignment="1">
      <alignment horizontal="center" vertical="center" wrapText="1"/>
    </xf>
    <xf numFmtId="0" fontId="28" fillId="0" borderId="11" xfId="0" applyFont="1" applyBorder="1" applyAlignment="1" applyProtection="1">
      <alignment vertical="center" wrapText="1"/>
      <protection locked="0"/>
    </xf>
    <xf numFmtId="0" fontId="64" fillId="0" borderId="11" xfId="0" applyFont="1" applyBorder="1" applyAlignment="1" applyProtection="1">
      <alignment vertical="center" wrapText="1"/>
      <protection locked="0"/>
    </xf>
    <xf numFmtId="0" fontId="62" fillId="0" borderId="11" xfId="0" applyFont="1" applyBorder="1" applyAlignment="1" applyProtection="1">
      <alignment vertical="center" wrapText="1"/>
      <protection locked="0"/>
    </xf>
    <xf numFmtId="9" fontId="31" fillId="0" borderId="11" xfId="3" applyFont="1" applyFill="1" applyBorder="1" applyAlignment="1" applyProtection="1">
      <alignment vertical="center"/>
      <protection locked="0"/>
    </xf>
    <xf numFmtId="9" fontId="13" fillId="16" borderId="12" xfId="3" applyFont="1" applyFill="1" applyBorder="1" applyAlignment="1">
      <alignment vertical="center" wrapText="1"/>
    </xf>
    <xf numFmtId="9" fontId="13" fillId="7" borderId="11" xfId="3" applyFont="1" applyFill="1" applyBorder="1" applyAlignment="1">
      <alignment vertical="center" wrapText="1"/>
    </xf>
    <xf numFmtId="9" fontId="13" fillId="17" borderId="11" xfId="3" applyFont="1" applyFill="1" applyBorder="1" applyAlignment="1">
      <alignment vertical="center" wrapText="1"/>
    </xf>
    <xf numFmtId="9" fontId="13" fillId="18" borderId="11" xfId="3" applyFont="1" applyFill="1" applyBorder="1" applyAlignment="1">
      <alignment vertical="center" wrapText="1"/>
    </xf>
    <xf numFmtId="0" fontId="7" fillId="24" borderId="11" xfId="0" applyFont="1" applyFill="1" applyBorder="1" applyAlignment="1">
      <alignment horizontal="center" vertical="center" wrapText="1"/>
    </xf>
    <xf numFmtId="0" fontId="28" fillId="0" borderId="15" xfId="0" applyFont="1" applyBorder="1" applyAlignment="1" applyProtection="1">
      <alignment vertical="center" wrapText="1"/>
      <protection locked="0"/>
    </xf>
    <xf numFmtId="0" fontId="64" fillId="0" borderId="15" xfId="0" applyFont="1" applyBorder="1" applyAlignment="1" applyProtection="1">
      <alignment vertical="center" wrapText="1"/>
      <protection locked="0"/>
    </xf>
    <xf numFmtId="0" fontId="62" fillId="0" borderId="15" xfId="0" applyFont="1" applyBorder="1" applyAlignment="1" applyProtection="1">
      <alignment vertical="center" wrapText="1"/>
      <protection locked="0"/>
    </xf>
    <xf numFmtId="9" fontId="31" fillId="0" borderId="15" xfId="3" applyFont="1" applyFill="1" applyBorder="1" applyAlignment="1" applyProtection="1">
      <alignment vertical="center"/>
      <protection locked="0"/>
    </xf>
    <xf numFmtId="9" fontId="13" fillId="16" borderId="17" xfId="3" applyFont="1" applyFill="1" applyBorder="1" applyAlignment="1">
      <alignment vertical="center" wrapText="1"/>
    </xf>
    <xf numFmtId="9" fontId="13" fillId="7" borderId="15" xfId="3" applyFont="1" applyFill="1" applyBorder="1" applyAlignment="1">
      <alignment vertical="center" wrapText="1"/>
    </xf>
    <xf numFmtId="9" fontId="13" fillId="17" borderId="15" xfId="3" applyFont="1" applyFill="1" applyBorder="1" applyAlignment="1">
      <alignment vertical="center" wrapText="1"/>
    </xf>
    <xf numFmtId="9" fontId="13" fillId="18" borderId="15" xfId="3" applyFont="1" applyFill="1" applyBorder="1" applyAlignment="1">
      <alignment vertical="center" wrapText="1"/>
    </xf>
    <xf numFmtId="0" fontId="7" fillId="24" borderId="15" xfId="0" applyFont="1" applyFill="1" applyBorder="1" applyAlignment="1">
      <alignment horizontal="center" vertical="center" wrapText="1"/>
    </xf>
    <xf numFmtId="0" fontId="21" fillId="24" borderId="11" xfId="0" applyFont="1" applyFill="1" applyBorder="1" applyAlignment="1">
      <alignment horizontal="center" vertical="center" wrapText="1"/>
    </xf>
    <xf numFmtId="9" fontId="31" fillId="9" borderId="11" xfId="3" applyFont="1" applyFill="1" applyBorder="1" applyAlignment="1">
      <alignment horizontal="center" vertical="center" wrapText="1"/>
    </xf>
    <xf numFmtId="170" fontId="21" fillId="24" borderId="11" xfId="0" applyNumberFormat="1" applyFont="1" applyFill="1" applyBorder="1" applyAlignment="1">
      <alignment horizontal="center" vertical="center" wrapText="1"/>
    </xf>
    <xf numFmtId="0" fontId="21" fillId="24" borderId="12" xfId="0" applyFont="1" applyFill="1" applyBorder="1" applyAlignment="1">
      <alignment horizontal="center" vertical="center" wrapText="1"/>
    </xf>
    <xf numFmtId="0" fontId="23" fillId="14" borderId="11" xfId="0" applyFont="1" applyFill="1" applyBorder="1" applyAlignment="1">
      <alignment horizontal="left" vertical="center" wrapText="1"/>
    </xf>
    <xf numFmtId="0" fontId="23" fillId="0" borderId="11" xfId="0" applyFont="1" applyBorder="1" applyAlignment="1">
      <alignment horizontal="left" vertical="center" wrapText="1"/>
    </xf>
    <xf numFmtId="9" fontId="53" fillId="16" borderId="11" xfId="0" applyNumberFormat="1" applyFont="1" applyFill="1" applyBorder="1" applyAlignment="1">
      <alignment horizontal="left" vertical="center" wrapText="1"/>
    </xf>
    <xf numFmtId="9" fontId="53" fillId="7" borderId="11" xfId="0" applyNumberFormat="1" applyFont="1" applyFill="1" applyBorder="1" applyAlignment="1">
      <alignment horizontal="left" vertical="center" wrapText="1"/>
    </xf>
    <xf numFmtId="170" fontId="23" fillId="0" borderId="11" xfId="0" applyNumberFormat="1" applyFont="1" applyBorder="1" applyAlignment="1">
      <alignment horizontal="left" vertical="center" wrapText="1"/>
    </xf>
    <xf numFmtId="0" fontId="23" fillId="0" borderId="12" xfId="0" applyFont="1" applyBorder="1" applyAlignment="1">
      <alignment horizontal="left" vertical="center" wrapText="1"/>
    </xf>
    <xf numFmtId="0" fontId="53" fillId="16" borderId="11" xfId="0" applyFont="1" applyFill="1" applyBorder="1" applyAlignment="1">
      <alignment horizontal="left" vertical="center" wrapText="1"/>
    </xf>
    <xf numFmtId="0" fontId="53" fillId="7" borderId="11" xfId="0" applyFont="1" applyFill="1" applyBorder="1" applyAlignment="1">
      <alignment horizontal="left" vertical="center" wrapText="1"/>
    </xf>
    <xf numFmtId="0" fontId="53" fillId="24" borderId="11" xfId="0" applyFont="1" applyFill="1" applyBorder="1" applyAlignment="1">
      <alignment horizontal="left" vertical="center" wrapText="1"/>
    </xf>
    <xf numFmtId="0" fontId="53" fillId="37" borderId="11" xfId="0" applyFont="1" applyFill="1" applyBorder="1" applyAlignment="1">
      <alignment horizontal="left" vertical="center" wrapText="1"/>
    </xf>
    <xf numFmtId="9" fontId="53" fillId="37" borderId="11" xfId="0" applyNumberFormat="1" applyFont="1" applyFill="1" applyBorder="1" applyAlignment="1">
      <alignment horizontal="left" vertical="center" wrapText="1"/>
    </xf>
    <xf numFmtId="9" fontId="21" fillId="24" borderId="11" xfId="3" applyFont="1" applyFill="1" applyBorder="1" applyAlignment="1">
      <alignment horizontal="center" vertical="center" wrapText="1"/>
    </xf>
    <xf numFmtId="0" fontId="20" fillId="24" borderId="11" xfId="0" applyFont="1" applyFill="1" applyBorder="1" applyAlignment="1">
      <alignment horizontal="center" vertical="center" wrapText="1"/>
    </xf>
    <xf numFmtId="9" fontId="31" fillId="0" borderId="11" xfId="0" applyNumberFormat="1" applyFont="1" applyBorder="1" applyAlignment="1">
      <alignment horizontal="center" vertical="center" wrapText="1"/>
    </xf>
    <xf numFmtId="9" fontId="53" fillId="24" borderId="11" xfId="0" applyNumberFormat="1" applyFont="1" applyFill="1" applyBorder="1" applyAlignment="1">
      <alignment horizontal="left" vertical="center" wrapText="1"/>
    </xf>
    <xf numFmtId="9" fontId="53" fillId="7" borderId="11" xfId="0" applyNumberFormat="1" applyFont="1" applyFill="1" applyBorder="1" applyAlignment="1">
      <alignment horizontal="center" vertical="center" wrapText="1"/>
    </xf>
    <xf numFmtId="9" fontId="21" fillId="24" borderId="11" xfId="0" applyNumberFormat="1" applyFont="1" applyFill="1" applyBorder="1" applyAlignment="1">
      <alignment horizontal="center" vertical="center" wrapText="1"/>
    </xf>
    <xf numFmtId="0" fontId="21" fillId="24" borderId="11" xfId="0" applyFont="1" applyFill="1" applyBorder="1" applyAlignment="1">
      <alignment horizontal="left" vertical="center" wrapText="1"/>
    </xf>
    <xf numFmtId="9" fontId="23" fillId="0" borderId="11" xfId="0" applyNumberFormat="1" applyFont="1" applyBorder="1" applyAlignment="1">
      <alignment horizontal="center" vertical="center" wrapText="1"/>
    </xf>
    <xf numFmtId="0" fontId="65" fillId="0" borderId="0" xfId="0" applyFont="1"/>
    <xf numFmtId="0" fontId="66" fillId="0" borderId="0" xfId="0" applyFont="1"/>
    <xf numFmtId="0" fontId="66" fillId="0" borderId="0" xfId="0" applyFont="1" applyAlignment="1"/>
    <xf numFmtId="0" fontId="67" fillId="0" borderId="0" xfId="0" applyFont="1"/>
    <xf numFmtId="0" fontId="65" fillId="2" borderId="0" xfId="0" applyFont="1" applyFill="1"/>
    <xf numFmtId="0" fontId="65" fillId="0" borderId="0" xfId="0" applyFont="1" applyAlignment="1">
      <alignment horizontal="center"/>
    </xf>
    <xf numFmtId="0" fontId="65" fillId="0" borderId="0" xfId="0" applyFont="1" applyAlignment="1">
      <alignment horizontal="center" vertical="center"/>
    </xf>
    <xf numFmtId="0" fontId="65" fillId="0" borderId="0" xfId="4" applyNumberFormat="1" applyFont="1" applyAlignment="1">
      <alignment horizontal="center" vertical="center"/>
    </xf>
    <xf numFmtId="43" fontId="65" fillId="0" borderId="0" xfId="1" applyFont="1" applyAlignment="1">
      <alignment horizontal="center" wrapText="1"/>
    </xf>
    <xf numFmtId="164" fontId="67" fillId="2" borderId="0" xfId="0" applyNumberFormat="1" applyFont="1" applyFill="1" applyAlignment="1">
      <alignment horizontal="center" vertical="center" wrapText="1"/>
    </xf>
    <xf numFmtId="164" fontId="67" fillId="0" borderId="0" xfId="0" applyNumberFormat="1" applyFont="1" applyAlignment="1">
      <alignment horizontal="center" vertical="center" wrapText="1"/>
    </xf>
    <xf numFmtId="164" fontId="68" fillId="0" borderId="0" xfId="0" applyNumberFormat="1" applyFont="1" applyAlignment="1">
      <alignment horizontal="center" vertical="center"/>
    </xf>
    <xf numFmtId="0" fontId="68" fillId="0" borderId="0" xfId="0" applyFont="1" applyAlignment="1">
      <alignment horizontal="center" vertical="center"/>
    </xf>
    <xf numFmtId="0" fontId="68" fillId="0" borderId="0" xfId="4" applyNumberFormat="1" applyFont="1" applyAlignment="1">
      <alignment horizontal="center" vertical="center"/>
    </xf>
    <xf numFmtId="164" fontId="68" fillId="0" borderId="0" xfId="0" applyNumberFormat="1" applyFont="1" applyAlignment="1">
      <alignment horizontal="left" vertical="center" wrapText="1"/>
    </xf>
    <xf numFmtId="43" fontId="68" fillId="0" borderId="0" xfId="1" applyFont="1" applyAlignment="1">
      <alignment horizontal="center" vertical="center" wrapText="1"/>
    </xf>
    <xf numFmtId="4" fontId="69" fillId="3" borderId="79" xfId="0" applyNumberFormat="1" applyFont="1" applyFill="1" applyBorder="1" applyAlignment="1">
      <alignment horizontal="center" vertical="center" wrapText="1"/>
    </xf>
    <xf numFmtId="165" fontId="72" fillId="2" borderId="11" xfId="0" applyNumberFormat="1" applyFont="1" applyFill="1" applyBorder="1" applyAlignment="1">
      <alignment horizontal="center" vertical="center" wrapText="1"/>
    </xf>
    <xf numFmtId="165" fontId="73" fillId="0" borderId="11" xfId="0" applyNumberFormat="1" applyFont="1" applyBorder="1" applyAlignment="1">
      <alignment horizontal="center" vertical="center" wrapText="1"/>
    </xf>
    <xf numFmtId="0" fontId="73" fillId="0" borderId="11" xfId="0" applyFont="1" applyBorder="1" applyAlignment="1">
      <alignment horizontal="center" vertical="center" wrapText="1"/>
    </xf>
    <xf numFmtId="166" fontId="73" fillId="0" borderId="11" xfId="0" applyNumberFormat="1" applyFont="1" applyBorder="1" applyAlignment="1">
      <alignment horizontal="center" vertical="center" wrapText="1"/>
    </xf>
    <xf numFmtId="166" fontId="73" fillId="0" borderId="11" xfId="0" applyNumberFormat="1" applyFont="1" applyBorder="1" applyAlignment="1">
      <alignment horizontal="center" vertical="center"/>
    </xf>
    <xf numFmtId="166" fontId="73" fillId="0" borderId="12" xfId="0" applyNumberFormat="1" applyFont="1" applyBorder="1" applyAlignment="1">
      <alignment horizontal="center" vertical="center"/>
    </xf>
    <xf numFmtId="43" fontId="73" fillId="0" borderId="11" xfId="1" applyFont="1" applyBorder="1" applyAlignment="1">
      <alignment horizontal="center" vertical="center" wrapText="1"/>
    </xf>
    <xf numFmtId="166" fontId="73" fillId="0" borderId="14" xfId="0" applyNumberFormat="1" applyFont="1" applyBorder="1" applyAlignment="1">
      <alignment horizontal="center" vertical="center" wrapText="1"/>
    </xf>
    <xf numFmtId="0" fontId="76" fillId="0" borderId="0" xfId="0" applyFont="1"/>
    <xf numFmtId="1" fontId="77" fillId="11" borderId="11" xfId="0" applyNumberFormat="1" applyFont="1" applyFill="1" applyBorder="1" applyAlignment="1">
      <alignment horizontal="center" vertical="center" wrapText="1"/>
    </xf>
    <xf numFmtId="0" fontId="79" fillId="11" borderId="11" xfId="0" applyFont="1" applyFill="1" applyBorder="1" applyAlignment="1">
      <alignment horizontal="center" vertical="center" wrapText="1"/>
    </xf>
    <xf numFmtId="0" fontId="78" fillId="11" borderId="11" xfId="3" applyNumberFormat="1" applyFont="1" applyFill="1" applyBorder="1" applyAlignment="1">
      <alignment horizontal="center" vertical="center"/>
    </xf>
    <xf numFmtId="9" fontId="79" fillId="11" borderId="11" xfId="3" applyFont="1" applyFill="1" applyBorder="1" applyAlignment="1">
      <alignment horizontal="center" vertical="center" wrapText="1"/>
    </xf>
    <xf numFmtId="0" fontId="78" fillId="9" borderId="11" xfId="4" applyNumberFormat="1" applyFont="1" applyFill="1" applyBorder="1" applyAlignment="1">
      <alignment horizontal="center" vertical="center" wrapText="1"/>
    </xf>
    <xf numFmtId="0" fontId="79" fillId="11" borderId="15" xfId="0" applyFont="1" applyFill="1" applyBorder="1" applyAlignment="1">
      <alignment vertical="center" wrapText="1"/>
    </xf>
    <xf numFmtId="0" fontId="79" fillId="11" borderId="17" xfId="0" applyFont="1" applyFill="1" applyBorder="1" applyAlignment="1">
      <alignment horizontal="center" vertical="center" wrapText="1"/>
    </xf>
    <xf numFmtId="0" fontId="79" fillId="11" borderId="11" xfId="0" applyFont="1" applyFill="1" applyBorder="1" applyAlignment="1">
      <alignment vertical="center" wrapText="1"/>
    </xf>
    <xf numFmtId="43" fontId="79" fillId="11" borderId="11" xfId="1" applyFont="1" applyFill="1" applyBorder="1" applyAlignment="1">
      <alignment horizontal="center" vertical="center" wrapText="1"/>
    </xf>
    <xf numFmtId="0" fontId="79" fillId="11" borderId="19" xfId="0" applyFont="1" applyFill="1" applyBorder="1" applyAlignment="1">
      <alignment vertical="center" wrapText="1"/>
    </xf>
    <xf numFmtId="0" fontId="45" fillId="0" borderId="0" xfId="0" applyFont="1"/>
    <xf numFmtId="0" fontId="81" fillId="0" borderId="11" xfId="0" applyFont="1" applyBorder="1" applyAlignment="1">
      <alignment vertical="center" wrapText="1"/>
    </xf>
    <xf numFmtId="0" fontId="79" fillId="0" borderId="11" xfId="0" applyFont="1" applyBorder="1" applyAlignment="1">
      <alignment horizontal="center" vertical="center" wrapText="1"/>
    </xf>
    <xf numFmtId="0" fontId="82" fillId="0" borderId="11" xfId="0" applyFont="1" applyBorder="1" applyAlignment="1">
      <alignment horizontal="center" vertical="center" wrapText="1"/>
    </xf>
    <xf numFmtId="9" fontId="79" fillId="0" borderId="11" xfId="3" applyFont="1" applyBorder="1" applyAlignment="1">
      <alignment horizontal="center" vertical="center"/>
    </xf>
    <xf numFmtId="0" fontId="79" fillId="0" borderId="11" xfId="0" applyFont="1" applyBorder="1" applyAlignment="1">
      <alignment vertical="center" wrapText="1"/>
    </xf>
    <xf numFmtId="0" fontId="78" fillId="0" borderId="11" xfId="3" applyNumberFormat="1" applyFont="1" applyBorder="1" applyAlignment="1">
      <alignment vertical="center" wrapText="1"/>
    </xf>
    <xf numFmtId="0" fontId="78" fillId="0" borderId="11" xfId="3" applyNumberFormat="1" applyFont="1" applyBorder="1" applyAlignment="1">
      <alignment horizontal="center" vertical="center" wrapText="1"/>
    </xf>
    <xf numFmtId="0" fontId="78" fillId="0" borderId="11" xfId="4" applyNumberFormat="1" applyFont="1" applyBorder="1" applyAlignment="1">
      <alignment horizontal="center" vertical="center" wrapText="1"/>
    </xf>
    <xf numFmtId="0" fontId="78" fillId="0" borderId="12" xfId="3" applyNumberFormat="1" applyFont="1" applyBorder="1" applyAlignment="1">
      <alignment horizontal="center" vertical="center" wrapText="1"/>
    </xf>
    <xf numFmtId="0" fontId="0" fillId="0" borderId="11" xfId="0" applyBorder="1" applyAlignment="1">
      <alignment vertical="center" wrapText="1"/>
    </xf>
    <xf numFmtId="170" fontId="79" fillId="0" borderId="11" xfId="0" applyNumberFormat="1" applyFont="1" applyBorder="1" applyAlignment="1">
      <alignment horizontal="center" vertical="center" wrapText="1"/>
    </xf>
    <xf numFmtId="170" fontId="79" fillId="0" borderId="12" xfId="0" applyNumberFormat="1" applyFont="1" applyBorder="1" applyAlignment="1">
      <alignment horizontal="center" vertical="center" wrapText="1"/>
    </xf>
    <xf numFmtId="0" fontId="82" fillId="0" borderId="11" xfId="0" applyFont="1" applyBorder="1" applyAlignment="1">
      <alignment vertical="center" wrapText="1"/>
    </xf>
    <xf numFmtId="43" fontId="76" fillId="2" borderId="11" xfId="1" applyFont="1" applyFill="1" applyBorder="1" applyAlignment="1">
      <alignment horizontal="center" vertical="center" wrapText="1"/>
    </xf>
    <xf numFmtId="0" fontId="76" fillId="0" borderId="14" xfId="0" applyFont="1" applyBorder="1" applyAlignment="1">
      <alignment vertical="center" wrapText="1"/>
    </xf>
    <xf numFmtId="0" fontId="78" fillId="9" borderId="11" xfId="3" applyNumberFormat="1" applyFont="1" applyFill="1" applyBorder="1" applyAlignment="1">
      <alignment horizontal="center" vertical="center" wrapText="1"/>
    </xf>
    <xf numFmtId="0" fontId="83" fillId="38" borderId="11" xfId="0" applyFont="1" applyFill="1" applyBorder="1" applyAlignment="1">
      <alignment vertical="center" wrapText="1"/>
    </xf>
    <xf numFmtId="0" fontId="83" fillId="38" borderId="12" xfId="0" applyFont="1" applyFill="1" applyBorder="1" applyAlignment="1">
      <alignment horizontal="center" vertical="center" wrapText="1"/>
    </xf>
    <xf numFmtId="43" fontId="83" fillId="38" borderId="11" xfId="1" applyFont="1" applyFill="1" applyBorder="1" applyAlignment="1">
      <alignment horizontal="center" vertical="center" wrapText="1"/>
    </xf>
    <xf numFmtId="0" fontId="83" fillId="38" borderId="14" xfId="0" applyFont="1" applyFill="1" applyBorder="1" applyAlignment="1">
      <alignment vertical="center" wrapText="1"/>
    </xf>
    <xf numFmtId="0" fontId="79" fillId="0" borderId="11" xfId="3" applyNumberFormat="1" applyFont="1" applyBorder="1" applyAlignment="1">
      <alignment horizontal="center" vertical="center"/>
    </xf>
    <xf numFmtId="0" fontId="84" fillId="0" borderId="11" xfId="0" applyFont="1" applyBorder="1" applyAlignment="1">
      <alignment wrapText="1"/>
    </xf>
    <xf numFmtId="0" fontId="85" fillId="0" borderId="11" xfId="3" applyNumberFormat="1" applyFont="1" applyBorder="1" applyAlignment="1">
      <alignment horizontal="center" vertical="center"/>
    </xf>
    <xf numFmtId="0" fontId="85" fillId="0" borderId="11" xfId="4" applyNumberFormat="1" applyFont="1" applyBorder="1" applyAlignment="1">
      <alignment horizontal="center" vertical="center"/>
    </xf>
    <xf numFmtId="0" fontId="85" fillId="0" borderId="12" xfId="3" applyNumberFormat="1" applyFont="1" applyBorder="1" applyAlignment="1">
      <alignment horizontal="center" vertical="center"/>
    </xf>
    <xf numFmtId="43" fontId="26" fillId="0" borderId="11" xfId="1" applyFont="1" applyBorder="1" applyAlignment="1">
      <alignment horizontal="center" wrapText="1"/>
    </xf>
    <xf numFmtId="0" fontId="26" fillId="0" borderId="14" xfId="0" applyFont="1" applyBorder="1" applyAlignment="1">
      <alignment vertical="center" wrapText="1"/>
    </xf>
    <xf numFmtId="1" fontId="86" fillId="11" borderId="11" xfId="0" applyNumberFormat="1" applyFont="1" applyFill="1" applyBorder="1" applyAlignment="1">
      <alignment horizontal="center" vertical="center" wrapText="1"/>
    </xf>
    <xf numFmtId="0" fontId="79" fillId="11" borderId="11" xfId="3" applyNumberFormat="1" applyFont="1" applyFill="1" applyBorder="1" applyAlignment="1">
      <alignment horizontal="center" vertical="center"/>
    </xf>
    <xf numFmtId="1" fontId="76" fillId="35" borderId="11" xfId="0" applyNumberFormat="1" applyFont="1" applyFill="1" applyBorder="1" applyAlignment="1">
      <alignment horizontal="center" vertical="center" textRotation="90"/>
    </xf>
    <xf numFmtId="0" fontId="76" fillId="0" borderId="11" xfId="0" applyFont="1" applyBorder="1" applyAlignment="1">
      <alignment horizontal="center" vertical="center" textRotation="90" wrapText="1"/>
    </xf>
    <xf numFmtId="9" fontId="79" fillId="0" borderId="11" xfId="3" applyFont="1" applyBorder="1" applyAlignment="1">
      <alignment horizontal="center" vertical="center" wrapText="1"/>
    </xf>
    <xf numFmtId="0" fontId="81" fillId="2" borderId="11" xfId="0" applyFont="1" applyFill="1" applyBorder="1" applyAlignment="1">
      <alignment vertical="center" wrapText="1"/>
    </xf>
    <xf numFmtId="0" fontId="0" fillId="0" borderId="11" xfId="0" applyBorder="1" applyAlignment="1">
      <alignment horizontal="center" vertical="center" wrapText="1"/>
    </xf>
    <xf numFmtId="43" fontId="26" fillId="0" borderId="11" xfId="1" applyFont="1" applyBorder="1" applyAlignment="1">
      <alignment horizontal="center" vertical="center" wrapText="1"/>
    </xf>
    <xf numFmtId="0" fontId="26" fillId="0" borderId="14" xfId="0" applyFont="1" applyBorder="1" applyAlignment="1">
      <alignment horizontal="center" vertical="center" wrapText="1"/>
    </xf>
    <xf numFmtId="8" fontId="83" fillId="38" borderId="14" xfId="0" applyNumberFormat="1" applyFont="1" applyFill="1" applyBorder="1" applyAlignment="1">
      <alignment vertical="center" wrapText="1"/>
    </xf>
    <xf numFmtId="0" fontId="82" fillId="0" borderId="16" xfId="0" applyFont="1" applyBorder="1" applyAlignment="1">
      <alignment vertical="center" wrapText="1"/>
    </xf>
    <xf numFmtId="43" fontId="26" fillId="0" borderId="10" xfId="1" applyFont="1" applyBorder="1" applyAlignment="1">
      <alignment horizontal="center" wrapText="1"/>
    </xf>
    <xf numFmtId="0" fontId="26" fillId="0" borderId="11" xfId="0" applyFont="1" applyBorder="1" applyAlignment="1">
      <alignment vertical="center" wrapText="1"/>
    </xf>
    <xf numFmtId="0" fontId="83" fillId="38" borderId="11" xfId="0" applyFont="1" applyFill="1" applyBorder="1" applyAlignment="1">
      <alignment horizontal="center" vertical="center" wrapText="1"/>
    </xf>
    <xf numFmtId="8" fontId="83" fillId="38" borderId="11" xfId="0" applyNumberFormat="1" applyFont="1" applyFill="1" applyBorder="1" applyAlignment="1">
      <alignment vertical="center" wrapText="1"/>
    </xf>
    <xf numFmtId="43" fontId="26" fillId="0" borderId="14" xfId="1" applyFont="1" applyBorder="1" applyAlignment="1">
      <alignment horizontal="center" wrapText="1"/>
    </xf>
    <xf numFmtId="0" fontId="26" fillId="2" borderId="0" xfId="0" applyFont="1" applyFill="1"/>
    <xf numFmtId="0" fontId="26" fillId="0" borderId="0" xfId="0" applyFont="1" applyAlignment="1">
      <alignment horizontal="center"/>
    </xf>
    <xf numFmtId="43" fontId="26" fillId="0" borderId="0" xfId="1" applyFont="1" applyAlignment="1">
      <alignment horizontal="center" wrapText="1"/>
    </xf>
    <xf numFmtId="0" fontId="25" fillId="0" borderId="0" xfId="0" applyFont="1" applyAlignment="1">
      <alignment horizontal="justify" vertical="center"/>
    </xf>
    <xf numFmtId="0" fontId="0" fillId="0" borderId="0" xfId="0" applyAlignment="1">
      <alignment vertical="center"/>
    </xf>
    <xf numFmtId="0" fontId="0" fillId="0" borderId="0" xfId="4" applyNumberFormat="1" applyFont="1" applyAlignment="1">
      <alignment vertical="center"/>
    </xf>
    <xf numFmtId="0" fontId="0" fillId="0" borderId="0" xfId="0" applyAlignment="1">
      <alignment horizontal="center"/>
    </xf>
    <xf numFmtId="43" fontId="0" fillId="0" borderId="0" xfId="1" applyFont="1" applyAlignment="1">
      <alignment horizontal="center" wrapText="1"/>
    </xf>
    <xf numFmtId="0" fontId="12" fillId="0" borderId="0" xfId="0" applyFont="1" applyBorder="1" applyAlignment="1">
      <alignment wrapText="1"/>
    </xf>
    <xf numFmtId="1" fontId="12" fillId="2" borderId="0" xfId="0" applyNumberFormat="1" applyFont="1" applyFill="1" applyBorder="1" applyAlignment="1">
      <alignment wrapText="1"/>
    </xf>
    <xf numFmtId="0" fontId="9" fillId="0" borderId="0" xfId="0" applyFont="1" applyBorder="1" applyAlignment="1">
      <alignment wrapText="1"/>
    </xf>
    <xf numFmtId="0" fontId="12" fillId="0" borderId="0" xfId="0" applyFont="1" applyBorder="1" applyAlignment="1">
      <alignment horizontal="center" wrapText="1"/>
    </xf>
    <xf numFmtId="0" fontId="12" fillId="0" borderId="0" xfId="0" applyFont="1" applyBorder="1" applyAlignment="1">
      <alignment vertical="center" wrapText="1"/>
    </xf>
    <xf numFmtId="0" fontId="12" fillId="0" borderId="0" xfId="0" applyFont="1" applyBorder="1" applyAlignment="1">
      <alignment horizontal="center" vertical="center" wrapText="1"/>
    </xf>
    <xf numFmtId="0" fontId="4" fillId="0" borderId="0" xfId="0" applyFont="1" applyBorder="1" applyAlignment="1">
      <alignment wrapText="1"/>
    </xf>
    <xf numFmtId="0" fontId="5" fillId="0" borderId="0" xfId="0" applyFont="1" applyAlignment="1">
      <alignment vertical="center" wrapText="1"/>
    </xf>
    <xf numFmtId="0" fontId="2" fillId="0" borderId="0" xfId="0" applyFont="1" applyBorder="1" applyAlignment="1">
      <alignment wrapText="1"/>
    </xf>
    <xf numFmtId="0" fontId="7" fillId="0" borderId="0" xfId="0" applyFont="1" applyBorder="1" applyAlignment="1">
      <alignment wrapText="1"/>
    </xf>
    <xf numFmtId="1" fontId="2" fillId="2" borderId="0"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left" vertical="center" wrapText="1"/>
    </xf>
    <xf numFmtId="1" fontId="87" fillId="3" borderId="20" xfId="0" applyNumberFormat="1" applyFont="1" applyFill="1" applyBorder="1" applyAlignment="1">
      <alignment horizontal="center" vertical="center" wrapText="1"/>
    </xf>
    <xf numFmtId="1" fontId="8" fillId="2" borderId="36" xfId="0" applyNumberFormat="1" applyFont="1" applyFill="1" applyBorder="1" applyAlignment="1">
      <alignment horizontal="center" vertical="center" wrapText="1"/>
    </xf>
    <xf numFmtId="9" fontId="8" fillId="22" borderId="11" xfId="0" applyNumberFormat="1" applyFont="1" applyFill="1" applyBorder="1" applyAlignment="1">
      <alignment horizontal="center" vertical="center" wrapText="1"/>
    </xf>
    <xf numFmtId="166" fontId="8" fillId="0" borderId="24" xfId="0" applyNumberFormat="1" applyFont="1" applyBorder="1" applyAlignment="1">
      <alignment horizontal="center" vertical="center" wrapText="1"/>
    </xf>
    <xf numFmtId="1" fontId="8" fillId="24" borderId="36" xfId="0" applyNumberFormat="1" applyFont="1" applyFill="1" applyBorder="1" applyAlignment="1">
      <alignment horizontal="center" vertical="center" wrapText="1"/>
    </xf>
    <xf numFmtId="0" fontId="28" fillId="24" borderId="11" xfId="0" applyFont="1" applyFill="1" applyBorder="1" applyAlignment="1">
      <alignment horizontal="center" vertical="center" wrapText="1"/>
    </xf>
    <xf numFmtId="9" fontId="28" fillId="24" borderId="11" xfId="0" applyNumberFormat="1" applyFont="1" applyFill="1" applyBorder="1" applyAlignment="1">
      <alignment horizontal="center" vertical="center" wrapText="1"/>
    </xf>
    <xf numFmtId="9" fontId="28" fillId="22" borderId="11" xfId="0" applyNumberFormat="1" applyFont="1" applyFill="1" applyBorder="1" applyAlignment="1">
      <alignment horizontal="center" vertical="center" wrapText="1"/>
    </xf>
    <xf numFmtId="0" fontId="7" fillId="24" borderId="11" xfId="0" applyFont="1" applyFill="1" applyBorder="1" applyAlignment="1">
      <alignment horizontal="left" vertical="center" wrapText="1"/>
    </xf>
    <xf numFmtId="43" fontId="8" fillId="36" borderId="11" xfId="1" applyFont="1" applyFill="1" applyBorder="1" applyAlignment="1">
      <alignment horizontal="left" vertical="center" wrapText="1"/>
    </xf>
    <xf numFmtId="0" fontId="7" fillId="6" borderId="24" xfId="0" applyFont="1" applyFill="1" applyBorder="1" applyAlignment="1">
      <alignment horizontal="left" vertical="center" wrapText="1"/>
    </xf>
    <xf numFmtId="0" fontId="21" fillId="0" borderId="11" xfId="0" applyFont="1" applyBorder="1" applyAlignment="1">
      <alignment vertical="center" wrapText="1"/>
    </xf>
    <xf numFmtId="0" fontId="28" fillId="0" borderId="11" xfId="0" applyFont="1" applyBorder="1" applyAlignment="1">
      <alignment vertical="center" wrapText="1"/>
    </xf>
    <xf numFmtId="9" fontId="28" fillId="0" borderId="11" xfId="0" applyNumberFormat="1" applyFont="1" applyBorder="1" applyAlignment="1">
      <alignment vertical="center" wrapText="1"/>
    </xf>
    <xf numFmtId="9" fontId="28" fillId="22" borderId="11" xfId="0" applyNumberFormat="1" applyFont="1" applyFill="1" applyBorder="1" applyAlignment="1">
      <alignment vertical="center" wrapText="1"/>
    </xf>
    <xf numFmtId="9" fontId="28" fillId="23" borderId="11" xfId="0" applyNumberFormat="1" applyFont="1" applyFill="1" applyBorder="1" applyAlignment="1">
      <alignment vertical="center" wrapText="1"/>
    </xf>
    <xf numFmtId="9" fontId="28" fillId="20" borderId="11" xfId="0" applyNumberFormat="1" applyFont="1" applyFill="1" applyBorder="1" applyAlignment="1">
      <alignment vertical="center" wrapText="1"/>
    </xf>
    <xf numFmtId="0" fontId="21" fillId="20" borderId="11" xfId="0" applyFont="1" applyFill="1" applyBorder="1"/>
    <xf numFmtId="0" fontId="21" fillId="25" borderId="11" xfId="0" applyFont="1" applyFill="1" applyBorder="1"/>
    <xf numFmtId="0" fontId="21" fillId="8" borderId="11" xfId="0" applyFont="1" applyFill="1" applyBorder="1"/>
    <xf numFmtId="0" fontId="28" fillId="0" borderId="15" xfId="0" applyFont="1" applyBorder="1" applyAlignment="1">
      <alignment vertical="center" wrapText="1"/>
    </xf>
    <xf numFmtId="0" fontId="62" fillId="0" borderId="15" xfId="0" applyFont="1" applyBorder="1" applyAlignment="1">
      <alignment vertical="center" wrapText="1"/>
    </xf>
    <xf numFmtId="0" fontId="23" fillId="0" borderId="24" xfId="0" applyFont="1" applyBorder="1" applyAlignment="1">
      <alignment vertical="center" wrapText="1"/>
    </xf>
    <xf numFmtId="0" fontId="37" fillId="0" borderId="11" xfId="0" applyFont="1" applyBorder="1" applyAlignment="1">
      <alignment wrapText="1"/>
    </xf>
    <xf numFmtId="0" fontId="28" fillId="20" borderId="11" xfId="0" applyFont="1" applyFill="1" applyBorder="1" applyAlignment="1">
      <alignment vertical="center" wrapText="1"/>
    </xf>
    <xf numFmtId="0" fontId="28" fillId="25" borderId="11" xfId="0" applyFont="1" applyFill="1" applyBorder="1" applyAlignment="1">
      <alignment vertical="center" wrapText="1"/>
    </xf>
    <xf numFmtId="0" fontId="62" fillId="25" borderId="11" xfId="0" applyFont="1" applyFill="1" applyBorder="1" applyAlignment="1">
      <alignment vertical="center" wrapText="1"/>
    </xf>
    <xf numFmtId="0" fontId="23" fillId="8" borderId="11" xfId="0" applyFont="1" applyFill="1" applyBorder="1" applyAlignment="1">
      <alignment vertical="center" wrapText="1"/>
    </xf>
    <xf numFmtId="0" fontId="21" fillId="0" borderId="11" xfId="0" applyFont="1" applyBorder="1"/>
    <xf numFmtId="0" fontId="21" fillId="0" borderId="12" xfId="0" applyFont="1" applyBorder="1"/>
    <xf numFmtId="0" fontId="21" fillId="0" borderId="26" xfId="0" applyFont="1" applyBorder="1"/>
    <xf numFmtId="0" fontId="28" fillId="0" borderId="45" xfId="0" applyFont="1" applyBorder="1" applyAlignment="1">
      <alignment vertical="center" wrapText="1"/>
    </xf>
    <xf numFmtId="9" fontId="28" fillId="22" borderId="45" xfId="0" applyNumberFormat="1" applyFont="1" applyFill="1" applyBorder="1" applyAlignment="1">
      <alignment vertical="center" wrapText="1"/>
    </xf>
    <xf numFmtId="9" fontId="28" fillId="23" borderId="45" xfId="0" applyNumberFormat="1" applyFont="1" applyFill="1" applyBorder="1" applyAlignment="1">
      <alignment vertical="center" wrapText="1"/>
    </xf>
    <xf numFmtId="9" fontId="28" fillId="20" borderId="45" xfId="0" applyNumberFormat="1" applyFont="1" applyFill="1" applyBorder="1" applyAlignment="1">
      <alignment vertical="center" wrapText="1"/>
    </xf>
    <xf numFmtId="0" fontId="28" fillId="20" borderId="45" xfId="0" applyFont="1" applyFill="1" applyBorder="1" applyAlignment="1">
      <alignment vertical="center" wrapText="1"/>
    </xf>
    <xf numFmtId="0" fontId="28" fillId="25" borderId="45" xfId="0" applyFont="1" applyFill="1" applyBorder="1" applyAlignment="1">
      <alignment vertical="center" wrapText="1"/>
    </xf>
    <xf numFmtId="0" fontId="62" fillId="25" borderId="45" xfId="0" applyFont="1" applyFill="1" applyBorder="1" applyAlignment="1">
      <alignment vertical="center" wrapText="1"/>
    </xf>
    <xf numFmtId="0" fontId="23" fillId="8" borderId="45" xfId="0" applyFont="1" applyFill="1" applyBorder="1" applyAlignment="1">
      <alignment vertical="center" wrapText="1"/>
    </xf>
    <xf numFmtId="0" fontId="21" fillId="8" borderId="45" xfId="0" applyFont="1" applyFill="1" applyBorder="1"/>
    <xf numFmtId="0" fontId="21" fillId="0" borderId="45" xfId="0" applyFont="1" applyBorder="1"/>
    <xf numFmtId="0" fontId="21" fillId="0" borderId="68" xfId="0" applyFont="1" applyBorder="1"/>
    <xf numFmtId="0" fontId="21" fillId="0" borderId="83" xfId="0" applyFont="1" applyBorder="1"/>
    <xf numFmtId="170" fontId="7" fillId="0" borderId="11" xfId="0" applyNumberFormat="1" applyFont="1" applyBorder="1" applyAlignment="1">
      <alignment horizontal="center" vertical="center" wrapText="1"/>
    </xf>
    <xf numFmtId="0" fontId="7" fillId="0" borderId="11" xfId="0" applyFont="1" applyBorder="1" applyAlignment="1">
      <alignment horizontal="left" vertical="center" wrapText="1"/>
    </xf>
    <xf numFmtId="0" fontId="4" fillId="0" borderId="11" xfId="0" applyFont="1" applyBorder="1" applyAlignment="1">
      <alignment horizontal="left" wrapText="1"/>
    </xf>
    <xf numFmtId="0" fontId="7" fillId="6" borderId="11" xfId="0" applyFont="1" applyFill="1" applyBorder="1" applyAlignment="1">
      <alignment horizontal="left" wrapText="1"/>
    </xf>
    <xf numFmtId="9" fontId="21" fillId="0" borderId="0" xfId="3" applyFont="1" applyAlignment="1">
      <alignment horizontal="center" vertical="center" wrapText="1"/>
    </xf>
    <xf numFmtId="0" fontId="7" fillId="6" borderId="11" xfId="0" applyFont="1" applyFill="1" applyBorder="1" applyAlignment="1">
      <alignment wrapText="1"/>
    </xf>
    <xf numFmtId="43" fontId="7" fillId="6" borderId="11" xfId="1" applyFont="1" applyFill="1" applyBorder="1" applyAlignment="1">
      <alignment horizontal="left" vertical="center" wrapText="1"/>
    </xf>
    <xf numFmtId="0" fontId="35" fillId="24" borderId="11" xfId="0" applyFont="1" applyFill="1" applyBorder="1" applyAlignment="1">
      <alignment horizontal="center" vertical="center" wrapText="1"/>
    </xf>
    <xf numFmtId="0" fontId="7" fillId="39" borderId="0" xfId="0" applyFont="1" applyFill="1" applyAlignment="1">
      <alignment wrapText="1"/>
    </xf>
    <xf numFmtId="0" fontId="21" fillId="2" borderId="11" xfId="0" applyFont="1" applyFill="1" applyBorder="1" applyAlignment="1">
      <alignment horizontal="left" vertical="center" wrapText="1"/>
    </xf>
    <xf numFmtId="0" fontId="7" fillId="39" borderId="11" xfId="0" applyFont="1" applyFill="1" applyBorder="1" applyAlignment="1">
      <alignment horizontal="center" vertical="center" wrapText="1"/>
    </xf>
    <xf numFmtId="9" fontId="21" fillId="39" borderId="0" xfId="3" applyFont="1" applyFill="1" applyAlignment="1">
      <alignment horizontal="center" vertical="center" wrapText="1"/>
    </xf>
    <xf numFmtId="0" fontId="7" fillId="39" borderId="11" xfId="0" applyFont="1" applyFill="1" applyBorder="1" applyAlignment="1">
      <alignment horizontal="left" vertical="center" wrapText="1"/>
    </xf>
    <xf numFmtId="0" fontId="7" fillId="39" borderId="11" xfId="0" applyFont="1" applyFill="1" applyBorder="1" applyAlignment="1">
      <alignment wrapText="1"/>
    </xf>
    <xf numFmtId="0" fontId="7" fillId="39" borderId="11" xfId="0" applyFont="1" applyFill="1" applyBorder="1" applyAlignment="1">
      <alignment horizontal="center" wrapText="1"/>
    </xf>
    <xf numFmtId="170" fontId="7" fillId="39" borderId="11" xfId="0" applyNumberFormat="1" applyFont="1" applyFill="1" applyBorder="1" applyAlignment="1">
      <alignment horizontal="center" vertical="center" wrapText="1"/>
    </xf>
    <xf numFmtId="0" fontId="7" fillId="39" borderId="11" xfId="0" applyFont="1" applyFill="1" applyBorder="1" applyAlignment="1">
      <alignment horizontal="left" wrapText="1"/>
    </xf>
    <xf numFmtId="0" fontId="37" fillId="39" borderId="14" xfId="0" applyFont="1" applyFill="1" applyBorder="1" applyAlignment="1">
      <alignment wrapText="1"/>
    </xf>
    <xf numFmtId="0" fontId="21" fillId="39" borderId="0" xfId="0" applyFont="1" applyFill="1" applyAlignment="1">
      <alignment wrapText="1"/>
    </xf>
    <xf numFmtId="1" fontId="8" fillId="2" borderId="11" xfId="0" applyNumberFormat="1" applyFont="1" applyFill="1" applyBorder="1" applyAlignment="1">
      <alignment horizontal="center" vertical="center" textRotation="90" wrapText="1"/>
    </xf>
    <xf numFmtId="0" fontId="8" fillId="39" borderId="11" xfId="0" applyFont="1" applyFill="1" applyBorder="1" applyAlignment="1">
      <alignment horizontal="left" vertical="center" textRotation="90" wrapText="1"/>
    </xf>
    <xf numFmtId="0" fontId="21" fillId="39" borderId="11" xfId="0" applyFont="1" applyFill="1" applyBorder="1" applyAlignment="1">
      <alignment horizontal="left" vertical="center" wrapText="1"/>
    </xf>
    <xf numFmtId="0" fontId="7" fillId="39" borderId="11" xfId="0" applyFont="1" applyFill="1" applyBorder="1" applyAlignment="1">
      <alignment vertical="center" wrapText="1"/>
    </xf>
    <xf numFmtId="9" fontId="7" fillId="39" borderId="11" xfId="0" applyNumberFormat="1" applyFont="1" applyFill="1" applyBorder="1" applyAlignment="1">
      <alignment horizontal="center" vertical="center" wrapText="1"/>
    </xf>
    <xf numFmtId="9" fontId="7" fillId="39" borderId="11" xfId="0" applyNumberFormat="1" applyFont="1" applyFill="1" applyBorder="1" applyAlignment="1">
      <alignment vertical="center" wrapText="1"/>
    </xf>
    <xf numFmtId="10" fontId="7" fillId="39" borderId="11" xfId="0" applyNumberFormat="1" applyFont="1" applyFill="1" applyBorder="1" applyAlignment="1">
      <alignment horizontal="center" vertical="center" wrapText="1"/>
    </xf>
    <xf numFmtId="0" fontId="29" fillId="2" borderId="11" xfId="0" applyFont="1" applyFill="1" applyBorder="1" applyAlignment="1">
      <alignment horizontal="left" vertical="center" wrapText="1"/>
    </xf>
    <xf numFmtId="0" fontId="35" fillId="39" borderId="11" xfId="0" applyFont="1" applyFill="1" applyBorder="1" applyAlignment="1">
      <alignment horizontal="center" vertical="center" wrapText="1"/>
    </xf>
    <xf numFmtId="9" fontId="35" fillId="39" borderId="11" xfId="3" applyFont="1" applyFill="1" applyBorder="1" applyAlignment="1">
      <alignment horizontal="center" vertical="center" wrapText="1"/>
    </xf>
    <xf numFmtId="0" fontId="35" fillId="39" borderId="11" xfId="0" applyFont="1" applyFill="1" applyBorder="1" applyAlignment="1">
      <alignment horizontal="left" vertical="center" wrapText="1"/>
    </xf>
    <xf numFmtId="0" fontId="35" fillId="39" borderId="11" xfId="0" applyFont="1" applyFill="1" applyBorder="1" applyAlignment="1">
      <alignment wrapText="1"/>
    </xf>
    <xf numFmtId="0" fontId="35" fillId="39" borderId="11" xfId="0" applyFont="1" applyFill="1" applyBorder="1" applyAlignment="1">
      <alignment horizontal="center" wrapText="1"/>
    </xf>
    <xf numFmtId="0" fontId="35" fillId="6" borderId="11" xfId="0" applyFont="1" applyFill="1" applyBorder="1" applyAlignment="1">
      <alignment horizontal="left" vertical="center" wrapText="1"/>
    </xf>
    <xf numFmtId="170" fontId="35" fillId="39" borderId="11" xfId="0" applyNumberFormat="1" applyFont="1" applyFill="1" applyBorder="1" applyAlignment="1">
      <alignment horizontal="center" vertical="center" wrapText="1"/>
    </xf>
    <xf numFmtId="0" fontId="35" fillId="39" borderId="11" xfId="0" applyFont="1" applyFill="1" applyBorder="1" applyAlignment="1">
      <alignment horizontal="left" wrapText="1"/>
    </xf>
    <xf numFmtId="1" fontId="35" fillId="6" borderId="11" xfId="0" applyNumberFormat="1" applyFont="1" applyFill="1" applyBorder="1" applyAlignment="1">
      <alignment horizontal="center" vertical="center" wrapText="1"/>
    </xf>
    <xf numFmtId="0" fontId="35" fillId="6" borderId="11" xfId="0" applyFont="1" applyFill="1" applyBorder="1" applyAlignment="1">
      <alignment horizontal="center" vertical="center" wrapText="1"/>
    </xf>
    <xf numFmtId="9" fontId="35" fillId="6" borderId="11" xfId="3" applyFont="1" applyFill="1" applyBorder="1" applyAlignment="1">
      <alignment horizontal="center" vertical="center" wrapText="1"/>
    </xf>
    <xf numFmtId="0" fontId="35" fillId="6" borderId="11" xfId="0" applyFont="1" applyFill="1" applyBorder="1" applyAlignment="1">
      <alignment vertical="center" wrapText="1"/>
    </xf>
    <xf numFmtId="9" fontId="35" fillId="9" borderId="11" xfId="0" applyNumberFormat="1" applyFont="1" applyFill="1" applyBorder="1" applyAlignment="1">
      <alignment horizontal="center" vertical="center" wrapText="1"/>
    </xf>
    <xf numFmtId="0" fontId="35" fillId="6" borderId="11" xfId="0" applyFont="1" applyFill="1" applyBorder="1" applyAlignment="1">
      <alignment horizontal="left" wrapText="1"/>
    </xf>
    <xf numFmtId="0" fontId="35" fillId="6" borderId="11" xfId="0" applyFont="1" applyFill="1" applyBorder="1" applyAlignment="1">
      <alignment wrapText="1"/>
    </xf>
    <xf numFmtId="0" fontId="35" fillId="0" borderId="11" xfId="0" applyFont="1" applyBorder="1" applyAlignment="1">
      <alignment vertical="center" wrapText="1"/>
    </xf>
    <xf numFmtId="9" fontId="35" fillId="0" borderId="11" xfId="0" applyNumberFormat="1" applyFont="1" applyBorder="1" applyAlignment="1">
      <alignment horizontal="center" vertical="center" wrapText="1"/>
    </xf>
    <xf numFmtId="9" fontId="35" fillId="0" borderId="11" xfId="0" applyNumberFormat="1" applyFont="1" applyBorder="1" applyAlignment="1">
      <alignment vertical="center" wrapText="1"/>
    </xf>
    <xf numFmtId="10" fontId="35" fillId="0" borderId="11" xfId="0" applyNumberFormat="1" applyFont="1" applyBorder="1" applyAlignment="1">
      <alignment horizontal="center" vertical="center" wrapText="1"/>
    </xf>
    <xf numFmtId="0" fontId="35" fillId="0" borderId="11" xfId="0" applyFont="1" applyBorder="1" applyAlignment="1">
      <alignment horizontal="left" vertical="center" wrapText="1"/>
    </xf>
    <xf numFmtId="43" fontId="9" fillId="6" borderId="11" xfId="1" applyFont="1" applyFill="1" applyBorder="1" applyAlignment="1">
      <alignment vertical="center" wrapText="1"/>
    </xf>
    <xf numFmtId="0" fontId="9" fillId="0" borderId="11" xfId="0" applyFont="1" applyBorder="1" applyAlignment="1">
      <alignment vertical="center" wrapText="1"/>
    </xf>
    <xf numFmtId="0" fontId="39" fillId="0" borderId="11" xfId="0" applyFont="1" applyBorder="1" applyAlignment="1">
      <alignment vertical="center" wrapText="1"/>
    </xf>
    <xf numFmtId="0" fontId="39" fillId="0" borderId="11" xfId="0" applyFont="1" applyBorder="1" applyAlignment="1">
      <alignment wrapText="1"/>
    </xf>
    <xf numFmtId="0" fontId="39" fillId="0" borderId="11" xfId="0" applyFont="1" applyBorder="1" applyAlignment="1">
      <alignment horizontal="center" wrapText="1"/>
    </xf>
    <xf numFmtId="0" fontId="39" fillId="0" borderId="11" xfId="0" applyFont="1" applyBorder="1" applyAlignment="1">
      <alignment horizontal="center" vertical="center" wrapText="1"/>
    </xf>
    <xf numFmtId="10" fontId="35" fillId="0" borderId="11" xfId="0" applyNumberFormat="1" applyFont="1" applyBorder="1" applyAlignment="1">
      <alignment vertical="center" wrapText="1"/>
    </xf>
    <xf numFmtId="0" fontId="39" fillId="0" borderId="11" xfId="0" applyFont="1" applyBorder="1" applyAlignment="1">
      <alignment horizontal="left" wrapText="1"/>
    </xf>
    <xf numFmtId="1" fontId="35" fillId="24" borderId="11" xfId="0" applyNumberFormat="1" applyFont="1" applyFill="1" applyBorder="1" applyAlignment="1">
      <alignment horizontal="center" vertical="center" wrapText="1"/>
    </xf>
    <xf numFmtId="9" fontId="35" fillId="24" borderId="11" xfId="0" applyNumberFormat="1" applyFont="1" applyFill="1" applyBorder="1" applyAlignment="1">
      <alignment horizontal="center" vertical="center" wrapText="1"/>
    </xf>
    <xf numFmtId="0" fontId="35" fillId="24" borderId="11" xfId="0" applyFont="1" applyFill="1" applyBorder="1" applyAlignment="1">
      <alignment vertical="center" wrapText="1"/>
    </xf>
    <xf numFmtId="0" fontId="35" fillId="24" borderId="11" xfId="0" applyFont="1" applyFill="1" applyBorder="1" applyAlignment="1">
      <alignment wrapText="1"/>
    </xf>
    <xf numFmtId="0" fontId="35" fillId="24" borderId="11" xfId="0" applyFont="1" applyFill="1" applyBorder="1" applyAlignment="1">
      <alignment horizontal="left" wrapText="1"/>
    </xf>
    <xf numFmtId="43" fontId="9" fillId="24" borderId="11" xfId="1" applyFont="1" applyFill="1" applyBorder="1" applyAlignment="1">
      <alignment horizontal="right" wrapText="1"/>
    </xf>
    <xf numFmtId="0" fontId="29" fillId="0" borderId="11" xfId="0" applyFont="1" applyBorder="1" applyAlignment="1">
      <alignment horizontal="center" wrapText="1"/>
    </xf>
    <xf numFmtId="0" fontId="35" fillId="0" borderId="11" xfId="0" applyFont="1" applyBorder="1" applyAlignment="1">
      <alignment wrapText="1"/>
    </xf>
    <xf numFmtId="0" fontId="35" fillId="0" borderId="11" xfId="0" applyFont="1" applyBorder="1" applyAlignment="1">
      <alignment horizontal="center" wrapText="1"/>
    </xf>
    <xf numFmtId="0" fontId="35" fillId="0" borderId="11" xfId="0" applyFont="1" applyBorder="1" applyAlignment="1">
      <alignment horizontal="left" wrapText="1"/>
    </xf>
    <xf numFmtId="0" fontId="9" fillId="0" borderId="11" xfId="0" applyFont="1" applyBorder="1" applyAlignment="1">
      <alignment horizontal="right" wrapText="1"/>
    </xf>
    <xf numFmtId="43" fontId="9" fillId="0" borderId="11" xfId="1" applyFont="1" applyBorder="1" applyAlignment="1">
      <alignment horizontal="right" wrapText="1"/>
    </xf>
    <xf numFmtId="9" fontId="35" fillId="24" borderId="11" xfId="3" applyFont="1" applyFill="1" applyBorder="1" applyAlignment="1">
      <alignment horizontal="center" vertical="center" wrapText="1"/>
    </xf>
    <xf numFmtId="9" fontId="35" fillId="0" borderId="11" xfId="3" applyFont="1" applyBorder="1" applyAlignment="1">
      <alignment horizontal="center" wrapText="1"/>
    </xf>
    <xf numFmtId="0" fontId="35" fillId="24" borderId="11" xfId="0" applyFont="1" applyFill="1" applyBorder="1" applyAlignment="1">
      <alignment horizontal="left" vertical="center" wrapText="1"/>
    </xf>
    <xf numFmtId="9" fontId="35" fillId="0" borderId="11" xfId="3" applyFont="1" applyBorder="1" applyAlignment="1">
      <alignment wrapText="1"/>
    </xf>
    <xf numFmtId="0" fontId="91" fillId="0" borderId="11" xfId="0" applyFont="1" applyBorder="1" applyAlignment="1">
      <alignment horizontal="center" wrapText="1"/>
    </xf>
    <xf numFmtId="0" fontId="37" fillId="0" borderId="11" xfId="0" applyFont="1" applyBorder="1" applyAlignment="1">
      <alignment horizontal="center" wrapText="1"/>
    </xf>
    <xf numFmtId="0" fontId="37" fillId="0" borderId="11" xfId="0" applyFont="1" applyBorder="1" applyAlignment="1">
      <alignment vertical="center" wrapText="1"/>
    </xf>
    <xf numFmtId="170" fontId="37" fillId="0" borderId="11" xfId="0" applyNumberFormat="1" applyFont="1" applyBorder="1" applyAlignment="1">
      <alignment horizontal="center" vertical="center" wrapText="1"/>
    </xf>
    <xf numFmtId="1" fontId="2" fillId="2" borderId="11" xfId="0" applyNumberFormat="1" applyFont="1" applyFill="1" applyBorder="1" applyAlignment="1">
      <alignment horizontal="center" vertical="center" wrapText="1"/>
    </xf>
    <xf numFmtId="0" fontId="2" fillId="0" borderId="11"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1" xfId="0" applyFont="1" applyBorder="1" applyAlignment="1">
      <alignment horizontal="left" vertical="center" wrapText="1"/>
    </xf>
    <xf numFmtId="0" fontId="2" fillId="0" borderId="11" xfId="0" applyFont="1" applyBorder="1" applyAlignment="1">
      <alignment wrapText="1"/>
    </xf>
    <xf numFmtId="1" fontId="12" fillId="2" borderId="11" xfId="0" applyNumberFormat="1" applyFont="1" applyFill="1" applyBorder="1" applyAlignment="1">
      <alignment wrapText="1"/>
    </xf>
    <xf numFmtId="0" fontId="12" fillId="0" borderId="11" xfId="0" applyFont="1" applyBorder="1" applyAlignment="1">
      <alignment wrapText="1"/>
    </xf>
    <xf numFmtId="0" fontId="9" fillId="0" borderId="11" xfId="0" applyFont="1" applyBorder="1" applyAlignment="1">
      <alignment wrapText="1"/>
    </xf>
    <xf numFmtId="0" fontId="12" fillId="0" borderId="11" xfId="0" applyFont="1" applyBorder="1" applyAlignment="1">
      <alignment horizontal="center" wrapText="1"/>
    </xf>
    <xf numFmtId="0" fontId="12" fillId="0" borderId="11" xfId="0" applyFont="1" applyBorder="1" applyAlignment="1">
      <alignment vertical="center" wrapText="1"/>
    </xf>
    <xf numFmtId="0" fontId="12" fillId="0" borderId="11" xfId="0" applyFont="1" applyBorder="1" applyAlignment="1">
      <alignment horizontal="center" vertical="center" wrapText="1"/>
    </xf>
    <xf numFmtId="0" fontId="93" fillId="0" borderId="0" xfId="0" applyFont="1"/>
    <xf numFmtId="0" fontId="93" fillId="0" borderId="0" xfId="0" applyFont="1" applyAlignment="1">
      <alignment vertical="center"/>
    </xf>
    <xf numFmtId="0" fontId="93" fillId="0" borderId="0" xfId="0" applyFont="1" applyAlignment="1">
      <alignment wrapText="1"/>
    </xf>
    <xf numFmtId="0" fontId="37" fillId="0" borderId="0" xfId="0" applyFont="1" applyAlignment="1">
      <alignment horizontal="center" vertical="center" wrapText="1"/>
    </xf>
    <xf numFmtId="4" fontId="87" fillId="3" borderId="16" xfId="0" applyNumberFormat="1" applyFont="1" applyFill="1" applyBorder="1" applyAlignment="1">
      <alignment horizontal="center" vertical="center" wrapText="1"/>
    </xf>
    <xf numFmtId="165" fontId="57" fillId="2" borderId="11" xfId="0" applyNumberFormat="1" applyFont="1" applyFill="1" applyBorder="1" applyAlignment="1">
      <alignment horizontal="center" vertical="center" wrapText="1"/>
    </xf>
    <xf numFmtId="166" fontId="57" fillId="0" borderId="11" xfId="0" applyNumberFormat="1" applyFont="1" applyBorder="1" applyAlignment="1">
      <alignment horizontal="center" vertical="center" wrapText="1"/>
    </xf>
    <xf numFmtId="0" fontId="95" fillId="6" borderId="11" xfId="0" applyFont="1" applyFill="1" applyBorder="1" applyAlignment="1">
      <alignment horizontal="center" vertical="center" wrapText="1"/>
    </xf>
    <xf numFmtId="0" fontId="29" fillId="6" borderId="11" xfId="0" applyFont="1" applyFill="1" applyBorder="1" applyAlignment="1">
      <alignment horizontal="center" vertical="center" wrapText="1"/>
    </xf>
    <xf numFmtId="9" fontId="9" fillId="9" borderId="11" xfId="0" applyNumberFormat="1" applyFont="1" applyFill="1" applyBorder="1" applyAlignment="1">
      <alignment horizontal="center" vertical="center" wrapText="1"/>
    </xf>
    <xf numFmtId="0" fontId="29" fillId="6" borderId="11" xfId="0" applyFont="1" applyFill="1" applyBorder="1" applyAlignment="1">
      <alignment vertical="center" wrapText="1"/>
    </xf>
    <xf numFmtId="0" fontId="62" fillId="0" borderId="0" xfId="0" applyFont="1" applyAlignment="1">
      <alignment wrapText="1"/>
    </xf>
    <xf numFmtId="0" fontId="95" fillId="0" borderId="11" xfId="0" applyFont="1" applyBorder="1" applyAlignment="1">
      <alignment horizontal="center" vertical="center" wrapText="1"/>
    </xf>
    <xf numFmtId="9" fontId="36" fillId="0" borderId="11" xfId="0" applyNumberFormat="1" applyFont="1" applyBorder="1" applyAlignment="1">
      <alignment horizontal="center" vertical="center" wrapText="1"/>
    </xf>
    <xf numFmtId="166" fontId="29" fillId="0" borderId="11" xfId="0" applyNumberFormat="1" applyFont="1" applyBorder="1" applyAlignment="1">
      <alignment horizontal="center" vertical="center" wrapText="1"/>
    </xf>
    <xf numFmtId="166" fontId="55" fillId="0" borderId="11" xfId="0" applyNumberFormat="1" applyFont="1" applyBorder="1" applyAlignment="1">
      <alignment horizontal="center" vertical="center" wrapText="1"/>
    </xf>
    <xf numFmtId="0" fontId="62" fillId="0" borderId="0" xfId="0" applyFont="1" applyAlignment="1">
      <alignment horizontal="center" vertical="center" wrapText="1"/>
    </xf>
    <xf numFmtId="9" fontId="9" fillId="0" borderId="11" xfId="0" applyNumberFormat="1" applyFont="1" applyBorder="1" applyAlignment="1">
      <alignment horizontal="center" vertical="center" wrapText="1"/>
    </xf>
    <xf numFmtId="0" fontId="55" fillId="6" borderId="11" xfId="0" applyFont="1" applyFill="1" applyBorder="1" applyAlignment="1">
      <alignment horizontal="center" vertical="center" wrapText="1"/>
    </xf>
    <xf numFmtId="0" fontId="29" fillId="6" borderId="11" xfId="0" applyFont="1" applyFill="1" applyBorder="1" applyAlignment="1">
      <alignment horizontal="center" wrapText="1"/>
    </xf>
    <xf numFmtId="0" fontId="29" fillId="6" borderId="11" xfId="0" applyFont="1" applyFill="1" applyBorder="1" applyAlignment="1">
      <alignment wrapText="1"/>
    </xf>
    <xf numFmtId="0" fontId="55" fillId="6" borderId="11" xfId="0" applyFont="1" applyFill="1" applyBorder="1" applyAlignment="1">
      <alignment wrapText="1"/>
    </xf>
    <xf numFmtId="9" fontId="36" fillId="6" borderId="11" xfId="3" applyFont="1" applyFill="1" applyBorder="1" applyAlignment="1">
      <alignment horizontal="center" vertical="center" wrapText="1"/>
    </xf>
    <xf numFmtId="0" fontId="36" fillId="0" borderId="11" xfId="0" applyFont="1" applyBorder="1" applyAlignment="1">
      <alignment vertical="center" wrapText="1"/>
    </xf>
    <xf numFmtId="0" fontId="29" fillId="0" borderId="11" xfId="0" applyFont="1" applyBorder="1" applyAlignment="1">
      <alignment wrapText="1"/>
    </xf>
    <xf numFmtId="0" fontId="55" fillId="0" borderId="11" xfId="0" applyFont="1" applyBorder="1" applyAlignment="1">
      <alignment wrapText="1"/>
    </xf>
    <xf numFmtId="165" fontId="35" fillId="0" borderId="11" xfId="0" applyNumberFormat="1" applyFont="1" applyBorder="1" applyAlignment="1">
      <alignment horizontal="center" vertical="center" wrapText="1"/>
    </xf>
    <xf numFmtId="165" fontId="9" fillId="0" borderId="11" xfId="0" applyNumberFormat="1" applyFont="1" applyBorder="1" applyAlignment="1">
      <alignment horizontal="center" vertical="center" wrapText="1"/>
    </xf>
    <xf numFmtId="166" fontId="35" fillId="0" borderId="11" xfId="0" applyNumberFormat="1" applyFont="1" applyBorder="1" applyAlignment="1">
      <alignment horizontal="center" vertical="center" wrapText="1"/>
    </xf>
    <xf numFmtId="0" fontId="29" fillId="17" borderId="11" xfId="0" applyFont="1" applyFill="1" applyBorder="1" applyAlignment="1">
      <alignment vertical="center" wrapText="1"/>
    </xf>
    <xf numFmtId="0" fontId="29" fillId="17" borderId="11" xfId="0" applyFont="1" applyFill="1" applyBorder="1" applyAlignment="1">
      <alignment horizontal="center" vertical="center" wrapText="1"/>
    </xf>
    <xf numFmtId="9" fontId="29" fillId="0" borderId="11" xfId="0" applyNumberFormat="1" applyFont="1" applyBorder="1" applyAlignment="1">
      <alignment wrapText="1"/>
    </xf>
    <xf numFmtId="9" fontId="29" fillId="0" borderId="11" xfId="3" applyFont="1" applyBorder="1" applyAlignment="1">
      <alignment horizontal="center" vertical="center" wrapText="1"/>
    </xf>
    <xf numFmtId="9" fontId="36" fillId="0" borderId="11" xfId="3" applyFont="1" applyBorder="1" applyAlignment="1">
      <alignment horizontal="center" vertical="center" wrapText="1"/>
    </xf>
    <xf numFmtId="9" fontId="29" fillId="0" borderId="11" xfId="3" applyFont="1" applyBorder="1" applyAlignment="1">
      <alignment horizontal="center" wrapText="1"/>
    </xf>
    <xf numFmtId="0" fontId="55" fillId="17" borderId="11" xfId="0" applyFont="1" applyFill="1" applyBorder="1" applyAlignment="1">
      <alignment horizontal="center" vertical="center" wrapText="1"/>
    </xf>
    <xf numFmtId="0" fontId="36" fillId="0" borderId="11" xfId="0" applyFont="1" applyBorder="1" applyAlignment="1">
      <alignment horizontal="center" wrapText="1"/>
    </xf>
    <xf numFmtId="9" fontId="29" fillId="0" borderId="11" xfId="3" applyFont="1" applyFill="1" applyBorder="1" applyAlignment="1">
      <alignment horizontal="center" wrapText="1"/>
    </xf>
    <xf numFmtId="0" fontId="55" fillId="0" borderId="11" xfId="0" applyFont="1" applyBorder="1" applyAlignment="1">
      <alignment horizontal="center" vertical="center" wrapText="1"/>
    </xf>
    <xf numFmtId="9" fontId="19" fillId="40" borderId="11" xfId="3" applyFont="1" applyFill="1" applyBorder="1" applyAlignment="1">
      <alignment horizontal="center" vertical="center" wrapText="1"/>
    </xf>
    <xf numFmtId="9" fontId="38" fillId="0" borderId="11" xfId="3" applyFont="1" applyFill="1" applyBorder="1" applyAlignment="1">
      <alignment horizontal="center" wrapText="1"/>
    </xf>
    <xf numFmtId="9" fontId="96" fillId="0" borderId="11" xfId="3" applyFont="1" applyFill="1" applyBorder="1" applyAlignment="1">
      <alignment horizontal="center" vertical="center" wrapText="1"/>
    </xf>
    <xf numFmtId="0" fontId="53" fillId="0" borderId="11" xfId="0" applyFont="1" applyBorder="1" applyAlignment="1">
      <alignment horizontal="center" wrapText="1"/>
    </xf>
    <xf numFmtId="0" fontId="97" fillId="0" borderId="0" xfId="0" applyFont="1" applyAlignment="1">
      <alignment vertical="center"/>
    </xf>
    <xf numFmtId="0" fontId="21" fillId="0" borderId="0" xfId="0" applyFont="1" applyAlignment="1">
      <alignment horizontal="center"/>
    </xf>
    <xf numFmtId="0" fontId="97" fillId="0" borderId="0" xfId="0" applyFont="1" applyBorder="1" applyAlignment="1">
      <alignment vertical="center"/>
    </xf>
    <xf numFmtId="0" fontId="0" fillId="0" borderId="0" xfId="0" applyAlignment="1">
      <alignment wrapText="1"/>
    </xf>
    <xf numFmtId="0" fontId="27" fillId="0" borderId="0" xfId="0" applyFont="1" applyAlignment="1">
      <alignment horizontal="center" vertical="center" wrapText="1"/>
    </xf>
    <xf numFmtId="0" fontId="10" fillId="0" borderId="0" xfId="0" applyFont="1" applyAlignment="1">
      <alignment horizontal="center" vertical="center" wrapText="1"/>
    </xf>
    <xf numFmtId="1" fontId="76" fillId="35" borderId="11" xfId="0" applyNumberFormat="1" applyFont="1" applyFill="1" applyBorder="1" applyAlignment="1">
      <alignment horizontal="center" vertical="center" textRotation="90"/>
    </xf>
    <xf numFmtId="0" fontId="76" fillId="0" borderId="11" xfId="0" applyFont="1" applyBorder="1" applyAlignment="1">
      <alignment horizontal="center" vertical="center" textRotation="90" wrapText="1"/>
    </xf>
    <xf numFmtId="167" fontId="65" fillId="0" borderId="0" xfId="4" applyFont="1" applyAlignment="1">
      <alignment horizontal="center"/>
    </xf>
    <xf numFmtId="167" fontId="68" fillId="0" borderId="0" xfId="4" applyFont="1" applyAlignment="1">
      <alignment horizontal="center" vertical="center"/>
    </xf>
    <xf numFmtId="164" fontId="68" fillId="0" borderId="0" xfId="0" applyNumberFormat="1" applyFont="1" applyAlignment="1">
      <alignment horizontal="center" vertical="center" wrapText="1"/>
    </xf>
    <xf numFmtId="9" fontId="78" fillId="11" borderId="11" xfId="3" applyFont="1" applyFill="1" applyBorder="1" applyAlignment="1">
      <alignment horizontal="center" vertical="center"/>
    </xf>
    <xf numFmtId="169" fontId="79" fillId="11" borderId="11" xfId="0" applyNumberFormat="1" applyFont="1" applyFill="1" applyBorder="1" applyAlignment="1">
      <alignment horizontal="center" vertical="center" wrapText="1"/>
    </xf>
    <xf numFmtId="0" fontId="78" fillId="0" borderId="11" xfId="0" applyFont="1" applyBorder="1" applyAlignment="1">
      <alignment horizontal="center" vertical="center" wrapText="1"/>
    </xf>
    <xf numFmtId="0" fontId="78" fillId="39" borderId="11" xfId="4" applyNumberFormat="1" applyFont="1" applyFill="1" applyBorder="1" applyAlignment="1">
      <alignment vertical="center" wrapText="1"/>
    </xf>
    <xf numFmtId="1" fontId="78" fillId="0" borderId="11" xfId="3" applyNumberFormat="1" applyFont="1" applyBorder="1" applyAlignment="1">
      <alignment horizontal="center" vertical="center" wrapText="1"/>
    </xf>
    <xf numFmtId="2" fontId="78" fillId="0" borderId="11" xfId="3" applyNumberFormat="1" applyFont="1" applyBorder="1" applyAlignment="1">
      <alignment vertical="center" wrapText="1"/>
    </xf>
    <xf numFmtId="1" fontId="78" fillId="0" borderId="11" xfId="3" applyNumberFormat="1" applyFont="1" applyBorder="1" applyAlignment="1">
      <alignment vertical="center" wrapText="1"/>
    </xf>
    <xf numFmtId="1" fontId="78" fillId="0" borderId="11" xfId="4" applyNumberFormat="1" applyFont="1" applyBorder="1" applyAlignment="1">
      <alignment horizontal="center" vertical="center" wrapText="1"/>
    </xf>
    <xf numFmtId="1" fontId="78" fillId="0" borderId="11" xfId="3" applyNumberFormat="1" applyFont="1" applyBorder="1" applyAlignment="1">
      <alignment horizontal="center" vertical="center"/>
    </xf>
    <xf numFmtId="0" fontId="85" fillId="0" borderId="11" xfId="3" applyNumberFormat="1" applyFont="1" applyBorder="1" applyAlignment="1">
      <alignment horizontal="center"/>
    </xf>
    <xf numFmtId="1" fontId="85" fillId="0" borderId="11" xfId="3" applyNumberFormat="1" applyFont="1" applyBorder="1" applyAlignment="1">
      <alignment horizontal="center"/>
    </xf>
    <xf numFmtId="1" fontId="85" fillId="0" borderId="11" xfId="3" applyNumberFormat="1" applyFont="1" applyBorder="1" applyAlignment="1">
      <alignment horizontal="center" vertical="center"/>
    </xf>
    <xf numFmtId="1" fontId="85" fillId="0" borderId="11" xfId="4" applyNumberFormat="1" applyFont="1" applyBorder="1" applyAlignment="1">
      <alignment horizontal="center"/>
    </xf>
    <xf numFmtId="1" fontId="76" fillId="35" borderId="15" xfId="0" applyNumberFormat="1" applyFont="1" applyFill="1" applyBorder="1" applyAlignment="1">
      <alignment horizontal="center" vertical="center" textRotation="90"/>
    </xf>
    <xf numFmtId="0" fontId="76" fillId="0" borderId="15" xfId="0" applyFont="1" applyBorder="1" applyAlignment="1">
      <alignment horizontal="center" vertical="center" textRotation="90" wrapText="1"/>
    </xf>
    <xf numFmtId="1" fontId="85" fillId="0" borderId="11" xfId="4" applyNumberFormat="1" applyFont="1" applyBorder="1" applyAlignment="1">
      <alignment horizontal="center" vertical="center"/>
    </xf>
    <xf numFmtId="169" fontId="84" fillId="0" borderId="11" xfId="0" applyNumberFormat="1" applyFont="1" applyBorder="1" applyAlignment="1">
      <alignment horizontal="center" vertical="center" wrapText="1"/>
    </xf>
    <xf numFmtId="1" fontId="78" fillId="11" borderId="11" xfId="3" applyNumberFormat="1" applyFont="1" applyFill="1" applyBorder="1" applyAlignment="1">
      <alignment horizontal="center" vertical="center"/>
    </xf>
    <xf numFmtId="169" fontId="84" fillId="0" borderId="15" xfId="0" applyNumberFormat="1" applyFont="1" applyBorder="1" applyAlignment="1">
      <alignment horizontal="center" vertical="center" wrapText="1"/>
    </xf>
    <xf numFmtId="0" fontId="79" fillId="0" borderId="15" xfId="0" applyFont="1" applyBorder="1" applyAlignment="1">
      <alignment horizontal="center" vertical="center" wrapText="1"/>
    </xf>
    <xf numFmtId="169" fontId="84" fillId="0" borderId="15" xfId="0" applyNumberFormat="1" applyFont="1" applyBorder="1" applyAlignment="1">
      <alignment vertical="center" wrapText="1"/>
    </xf>
    <xf numFmtId="1" fontId="26" fillId="0" borderId="11" xfId="4" applyNumberFormat="1" applyFont="1" applyBorder="1"/>
    <xf numFmtId="1" fontId="26" fillId="0" borderId="11" xfId="0" applyNumberFormat="1" applyFont="1" applyBorder="1"/>
    <xf numFmtId="0" fontId="45" fillId="11" borderId="11" xfId="0" applyFont="1" applyFill="1" applyBorder="1" applyAlignment="1">
      <alignment horizontal="center" vertical="center"/>
    </xf>
    <xf numFmtId="1" fontId="43" fillId="11" borderId="11" xfId="0" applyNumberFormat="1" applyFont="1" applyFill="1" applyBorder="1" applyAlignment="1">
      <alignment horizontal="center" vertical="center"/>
    </xf>
    <xf numFmtId="1" fontId="45" fillId="11" borderId="11" xfId="0" applyNumberFormat="1" applyFont="1" applyFill="1" applyBorder="1" applyAlignment="1">
      <alignment horizontal="center" vertical="center" wrapText="1"/>
    </xf>
    <xf numFmtId="0" fontId="26" fillId="11" borderId="11" xfId="0" applyFont="1" applyFill="1" applyBorder="1" applyAlignment="1">
      <alignment wrapText="1"/>
    </xf>
    <xf numFmtId="0" fontId="82" fillId="11" borderId="11" xfId="0" applyFont="1" applyFill="1" applyBorder="1" applyAlignment="1">
      <alignment horizontal="center" vertical="center" wrapText="1"/>
    </xf>
    <xf numFmtId="0" fontId="26" fillId="11" borderId="11" xfId="0" applyFont="1" applyFill="1" applyBorder="1" applyAlignment="1">
      <alignment horizontal="center" vertical="center" wrapText="1"/>
    </xf>
    <xf numFmtId="0" fontId="84" fillId="11" borderId="11" xfId="0" applyFont="1" applyFill="1" applyBorder="1" applyAlignment="1">
      <alignment horizontal="center" wrapText="1"/>
    </xf>
    <xf numFmtId="0" fontId="84" fillId="11" borderId="11" xfId="0" applyFont="1" applyFill="1" applyBorder="1" applyAlignment="1">
      <alignment wrapText="1"/>
    </xf>
    <xf numFmtId="0" fontId="26" fillId="0" borderId="11" xfId="0" applyFont="1" applyBorder="1"/>
    <xf numFmtId="1" fontId="26" fillId="11" borderId="11" xfId="0" applyNumberFormat="1" applyFont="1" applyFill="1" applyBorder="1" applyAlignment="1">
      <alignment horizontal="center" vertical="center" wrapText="1"/>
    </xf>
    <xf numFmtId="167" fontId="26" fillId="0" borderId="0" xfId="4" applyFont="1"/>
    <xf numFmtId="0" fontId="26" fillId="0" borderId="0" xfId="0" applyFont="1" applyAlignment="1">
      <alignment horizontal="center" vertical="center"/>
    </xf>
    <xf numFmtId="167" fontId="0" fillId="0" borderId="0" xfId="4" applyFont="1"/>
    <xf numFmtId="0" fontId="0" fillId="0" borderId="0" xfId="0" applyAlignment="1">
      <alignment horizontal="center" vertical="center"/>
    </xf>
    <xf numFmtId="0" fontId="10" fillId="0" borderId="0" xfId="0" applyFont="1" applyAlignment="1">
      <alignment horizontal="center" vertical="center" wrapText="1"/>
    </xf>
    <xf numFmtId="165" fontId="8" fillId="0" borderId="11" xfId="0" applyNumberFormat="1" applyFont="1" applyBorder="1" applyAlignment="1">
      <alignment horizontal="center" vertical="center" wrapText="1"/>
    </xf>
    <xf numFmtId="0" fontId="4" fillId="0" borderId="11" xfId="0" applyFont="1" applyBorder="1" applyAlignment="1">
      <alignment wrapText="1"/>
    </xf>
    <xf numFmtId="0" fontId="4" fillId="6" borderId="11" xfId="0" applyFont="1" applyFill="1" applyBorder="1" applyAlignment="1">
      <alignment horizontal="left" wrapText="1"/>
    </xf>
    <xf numFmtId="1" fontId="8" fillId="10" borderId="11" xfId="0" applyNumberFormat="1" applyFont="1" applyFill="1" applyBorder="1" applyAlignment="1">
      <alignment horizontal="center" vertical="center" textRotation="90" wrapText="1"/>
    </xf>
    <xf numFmtId="0" fontId="4" fillId="6" borderId="11" xfId="0" applyFont="1" applyFill="1" applyBorder="1" applyAlignment="1">
      <alignment horizontal="left" vertical="center" wrapText="1"/>
    </xf>
    <xf numFmtId="0" fontId="4" fillId="6" borderId="11" xfId="0" applyFont="1" applyFill="1" applyBorder="1" applyAlignment="1">
      <alignment horizontal="left" vertical="top" wrapText="1"/>
    </xf>
    <xf numFmtId="0" fontId="29" fillId="6" borderId="11" xfId="0" applyFont="1" applyFill="1" applyBorder="1" applyAlignment="1">
      <alignment horizontal="left" vertical="center" wrapText="1"/>
    </xf>
    <xf numFmtId="0" fontId="7" fillId="6" borderId="15" xfId="0" applyFont="1" applyFill="1" applyBorder="1" applyAlignment="1">
      <alignment horizontal="center" vertical="center" wrapText="1"/>
    </xf>
    <xf numFmtId="0" fontId="29" fillId="0" borderId="11" xfId="0" applyFont="1" applyBorder="1" applyAlignment="1">
      <alignment horizontal="left" vertical="center" wrapText="1"/>
    </xf>
    <xf numFmtId="4" fontId="9" fillId="0" borderId="11" xfId="0" applyNumberFormat="1" applyFont="1" applyBorder="1" applyAlignment="1">
      <alignment horizontal="center" vertical="center" wrapText="1"/>
    </xf>
    <xf numFmtId="9" fontId="36" fillId="0" borderId="11" xfId="3" applyFont="1" applyFill="1" applyBorder="1" applyAlignment="1">
      <alignment horizontal="center" vertical="center" wrapText="1"/>
    </xf>
    <xf numFmtId="0" fontId="55" fillId="6" borderId="11" xfId="0" applyFont="1" applyFill="1" applyBorder="1" applyAlignment="1">
      <alignment vertical="center" wrapText="1"/>
    </xf>
    <xf numFmtId="165" fontId="57" fillId="0" borderId="11" xfId="0" applyNumberFormat="1" applyFont="1" applyBorder="1" applyAlignment="1">
      <alignment horizontal="center" vertical="center" wrapText="1"/>
    </xf>
    <xf numFmtId="170" fontId="83" fillId="38" borderId="11" xfId="0" applyNumberFormat="1" applyFont="1" applyFill="1" applyBorder="1" applyAlignment="1">
      <alignment horizontal="center" vertical="center" wrapText="1"/>
    </xf>
    <xf numFmtId="0" fontId="12" fillId="0" borderId="0" xfId="0" applyFont="1" applyAlignment="1">
      <alignment vertical="top" wrapText="1"/>
    </xf>
    <xf numFmtId="1" fontId="7" fillId="6" borderId="11" xfId="0" applyNumberFormat="1" applyFont="1" applyFill="1" applyBorder="1" applyAlignment="1">
      <alignment horizontal="center" vertical="top" wrapText="1"/>
    </xf>
    <xf numFmtId="9" fontId="7" fillId="6" borderId="11" xfId="3" applyFont="1" applyFill="1" applyBorder="1" applyAlignment="1">
      <alignment horizontal="center" vertical="top" wrapText="1"/>
    </xf>
    <xf numFmtId="9" fontId="7" fillId="25" borderId="11" xfId="3" applyFont="1" applyFill="1" applyBorder="1" applyAlignment="1">
      <alignment horizontal="center" vertical="top" wrapText="1"/>
    </xf>
    <xf numFmtId="9" fontId="7" fillId="9" borderId="11" xfId="0" applyNumberFormat="1" applyFont="1" applyFill="1" applyBorder="1" applyAlignment="1">
      <alignment horizontal="center" vertical="top" wrapText="1"/>
    </xf>
    <xf numFmtId="0" fontId="21" fillId="25" borderId="11" xfId="0" applyFont="1" applyFill="1" applyBorder="1" applyAlignment="1">
      <alignment vertical="top" wrapText="1"/>
    </xf>
    <xf numFmtId="0" fontId="21" fillId="25" borderId="11" xfId="0" applyFont="1" applyFill="1" applyBorder="1" applyAlignment="1">
      <alignment horizontal="center" vertical="top" wrapText="1"/>
    </xf>
    <xf numFmtId="0" fontId="21" fillId="25" borderId="11" xfId="0" applyFont="1" applyFill="1" applyBorder="1" applyAlignment="1">
      <alignment vertical="top"/>
    </xf>
    <xf numFmtId="0" fontId="7" fillId="25" borderId="11" xfId="0" applyFont="1" applyFill="1" applyBorder="1" applyAlignment="1">
      <alignment vertical="top" wrapText="1"/>
    </xf>
    <xf numFmtId="0" fontId="12" fillId="11" borderId="14" xfId="0" applyFont="1" applyFill="1" applyBorder="1" applyAlignment="1">
      <alignment vertical="top" wrapText="1"/>
    </xf>
    <xf numFmtId="0" fontId="7" fillId="0" borderId="0" xfId="0" applyFont="1" applyAlignment="1">
      <alignment vertical="top" wrapText="1"/>
    </xf>
    <xf numFmtId="0" fontId="21" fillId="0" borderId="0" xfId="0" applyFont="1" applyAlignment="1">
      <alignment vertical="top" wrapText="1"/>
    </xf>
    <xf numFmtId="0" fontId="21" fillId="10" borderId="16" xfId="0" applyFont="1" applyFill="1" applyBorder="1" applyAlignment="1">
      <alignment horizontal="left" vertical="top" wrapText="1"/>
    </xf>
    <xf numFmtId="9" fontId="7" fillId="25" borderId="16" xfId="3" applyFont="1" applyFill="1" applyBorder="1" applyAlignment="1">
      <alignment horizontal="center" vertical="top" wrapText="1"/>
    </xf>
    <xf numFmtId="0" fontId="7" fillId="6" borderId="16" xfId="0" applyFont="1" applyFill="1" applyBorder="1" applyAlignment="1">
      <alignment horizontal="left" vertical="top" wrapText="1"/>
    </xf>
    <xf numFmtId="9" fontId="7" fillId="0" borderId="16" xfId="0" applyNumberFormat="1" applyFont="1" applyBorder="1" applyAlignment="1">
      <alignment horizontal="center" vertical="top" wrapText="1"/>
    </xf>
    <xf numFmtId="9" fontId="7" fillId="0" borderId="16" xfId="0" applyNumberFormat="1" applyFont="1" applyBorder="1" applyAlignment="1">
      <alignment vertical="top" wrapText="1"/>
    </xf>
    <xf numFmtId="10" fontId="7" fillId="0" borderId="16" xfId="0" applyNumberFormat="1" applyFont="1" applyBorder="1" applyAlignment="1">
      <alignment horizontal="center" vertical="top" wrapText="1"/>
    </xf>
    <xf numFmtId="0" fontId="7" fillId="25" borderId="16" xfId="0" applyFont="1" applyFill="1" applyBorder="1" applyAlignment="1">
      <alignment horizontal="center" vertical="top" wrapText="1"/>
    </xf>
    <xf numFmtId="170" fontId="7" fillId="25" borderId="16" xfId="0" applyNumberFormat="1" applyFont="1" applyFill="1" applyBorder="1" applyAlignment="1">
      <alignment horizontal="center" vertical="top" wrapText="1"/>
    </xf>
    <xf numFmtId="0" fontId="7" fillId="25" borderId="16" xfId="0" applyFont="1" applyFill="1" applyBorder="1" applyAlignment="1">
      <alignment horizontal="left" vertical="top" wrapText="1"/>
    </xf>
    <xf numFmtId="49" fontId="8" fillId="26" borderId="34" xfId="0" applyNumberFormat="1" applyFont="1" applyFill="1" applyBorder="1" applyAlignment="1">
      <alignment horizontal="right" vertical="top" wrapText="1"/>
    </xf>
    <xf numFmtId="0" fontId="7" fillId="25" borderId="34" xfId="0" applyFont="1" applyFill="1" applyBorder="1" applyAlignment="1">
      <alignment vertical="top" wrapText="1"/>
    </xf>
    <xf numFmtId="0" fontId="12" fillId="0" borderId="14" xfId="0" applyFont="1" applyBorder="1" applyAlignment="1">
      <alignment vertical="top" wrapText="1"/>
    </xf>
    <xf numFmtId="0" fontId="21" fillId="10" borderId="11" xfId="0" applyFont="1" applyFill="1" applyBorder="1" applyAlignment="1">
      <alignment horizontal="left" vertical="top" wrapText="1"/>
    </xf>
    <xf numFmtId="0" fontId="4" fillId="0" borderId="11" xfId="0" applyFont="1" applyBorder="1" applyAlignment="1">
      <alignment horizontal="center" vertical="top" wrapText="1"/>
    </xf>
    <xf numFmtId="0" fontId="4" fillId="0" borderId="11" xfId="0" applyFont="1" applyBorder="1" applyAlignment="1">
      <alignment vertical="top" wrapText="1"/>
    </xf>
    <xf numFmtId="10" fontId="7" fillId="0" borderId="11" xfId="0" applyNumberFormat="1" applyFont="1" applyBorder="1" applyAlignment="1">
      <alignment vertical="top" wrapText="1"/>
    </xf>
    <xf numFmtId="170" fontId="7" fillId="25" borderId="11" xfId="0" applyNumberFormat="1" applyFont="1" applyFill="1" applyBorder="1" applyAlignment="1">
      <alignment horizontal="center" vertical="top" wrapText="1"/>
    </xf>
    <xf numFmtId="0" fontId="7" fillId="25" borderId="11" xfId="0" applyFont="1" applyFill="1" applyBorder="1" applyAlignment="1">
      <alignment horizontal="left" vertical="top" wrapText="1"/>
    </xf>
    <xf numFmtId="9" fontId="4" fillId="25" borderId="11" xfId="3" applyFont="1" applyFill="1" applyBorder="1" applyAlignment="1">
      <alignment horizontal="center" vertical="top" wrapText="1"/>
    </xf>
    <xf numFmtId="0" fontId="4" fillId="25" borderId="11" xfId="0" applyFont="1" applyFill="1" applyBorder="1" applyAlignment="1">
      <alignment vertical="top" wrapText="1"/>
    </xf>
    <xf numFmtId="0" fontId="4" fillId="25" borderId="11" xfId="0" applyFont="1" applyFill="1" applyBorder="1" applyAlignment="1">
      <alignment horizontal="left" vertical="top" wrapText="1"/>
    </xf>
    <xf numFmtId="0" fontId="7" fillId="0" borderId="11" xfId="0" applyFont="1" applyBorder="1" applyAlignment="1">
      <alignment horizontal="center" vertical="top" wrapText="1"/>
    </xf>
    <xf numFmtId="0" fontId="7" fillId="0" borderId="11" xfId="0" applyFont="1" applyBorder="1" applyAlignment="1">
      <alignment vertical="top" wrapText="1"/>
    </xf>
    <xf numFmtId="0" fontId="7" fillId="25" borderId="11" xfId="0" applyFont="1" applyFill="1" applyBorder="1" applyAlignment="1">
      <alignment horizontal="center" vertical="top" wrapText="1"/>
    </xf>
    <xf numFmtId="0" fontId="37" fillId="0" borderId="14" xfId="0" applyFont="1" applyBorder="1" applyAlignment="1">
      <alignment vertical="top" wrapText="1"/>
    </xf>
    <xf numFmtId="0" fontId="7" fillId="0" borderId="0" xfId="0" applyFont="1" applyFill="1" applyAlignment="1">
      <alignment vertical="top" wrapText="1"/>
    </xf>
    <xf numFmtId="0" fontId="7" fillId="0" borderId="11" xfId="0" applyFont="1" applyFill="1" applyBorder="1" applyAlignment="1">
      <alignment horizontal="left" vertical="top" wrapText="1"/>
    </xf>
    <xf numFmtId="0" fontId="7" fillId="0" borderId="11" xfId="0" applyFont="1" applyFill="1" applyBorder="1" applyAlignment="1">
      <alignment horizontal="center" vertical="top" wrapText="1"/>
    </xf>
    <xf numFmtId="0" fontId="7" fillId="0" borderId="11" xfId="0" applyFont="1" applyFill="1" applyBorder="1" applyAlignment="1">
      <alignment vertical="top" wrapText="1"/>
    </xf>
    <xf numFmtId="49" fontId="8" fillId="25" borderId="34" xfId="0" applyNumberFormat="1" applyFont="1" applyFill="1" applyBorder="1" applyAlignment="1">
      <alignment horizontal="right" vertical="top" wrapText="1"/>
    </xf>
    <xf numFmtId="0" fontId="37" fillId="0" borderId="14" xfId="0" applyFont="1" applyFill="1" applyBorder="1" applyAlignment="1">
      <alignment vertical="top" wrapText="1"/>
    </xf>
    <xf numFmtId="0" fontId="21" fillId="0" borderId="0" xfId="0" applyFont="1" applyFill="1" applyAlignment="1">
      <alignment vertical="top" wrapText="1"/>
    </xf>
    <xf numFmtId="43" fontId="7" fillId="25" borderId="11" xfId="1" applyFont="1" applyFill="1" applyBorder="1" applyAlignment="1">
      <alignment horizontal="right" vertical="top" wrapText="1"/>
    </xf>
    <xf numFmtId="0" fontId="0" fillId="0" borderId="0" xfId="0" applyAlignment="1">
      <alignment vertical="top"/>
    </xf>
    <xf numFmtId="0" fontId="12" fillId="0" borderId="11" xfId="0" applyFont="1" applyBorder="1" applyAlignment="1">
      <alignment horizontal="center" vertical="top" textRotation="90" wrapText="1"/>
    </xf>
    <xf numFmtId="0" fontId="81" fillId="2" borderId="11" xfId="0" applyFont="1" applyFill="1" applyBorder="1" applyAlignment="1">
      <alignment vertical="top" wrapText="1"/>
    </xf>
    <xf numFmtId="0" fontId="21" fillId="24" borderId="11" xfId="0" applyFont="1" applyFill="1" applyBorder="1" applyAlignment="1">
      <alignment horizontal="center" vertical="top" wrapText="1"/>
    </xf>
    <xf numFmtId="0" fontId="55" fillId="0" borderId="11" xfId="0" applyFont="1" applyBorder="1" applyAlignment="1">
      <alignment vertical="top" wrapText="1"/>
    </xf>
    <xf numFmtId="0" fontId="29" fillId="0" borderId="11" xfId="0" applyFont="1" applyBorder="1" applyAlignment="1">
      <alignment horizontal="left" vertical="top" wrapText="1"/>
    </xf>
    <xf numFmtId="0" fontId="21" fillId="0" borderId="30" xfId="0" applyFont="1" applyBorder="1" applyAlignment="1">
      <alignment horizontal="center" vertical="top" wrapText="1"/>
    </xf>
    <xf numFmtId="0" fontId="12" fillId="8" borderId="11" xfId="0" applyFont="1" applyFill="1" applyBorder="1" applyAlignment="1">
      <alignment vertical="top" wrapText="1"/>
    </xf>
    <xf numFmtId="9" fontId="8" fillId="0" borderId="11" xfId="3" applyFont="1" applyFill="1" applyBorder="1" applyAlignment="1">
      <alignment horizontal="center" vertical="top" wrapText="1"/>
    </xf>
    <xf numFmtId="0" fontId="28" fillId="0" borderId="11" xfId="0" applyFont="1" applyBorder="1" applyAlignment="1">
      <alignment horizontal="left" vertical="center" wrapText="1"/>
    </xf>
    <xf numFmtId="164" fontId="15" fillId="2" borderId="0" xfId="0" applyNumberFormat="1" applyFont="1" applyFill="1" applyAlignment="1">
      <alignment horizontal="center" vertical="center" wrapText="1"/>
    </xf>
    <xf numFmtId="164" fontId="98" fillId="2" borderId="0" xfId="0" applyNumberFormat="1" applyFont="1" applyFill="1" applyAlignment="1">
      <alignment horizontal="center" vertical="center" wrapText="1"/>
    </xf>
    <xf numFmtId="0" fontId="99" fillId="0" borderId="0" xfId="0" applyFont="1" applyAlignment="1">
      <alignment vertical="center"/>
    </xf>
    <xf numFmtId="0" fontId="5"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164" fontId="14" fillId="2" borderId="2" xfId="0" applyNumberFormat="1" applyFont="1" applyFill="1" applyBorder="1" applyAlignment="1">
      <alignment horizontal="center" vertical="center" wrapText="1"/>
    </xf>
    <xf numFmtId="164" fontId="15" fillId="2" borderId="3" xfId="0" applyNumberFormat="1" applyFont="1" applyFill="1" applyBorder="1" applyAlignment="1">
      <alignment horizontal="center" vertical="center" wrapText="1"/>
    </xf>
    <xf numFmtId="164" fontId="15" fillId="2" borderId="4" xfId="0" applyNumberFormat="1" applyFont="1" applyFill="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164" fontId="15" fillId="2" borderId="7" xfId="0" applyNumberFormat="1" applyFont="1" applyFill="1" applyBorder="1" applyAlignment="1">
      <alignment horizontal="center" vertical="center" wrapText="1"/>
    </xf>
    <xf numFmtId="0" fontId="8" fillId="8" borderId="12" xfId="0" applyFont="1" applyFill="1" applyBorder="1" applyAlignment="1">
      <alignment horizontal="left" vertical="top" wrapText="1"/>
    </xf>
    <xf numFmtId="0" fontId="8" fillId="8" borderId="14" xfId="0" applyFont="1" applyFill="1" applyBorder="1" applyAlignment="1">
      <alignment horizontal="left" vertical="top" wrapText="1"/>
    </xf>
    <xf numFmtId="9" fontId="19" fillId="7" borderId="12" xfId="3" applyFont="1" applyFill="1" applyBorder="1" applyAlignment="1">
      <alignment horizontal="center" vertical="center" wrapText="1"/>
    </xf>
    <xf numFmtId="9" fontId="19" fillId="7" borderId="13" xfId="3" applyFont="1" applyFill="1" applyBorder="1" applyAlignment="1">
      <alignment horizontal="center" vertical="center" wrapText="1"/>
    </xf>
    <xf numFmtId="9" fontId="19" fillId="7" borderId="14" xfId="3" applyFont="1" applyFill="1" applyBorder="1" applyAlignment="1">
      <alignment horizontal="center" vertical="center" wrapText="1"/>
    </xf>
    <xf numFmtId="1" fontId="8" fillId="8" borderId="11" xfId="0" applyNumberFormat="1" applyFont="1" applyFill="1" applyBorder="1" applyAlignment="1">
      <alignment horizontal="center" vertical="center" textRotation="90" wrapText="1"/>
    </xf>
    <xf numFmtId="0" fontId="20" fillId="8" borderId="11" xfId="0" applyFont="1" applyFill="1" applyBorder="1" applyAlignment="1">
      <alignment textRotation="90" wrapText="1"/>
    </xf>
    <xf numFmtId="0" fontId="4" fillId="8" borderId="11" xfId="0" applyFont="1" applyFill="1" applyBorder="1" applyAlignment="1">
      <alignment wrapText="1"/>
    </xf>
    <xf numFmtId="4" fontId="8" fillId="0" borderId="11" xfId="0" applyNumberFormat="1" applyFont="1" applyFill="1" applyBorder="1" applyAlignment="1">
      <alignment horizontal="center" vertical="center" wrapText="1"/>
    </xf>
    <xf numFmtId="4" fontId="8" fillId="0" borderId="15" xfId="0" applyNumberFormat="1" applyFont="1" applyFill="1" applyBorder="1" applyAlignment="1">
      <alignment horizontal="center" vertical="center" wrapText="1"/>
    </xf>
    <xf numFmtId="0" fontId="8" fillId="0" borderId="11" xfId="0" applyFont="1" applyFill="1" applyBorder="1" applyAlignment="1">
      <alignment horizontal="left" vertical="center" wrapText="1"/>
    </xf>
    <xf numFmtId="0" fontId="8" fillId="0" borderId="15" xfId="0" applyFont="1" applyFill="1" applyBorder="1" applyAlignment="1">
      <alignment horizontal="left" vertical="center" wrapText="1"/>
    </xf>
    <xf numFmtId="164" fontId="15" fillId="2" borderId="8" xfId="0" applyNumberFormat="1" applyFont="1" applyFill="1" applyBorder="1" applyAlignment="1">
      <alignment horizontal="center" vertical="center" wrapText="1"/>
    </xf>
    <xf numFmtId="164" fontId="15" fillId="2" borderId="9" xfId="0" applyNumberFormat="1" applyFont="1" applyFill="1" applyBorder="1" applyAlignment="1">
      <alignment horizontal="center" vertical="center" wrapText="1"/>
    </xf>
    <xf numFmtId="164" fontId="15" fillId="2" borderId="10" xfId="0" applyNumberFormat="1" applyFont="1" applyFill="1" applyBorder="1" applyAlignment="1">
      <alignment horizontal="center" vertical="center" wrapText="1"/>
    </xf>
    <xf numFmtId="4" fontId="17" fillId="4" borderId="12" xfId="0" applyNumberFormat="1" applyFont="1" applyFill="1" applyBorder="1" applyAlignment="1">
      <alignment horizontal="center" vertical="center" wrapText="1"/>
    </xf>
    <xf numFmtId="4" fontId="17" fillId="4" borderId="13" xfId="0" applyNumberFormat="1" applyFont="1" applyFill="1" applyBorder="1" applyAlignment="1">
      <alignment horizontal="center" vertical="center" wrapText="1"/>
    </xf>
    <xf numFmtId="4" fontId="17" fillId="4" borderId="14" xfId="0" applyNumberFormat="1" applyFont="1" applyFill="1" applyBorder="1" applyAlignment="1">
      <alignment horizontal="center" vertical="center" wrapText="1"/>
    </xf>
    <xf numFmtId="4" fontId="17" fillId="4" borderId="11" xfId="0" applyNumberFormat="1" applyFont="1" applyFill="1" applyBorder="1" applyAlignment="1">
      <alignment horizontal="center" vertical="center" wrapText="1"/>
    </xf>
    <xf numFmtId="0" fontId="18" fillId="0" borderId="11" xfId="0" applyFont="1" applyBorder="1" applyAlignment="1">
      <alignment wrapText="1"/>
    </xf>
    <xf numFmtId="4" fontId="17" fillId="4" borderId="11" xfId="0" applyNumberFormat="1" applyFont="1" applyFill="1" applyBorder="1" applyAlignment="1">
      <alignment vertical="center" wrapText="1"/>
    </xf>
    <xf numFmtId="165" fontId="8" fillId="6" borderId="11" xfId="0" applyNumberFormat="1" applyFont="1" applyFill="1" applyBorder="1" applyAlignment="1">
      <alignment wrapText="1"/>
    </xf>
    <xf numFmtId="0" fontId="4" fillId="6" borderId="11" xfId="0" applyFont="1" applyFill="1" applyBorder="1" applyAlignment="1">
      <alignment wrapText="1"/>
    </xf>
    <xf numFmtId="4" fontId="13" fillId="7" borderId="11" xfId="0" applyNumberFormat="1" applyFont="1" applyFill="1" applyBorder="1" applyAlignment="1">
      <alignment horizontal="center" vertical="center" wrapText="1"/>
    </xf>
    <xf numFmtId="0" fontId="8" fillId="8" borderId="11" xfId="0" applyFont="1" applyFill="1" applyBorder="1" applyAlignment="1">
      <alignment horizontal="left" vertical="top" wrapText="1"/>
    </xf>
    <xf numFmtId="9" fontId="19" fillId="7" borderId="11" xfId="3" applyFont="1" applyFill="1" applyBorder="1" applyAlignment="1">
      <alignment horizontal="center" vertical="center" wrapText="1"/>
    </xf>
    <xf numFmtId="0" fontId="8" fillId="8" borderId="11" xfId="0" applyFont="1" applyFill="1" applyBorder="1" applyAlignment="1">
      <alignment textRotation="90" wrapText="1"/>
    </xf>
    <xf numFmtId="0" fontId="8" fillId="0" borderId="11" xfId="0" applyFont="1" applyFill="1" applyBorder="1" applyAlignment="1">
      <alignment horizontal="center" vertical="center" wrapText="1"/>
    </xf>
    <xf numFmtId="0" fontId="8" fillId="8" borderId="11" xfId="0" applyFont="1" applyFill="1" applyBorder="1" applyAlignment="1">
      <alignment wrapText="1"/>
    </xf>
    <xf numFmtId="4" fontId="8" fillId="0" borderId="11" xfId="0" applyNumberFormat="1" applyFont="1" applyBorder="1" applyAlignment="1">
      <alignment horizontal="center" vertical="center" wrapText="1"/>
    </xf>
    <xf numFmtId="0" fontId="8" fillId="0" borderId="11" xfId="0" applyFont="1" applyBorder="1" applyAlignment="1">
      <alignment horizontal="left" vertical="center" wrapText="1"/>
    </xf>
    <xf numFmtId="0" fontId="8" fillId="12" borderId="11" xfId="0" applyFont="1" applyFill="1" applyBorder="1" applyAlignment="1">
      <alignment horizontal="left" vertical="top" wrapText="1"/>
    </xf>
    <xf numFmtId="0" fontId="4" fillId="8" borderId="11" xfId="0" applyFont="1" applyFill="1" applyBorder="1" applyAlignment="1">
      <alignment horizontal="left" vertical="top" wrapText="1"/>
    </xf>
    <xf numFmtId="9" fontId="13" fillId="7" borderId="11" xfId="3" applyFont="1" applyFill="1" applyBorder="1" applyAlignment="1">
      <alignment horizontal="center" vertical="center" wrapText="1"/>
    </xf>
    <xf numFmtId="1" fontId="22" fillId="8" borderId="11" xfId="0" applyNumberFormat="1" applyFont="1" applyFill="1" applyBorder="1" applyAlignment="1">
      <alignment horizontal="center" vertical="center" textRotation="90" wrapText="1"/>
    </xf>
    <xf numFmtId="0" fontId="8" fillId="8" borderId="11" xfId="0" applyFont="1" applyFill="1" applyBorder="1" applyAlignment="1">
      <alignment vertical="top" textRotation="90" wrapText="1"/>
    </xf>
    <xf numFmtId="0" fontId="8" fillId="8" borderId="11" xfId="0" applyFont="1" applyFill="1" applyBorder="1" applyAlignment="1">
      <alignment vertical="top" wrapText="1"/>
    </xf>
    <xf numFmtId="0" fontId="4" fillId="8" borderId="11" xfId="0" applyFont="1" applyFill="1" applyBorder="1" applyAlignment="1">
      <alignment vertical="top" wrapText="1"/>
    </xf>
    <xf numFmtId="0" fontId="8" fillId="8" borderId="12" xfId="0" applyFont="1" applyFill="1" applyBorder="1" applyAlignment="1">
      <alignment wrapText="1"/>
    </xf>
    <xf numFmtId="0" fontId="8" fillId="8" borderId="14" xfId="0" applyFont="1" applyFill="1" applyBorder="1" applyAlignment="1">
      <alignment wrapText="1"/>
    </xf>
    <xf numFmtId="0" fontId="8" fillId="8" borderId="11" xfId="0" applyFont="1" applyFill="1" applyBorder="1" applyAlignment="1">
      <alignment vertical="center" wrapText="1"/>
    </xf>
    <xf numFmtId="0" fontId="4" fillId="8" borderId="11" xfId="0" applyFont="1" applyFill="1" applyBorder="1" applyAlignment="1">
      <alignment vertical="center" wrapText="1"/>
    </xf>
    <xf numFmtId="0" fontId="25" fillId="0" borderId="0" xfId="0" applyFont="1" applyAlignment="1">
      <alignment horizontal="center" vertical="center"/>
    </xf>
    <xf numFmtId="0" fontId="27" fillId="14" borderId="11" xfId="0" applyFont="1" applyFill="1" applyBorder="1" applyAlignment="1">
      <alignment vertical="top" wrapText="1"/>
    </xf>
    <xf numFmtId="0" fontId="25" fillId="15" borderId="15" xfId="0" applyFont="1" applyFill="1" applyBorder="1" applyAlignment="1">
      <alignment horizontal="center" vertical="center" wrapText="1"/>
    </xf>
    <xf numFmtId="0" fontId="25" fillId="15" borderId="16" xfId="0" applyFont="1" applyFill="1" applyBorder="1" applyAlignment="1">
      <alignment horizontal="center" vertical="center" wrapText="1"/>
    </xf>
    <xf numFmtId="0" fontId="25" fillId="15" borderId="11" xfId="0" applyFont="1" applyFill="1" applyBorder="1" applyAlignment="1">
      <alignment horizontal="center" vertical="center" wrapText="1"/>
    </xf>
    <xf numFmtId="0" fontId="25" fillId="15" borderId="17" xfId="0" applyFont="1" applyFill="1" applyBorder="1" applyAlignment="1">
      <alignment horizontal="center" vertical="center" wrapText="1"/>
    </xf>
    <xf numFmtId="0" fontId="25" fillId="15" borderId="18" xfId="0" applyFont="1" applyFill="1" applyBorder="1" applyAlignment="1">
      <alignment horizontal="center" vertical="center" wrapText="1"/>
    </xf>
    <xf numFmtId="0" fontId="25" fillId="15" borderId="19" xfId="0" applyFont="1" applyFill="1" applyBorder="1" applyAlignment="1">
      <alignment horizontal="center" vertical="center" wrapText="1"/>
    </xf>
    <xf numFmtId="0" fontId="25" fillId="15" borderId="8" xfId="0" applyFont="1" applyFill="1" applyBorder="1" applyAlignment="1">
      <alignment horizontal="center" vertical="center" wrapText="1"/>
    </xf>
    <xf numFmtId="0" fontId="25" fillId="15" borderId="9" xfId="0" applyFont="1" applyFill="1" applyBorder="1" applyAlignment="1">
      <alignment horizontal="center" vertical="center" wrapText="1"/>
    </xf>
    <xf numFmtId="0" fontId="25" fillId="15" borderId="10" xfId="0" applyFont="1" applyFill="1" applyBorder="1" applyAlignment="1">
      <alignment horizontal="center" vertical="center" wrapText="1"/>
    </xf>
    <xf numFmtId="0" fontId="10" fillId="14" borderId="11" xfId="0" applyFont="1" applyFill="1" applyBorder="1" applyAlignment="1">
      <alignment horizontal="center" vertical="center" wrapText="1"/>
    </xf>
    <xf numFmtId="0" fontId="2" fillId="0" borderId="11" xfId="0" applyFont="1" applyBorder="1" applyAlignment="1">
      <alignment horizontal="center" vertical="center" wrapText="1"/>
    </xf>
    <xf numFmtId="14" fontId="2" fillId="0" borderId="11" xfId="0" applyNumberFormat="1" applyFont="1" applyBorder="1" applyAlignment="1">
      <alignment horizontal="center" vertical="center" wrapText="1"/>
    </xf>
    <xf numFmtId="0" fontId="28" fillId="0" borderId="17" xfId="0" applyFont="1" applyBorder="1" applyAlignment="1">
      <alignment horizontal="center" vertical="top" wrapText="1"/>
    </xf>
    <xf numFmtId="0" fontId="28" fillId="0" borderId="18" xfId="0" applyFont="1" applyBorder="1" applyAlignment="1">
      <alignment horizontal="center" vertical="top" wrapText="1"/>
    </xf>
    <xf numFmtId="0" fontId="28" fillId="0" borderId="19" xfId="0" applyFont="1" applyBorder="1" applyAlignment="1">
      <alignment horizontal="center" vertical="top" wrapText="1"/>
    </xf>
    <xf numFmtId="0" fontId="28" fillId="0" borderId="8" xfId="0" applyFont="1" applyBorder="1" applyAlignment="1">
      <alignment horizontal="center" vertical="top" wrapText="1"/>
    </xf>
    <xf numFmtId="0" fontId="28" fillId="0" borderId="9" xfId="0" applyFont="1" applyBorder="1" applyAlignment="1">
      <alignment horizontal="center" vertical="top" wrapText="1"/>
    </xf>
    <xf numFmtId="0" fontId="28" fillId="0" borderId="10" xfId="0" applyFont="1" applyBorder="1" applyAlignment="1">
      <alignment horizontal="center" vertical="top" wrapText="1"/>
    </xf>
    <xf numFmtId="0" fontId="7" fillId="8" borderId="11" xfId="0" applyFont="1" applyFill="1" applyBorder="1" applyAlignment="1">
      <alignment wrapText="1"/>
    </xf>
    <xf numFmtId="164" fontId="15" fillId="2" borderId="2" xfId="0" applyNumberFormat="1" applyFont="1" applyFill="1" applyBorder="1" applyAlignment="1">
      <alignment horizontal="center" vertical="center" wrapText="1"/>
    </xf>
    <xf numFmtId="4" fontId="30" fillId="4" borderId="15" xfId="0" applyNumberFormat="1" applyFont="1" applyFill="1" applyBorder="1" applyAlignment="1">
      <alignment horizontal="center" vertical="center"/>
    </xf>
    <xf numFmtId="0" fontId="18" fillId="0" borderId="15" xfId="0" applyFont="1" applyBorder="1"/>
    <xf numFmtId="4" fontId="30" fillId="4" borderId="15" xfId="0" applyNumberFormat="1" applyFont="1" applyFill="1" applyBorder="1" applyAlignment="1">
      <alignment vertical="center" wrapText="1"/>
    </xf>
    <xf numFmtId="165" fontId="8" fillId="0" borderId="21" xfId="0" applyNumberFormat="1" applyFont="1" applyBorder="1" applyAlignment="1">
      <alignment horizontal="center" vertical="center" wrapText="1"/>
    </xf>
    <xf numFmtId="0" fontId="4" fillId="0" borderId="21" xfId="0" applyFont="1" applyBorder="1"/>
    <xf numFmtId="4" fontId="13" fillId="16" borderId="21" xfId="0" applyNumberFormat="1" applyFont="1" applyFill="1" applyBorder="1" applyAlignment="1">
      <alignment horizontal="center" vertical="center" wrapText="1"/>
    </xf>
    <xf numFmtId="4" fontId="13" fillId="7" borderId="21" xfId="0" applyNumberFormat="1" applyFont="1" applyFill="1" applyBorder="1" applyAlignment="1">
      <alignment horizontal="center" vertical="center" wrapText="1"/>
    </xf>
    <xf numFmtId="4" fontId="13" fillId="17" borderId="21" xfId="0" applyNumberFormat="1" applyFont="1" applyFill="1" applyBorder="1" applyAlignment="1">
      <alignment horizontal="center" vertical="center" wrapText="1"/>
    </xf>
    <xf numFmtId="4" fontId="13" fillId="18" borderId="21" xfId="0" applyNumberFormat="1" applyFont="1" applyFill="1" applyBorder="1" applyAlignment="1">
      <alignment horizontal="center" vertical="center" wrapText="1"/>
    </xf>
    <xf numFmtId="1" fontId="7" fillId="11" borderId="23" xfId="0" applyNumberFormat="1" applyFont="1" applyFill="1" applyBorder="1" applyAlignment="1">
      <alignment horizontal="center" vertical="center" wrapText="1"/>
    </xf>
    <xf numFmtId="1" fontId="7" fillId="11" borderId="25" xfId="0" applyNumberFormat="1" applyFont="1" applyFill="1" applyBorder="1" applyAlignment="1">
      <alignment horizontal="center" vertical="center" wrapText="1"/>
    </xf>
    <xf numFmtId="1" fontId="7" fillId="11" borderId="27" xfId="0" applyNumberFormat="1" applyFont="1" applyFill="1" applyBorder="1" applyAlignment="1">
      <alignment horizontal="center" vertical="center" wrapText="1"/>
    </xf>
    <xf numFmtId="0" fontId="20" fillId="11" borderId="17" xfId="0" applyFont="1" applyFill="1" applyBorder="1" applyAlignment="1">
      <alignment horizontal="left" vertical="top" wrapText="1"/>
    </xf>
    <xf numFmtId="0" fontId="8" fillId="11" borderId="14" xfId="0" applyFont="1" applyFill="1" applyBorder="1" applyAlignment="1">
      <alignment horizontal="left" vertical="top" wrapText="1"/>
    </xf>
    <xf numFmtId="9" fontId="19" fillId="20" borderId="12" xfId="0" applyNumberFormat="1" applyFont="1" applyFill="1" applyBorder="1" applyAlignment="1">
      <alignment horizontal="center" vertical="center" wrapText="1"/>
    </xf>
    <xf numFmtId="9" fontId="19" fillId="20" borderId="13" xfId="0" applyNumberFormat="1" applyFont="1" applyFill="1" applyBorder="1" applyAlignment="1">
      <alignment horizontal="center" vertical="center" wrapText="1"/>
    </xf>
    <xf numFmtId="9" fontId="19" fillId="20" borderId="14" xfId="0" applyNumberFormat="1" applyFont="1" applyFill="1" applyBorder="1" applyAlignment="1">
      <alignment horizontal="center" vertical="center" wrapText="1"/>
    </xf>
    <xf numFmtId="0" fontId="7" fillId="11" borderId="11" xfId="0" applyFont="1" applyFill="1" applyBorder="1" applyAlignment="1">
      <alignment horizontal="center" vertical="center" textRotation="90" wrapText="1"/>
    </xf>
    <xf numFmtId="0" fontId="20" fillId="11" borderId="11" xfId="0" applyFont="1" applyFill="1" applyBorder="1" applyAlignment="1">
      <alignment horizontal="left" vertical="center" wrapText="1"/>
    </xf>
    <xf numFmtId="0" fontId="8" fillId="11" borderId="11" xfId="0" applyFont="1" applyFill="1" applyBorder="1" applyAlignment="1">
      <alignment horizontal="left" vertical="center" wrapText="1"/>
    </xf>
    <xf numFmtId="0" fontId="12" fillId="11" borderId="11" xfId="0" applyFont="1" applyFill="1" applyBorder="1" applyAlignment="1">
      <alignment horizontal="center" vertical="top" textRotation="90" wrapText="1"/>
    </xf>
    <xf numFmtId="0" fontId="7" fillId="11" borderId="15" xfId="0" applyFont="1" applyFill="1" applyBorder="1" applyAlignment="1">
      <alignment horizontal="center" vertical="center" textRotation="90" wrapText="1"/>
    </xf>
    <xf numFmtId="9" fontId="19" fillId="20" borderId="17" xfId="0" applyNumberFormat="1" applyFont="1" applyFill="1" applyBorder="1" applyAlignment="1">
      <alignment horizontal="center" vertical="center" wrapText="1"/>
    </xf>
    <xf numFmtId="9" fontId="19" fillId="20" borderId="18" xfId="0" applyNumberFormat="1" applyFont="1" applyFill="1" applyBorder="1" applyAlignment="1">
      <alignment horizontal="center" vertical="center" wrapText="1"/>
    </xf>
    <xf numFmtId="9" fontId="19" fillId="20" borderId="19" xfId="0" applyNumberFormat="1" applyFont="1" applyFill="1" applyBorder="1" applyAlignment="1">
      <alignment horizontal="center" vertical="center" wrapText="1"/>
    </xf>
    <xf numFmtId="9" fontId="19" fillId="20" borderId="11" xfId="0" applyNumberFormat="1" applyFont="1" applyFill="1" applyBorder="1" applyAlignment="1">
      <alignment horizontal="center" vertical="center" wrapText="1"/>
    </xf>
    <xf numFmtId="1" fontId="7" fillId="11" borderId="37" xfId="0" applyNumberFormat="1" applyFont="1" applyFill="1" applyBorder="1" applyAlignment="1">
      <alignment horizontal="center" vertical="center" wrapText="1"/>
    </xf>
    <xf numFmtId="1" fontId="7" fillId="11" borderId="38" xfId="0" applyNumberFormat="1" applyFont="1" applyFill="1" applyBorder="1" applyAlignment="1">
      <alignment horizontal="center" vertical="center" wrapText="1"/>
    </xf>
    <xf numFmtId="1" fontId="7" fillId="11" borderId="44" xfId="0" applyNumberFormat="1" applyFont="1" applyFill="1" applyBorder="1" applyAlignment="1">
      <alignment horizontal="center" vertical="center" wrapText="1"/>
    </xf>
    <xf numFmtId="1" fontId="7" fillId="11" borderId="36" xfId="0" applyNumberFormat="1" applyFont="1" applyFill="1" applyBorder="1" applyAlignment="1">
      <alignment horizontal="center" vertical="center" wrapText="1"/>
    </xf>
    <xf numFmtId="0" fontId="20" fillId="11" borderId="11" xfId="0" applyFont="1" applyFill="1" applyBorder="1" applyAlignment="1">
      <alignment horizontal="left" vertical="top" wrapText="1"/>
    </xf>
    <xf numFmtId="0" fontId="8" fillId="11" borderId="11" xfId="0" applyFont="1" applyFill="1" applyBorder="1" applyAlignment="1">
      <alignment horizontal="left" vertical="top" wrapText="1"/>
    </xf>
    <xf numFmtId="0" fontId="9" fillId="11" borderId="12" xfId="0" applyFont="1" applyFill="1" applyBorder="1" applyAlignment="1">
      <alignment horizontal="left" vertical="center" wrapText="1"/>
    </xf>
    <xf numFmtId="0" fontId="9" fillId="11" borderId="14" xfId="0" applyFont="1" applyFill="1" applyBorder="1" applyAlignment="1">
      <alignment horizontal="left" vertical="center" wrapText="1"/>
    </xf>
    <xf numFmtId="9" fontId="20" fillId="20" borderId="12" xfId="0" applyNumberFormat="1" applyFont="1" applyFill="1" applyBorder="1" applyAlignment="1">
      <alignment horizontal="center" vertical="center" wrapText="1"/>
    </xf>
    <xf numFmtId="9" fontId="20" fillId="20" borderId="13" xfId="0" applyNumberFormat="1" applyFont="1" applyFill="1" applyBorder="1" applyAlignment="1">
      <alignment horizontal="center" vertical="center" wrapText="1"/>
    </xf>
    <xf numFmtId="9" fontId="20" fillId="20" borderId="14" xfId="0" applyNumberFormat="1" applyFont="1" applyFill="1" applyBorder="1" applyAlignment="1">
      <alignment horizontal="center" vertical="center" wrapText="1"/>
    </xf>
    <xf numFmtId="0" fontId="25" fillId="0" borderId="50" xfId="0" applyFont="1" applyBorder="1" applyAlignment="1">
      <alignment horizontal="center" vertical="center"/>
    </xf>
    <xf numFmtId="0" fontId="7" fillId="11" borderId="16" xfId="0" applyFont="1" applyFill="1" applyBorder="1" applyAlignment="1">
      <alignment horizontal="center" vertical="center" textRotation="90" wrapText="1"/>
    </xf>
    <xf numFmtId="0" fontId="7" fillId="11" borderId="45" xfId="0" applyFont="1" applyFill="1" applyBorder="1" applyAlignment="1">
      <alignment horizontal="center" vertical="center" textRotation="90" wrapText="1"/>
    </xf>
    <xf numFmtId="164" fontId="15" fillId="2" borderId="17" xfId="0" applyNumberFormat="1" applyFont="1" applyFill="1" applyBorder="1" applyAlignment="1">
      <alignment horizontal="center" vertical="center" wrapText="1"/>
    </xf>
    <xf numFmtId="164" fontId="15" fillId="2" borderId="18" xfId="0" applyNumberFormat="1" applyFont="1" applyFill="1" applyBorder="1" applyAlignment="1">
      <alignment horizontal="center" vertical="center" wrapText="1"/>
    </xf>
    <xf numFmtId="164" fontId="15" fillId="2" borderId="19" xfId="0" applyNumberFormat="1" applyFont="1" applyFill="1" applyBorder="1" applyAlignment="1">
      <alignment horizontal="center" vertical="center" wrapText="1"/>
    </xf>
    <xf numFmtId="4" fontId="17" fillId="4" borderId="12" xfId="0" applyNumberFormat="1" applyFont="1" applyFill="1" applyBorder="1" applyAlignment="1">
      <alignment horizontal="center" vertical="center"/>
    </xf>
    <xf numFmtId="4" fontId="17" fillId="4" borderId="13" xfId="0" applyNumberFormat="1" applyFont="1" applyFill="1" applyBorder="1" applyAlignment="1">
      <alignment horizontal="center" vertical="center"/>
    </xf>
    <xf numFmtId="4" fontId="17" fillId="4" borderId="14" xfId="0" applyNumberFormat="1" applyFont="1" applyFill="1" applyBorder="1" applyAlignment="1">
      <alignment horizontal="center" vertical="center"/>
    </xf>
    <xf numFmtId="4" fontId="17" fillId="4" borderId="12" xfId="0" applyNumberFormat="1" applyFont="1" applyFill="1" applyBorder="1" applyAlignment="1">
      <alignment vertical="center" wrapText="1"/>
    </xf>
    <xf numFmtId="4" fontId="17" fillId="4" borderId="14" xfId="0" applyNumberFormat="1" applyFont="1" applyFill="1" applyBorder="1" applyAlignment="1">
      <alignment vertical="center" wrapText="1"/>
    </xf>
    <xf numFmtId="165" fontId="8" fillId="0" borderId="12" xfId="0" applyNumberFormat="1" applyFont="1" applyBorder="1" applyAlignment="1">
      <alignment horizontal="center" vertical="center" wrapText="1"/>
    </xf>
    <xf numFmtId="165" fontId="8" fillId="0" borderId="14" xfId="0" applyNumberFormat="1" applyFont="1" applyBorder="1" applyAlignment="1">
      <alignment horizontal="center" vertical="center" wrapText="1"/>
    </xf>
    <xf numFmtId="4" fontId="10" fillId="16" borderId="12" xfId="0" applyNumberFormat="1" applyFont="1" applyFill="1" applyBorder="1" applyAlignment="1">
      <alignment horizontal="center" vertical="center" wrapText="1"/>
    </xf>
    <xf numFmtId="4" fontId="10" fillId="16" borderId="13" xfId="0" applyNumberFormat="1" applyFont="1" applyFill="1" applyBorder="1" applyAlignment="1">
      <alignment horizontal="center" vertical="center" wrapText="1"/>
    </xf>
    <xf numFmtId="4" fontId="10" fillId="16" borderId="14" xfId="0" applyNumberFormat="1" applyFont="1" applyFill="1" applyBorder="1" applyAlignment="1">
      <alignment horizontal="center" vertical="center" wrapText="1"/>
    </xf>
    <xf numFmtId="4" fontId="10" fillId="7" borderId="12" xfId="0" applyNumberFormat="1" applyFont="1" applyFill="1" applyBorder="1" applyAlignment="1">
      <alignment horizontal="center" vertical="center" wrapText="1"/>
    </xf>
    <xf numFmtId="4" fontId="10" fillId="7" borderId="13" xfId="0" applyNumberFormat="1" applyFont="1" applyFill="1" applyBorder="1" applyAlignment="1">
      <alignment horizontal="center" vertical="center" wrapText="1"/>
    </xf>
    <xf numFmtId="4" fontId="10" fillId="7" borderId="14" xfId="0" applyNumberFormat="1" applyFont="1" applyFill="1" applyBorder="1" applyAlignment="1">
      <alignment horizontal="center" vertical="center" wrapText="1"/>
    </xf>
    <xf numFmtId="4" fontId="10" fillId="17" borderId="12" xfId="0" applyNumberFormat="1" applyFont="1" applyFill="1" applyBorder="1" applyAlignment="1">
      <alignment horizontal="center" vertical="center" wrapText="1"/>
    </xf>
    <xf numFmtId="4" fontId="10" fillId="17" borderId="13" xfId="0" applyNumberFormat="1" applyFont="1" applyFill="1" applyBorder="1" applyAlignment="1">
      <alignment horizontal="center" vertical="center" wrapText="1"/>
    </xf>
    <xf numFmtId="4" fontId="10" fillId="17" borderId="14" xfId="0" applyNumberFormat="1" applyFont="1" applyFill="1" applyBorder="1" applyAlignment="1">
      <alignment horizontal="center" vertical="center" wrapText="1"/>
    </xf>
    <xf numFmtId="4" fontId="10" fillId="18" borderId="12" xfId="0" applyNumberFormat="1" applyFont="1" applyFill="1" applyBorder="1" applyAlignment="1">
      <alignment horizontal="center" vertical="center" wrapText="1"/>
    </xf>
    <xf numFmtId="4" fontId="10" fillId="18" borderId="13" xfId="0" applyNumberFormat="1" applyFont="1" applyFill="1" applyBorder="1" applyAlignment="1">
      <alignment horizontal="center" vertical="center" wrapText="1"/>
    </xf>
    <xf numFmtId="4" fontId="10" fillId="18" borderId="14" xfId="0" applyNumberFormat="1" applyFont="1" applyFill="1" applyBorder="1" applyAlignment="1">
      <alignment horizontal="center" vertical="center" wrapText="1"/>
    </xf>
    <xf numFmtId="0" fontId="10" fillId="14" borderId="53" xfId="0" applyFont="1" applyFill="1" applyBorder="1" applyAlignment="1">
      <alignment horizontal="center" vertical="center" wrapText="1"/>
    </xf>
    <xf numFmtId="0" fontId="10" fillId="14" borderId="54"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7" fillId="0" borderId="11" xfId="0" applyFont="1" applyBorder="1" applyAlignment="1">
      <alignment horizontal="center" vertical="top" wrapText="1"/>
    </xf>
    <xf numFmtId="0" fontId="27" fillId="14" borderId="51" xfId="0" applyFont="1" applyFill="1" applyBorder="1" applyAlignment="1">
      <alignment vertical="top" wrapText="1"/>
    </xf>
    <xf numFmtId="0" fontId="27" fillId="14" borderId="52" xfId="0" applyFont="1" applyFill="1" applyBorder="1" applyAlignment="1">
      <alignment vertical="top" wrapText="1"/>
    </xf>
    <xf numFmtId="0" fontId="10" fillId="14" borderId="51" xfId="0" applyFont="1" applyFill="1" applyBorder="1" applyAlignment="1">
      <alignment horizontal="center" vertical="center" wrapText="1"/>
    </xf>
    <xf numFmtId="0" fontId="10" fillId="14" borderId="52" xfId="0" applyFont="1" applyFill="1" applyBorder="1" applyAlignment="1">
      <alignment horizontal="center" vertical="center" wrapText="1"/>
    </xf>
    <xf numFmtId="4" fontId="16" fillId="4" borderId="56" xfId="0" applyNumberFormat="1" applyFont="1" applyFill="1" applyBorder="1" applyAlignment="1">
      <alignment horizontal="center" vertical="center" wrapText="1"/>
    </xf>
    <xf numFmtId="0" fontId="38" fillId="0" borderId="56" xfId="0" applyFont="1" applyBorder="1" applyAlignment="1">
      <alignment wrapText="1"/>
    </xf>
    <xf numFmtId="0" fontId="38" fillId="0" borderId="57" xfId="0" applyFont="1" applyBorder="1" applyAlignment="1">
      <alignment horizontal="center" wrapText="1"/>
    </xf>
    <xf numFmtId="0" fontId="29" fillId="24" borderId="11" xfId="0" applyFont="1" applyFill="1" applyBorder="1" applyAlignment="1">
      <alignment horizontal="center" vertical="center" wrapText="1"/>
    </xf>
    <xf numFmtId="0" fontId="29" fillId="25" borderId="11" xfId="0" applyFont="1" applyFill="1" applyBorder="1" applyAlignment="1">
      <alignment horizontal="center" vertical="center" wrapText="1"/>
    </xf>
    <xf numFmtId="165" fontId="9" fillId="0" borderId="59" xfId="0" applyNumberFormat="1" applyFont="1" applyBorder="1" applyAlignment="1">
      <alignment horizontal="center" vertical="center" wrapText="1"/>
    </xf>
    <xf numFmtId="0" fontId="39" fillId="0" borderId="59" xfId="0" applyFont="1" applyBorder="1" applyAlignment="1">
      <alignment wrapText="1"/>
    </xf>
    <xf numFmtId="4" fontId="9" fillId="23" borderId="59" xfId="0" applyNumberFormat="1" applyFont="1" applyFill="1" applyBorder="1" applyAlignment="1">
      <alignment horizontal="center" vertical="center" wrapText="1"/>
    </xf>
    <xf numFmtId="4" fontId="9" fillId="20" borderId="59" xfId="0" applyNumberFormat="1" applyFont="1" applyFill="1" applyBorder="1" applyAlignment="1">
      <alignment horizontal="center" vertical="center" wrapText="1"/>
    </xf>
    <xf numFmtId="4" fontId="9" fillId="24" borderId="59" xfId="0" applyNumberFormat="1" applyFont="1" applyFill="1" applyBorder="1" applyAlignment="1">
      <alignment horizontal="center" vertical="center" wrapText="1"/>
    </xf>
    <xf numFmtId="4" fontId="9" fillId="25" borderId="59" xfId="0" applyNumberFormat="1" applyFont="1" applyFill="1" applyBorder="1" applyAlignment="1">
      <alignment horizontal="center" vertical="center" wrapText="1"/>
    </xf>
    <xf numFmtId="0" fontId="36" fillId="8" borderId="21" xfId="0" applyFont="1" applyFill="1" applyBorder="1" applyAlignment="1">
      <alignment horizontal="left" vertical="center" wrapText="1"/>
    </xf>
    <xf numFmtId="0" fontId="29" fillId="23" borderId="21" xfId="0" applyFont="1" applyFill="1" applyBorder="1" applyAlignment="1">
      <alignment horizontal="center" vertical="center" wrapText="1"/>
    </xf>
    <xf numFmtId="0" fontId="29" fillId="20" borderId="21" xfId="0" applyFont="1" applyFill="1" applyBorder="1" applyAlignment="1">
      <alignment horizontal="center" vertical="center" wrapText="1"/>
    </xf>
    <xf numFmtId="0" fontId="29" fillId="24" borderId="21" xfId="0" applyFont="1" applyFill="1" applyBorder="1" applyAlignment="1">
      <alignment horizontal="center" vertical="center" wrapText="1"/>
    </xf>
    <xf numFmtId="0" fontId="29" fillId="25" borderId="21" xfId="0" applyFont="1" applyFill="1" applyBorder="1" applyAlignment="1">
      <alignment horizontal="center" vertical="center" wrapText="1"/>
    </xf>
    <xf numFmtId="0" fontId="0" fillId="8" borderId="36" xfId="0" applyFill="1" applyBorder="1" applyAlignment="1">
      <alignment horizontal="center" vertical="center" wrapText="1"/>
    </xf>
    <xf numFmtId="0" fontId="36" fillId="0" borderId="11" xfId="0" applyFont="1" applyBorder="1" applyAlignment="1">
      <alignment horizontal="left" vertical="center" wrapText="1"/>
    </xf>
    <xf numFmtId="0" fontId="0" fillId="8" borderId="36" xfId="0" applyFill="1" applyBorder="1" applyAlignment="1">
      <alignment vertical="center" wrapText="1"/>
    </xf>
    <xf numFmtId="0" fontId="36" fillId="8" borderId="11" xfId="0" applyFont="1" applyFill="1" applyBorder="1" applyAlignment="1">
      <alignment horizontal="left" vertical="center" wrapText="1"/>
    </xf>
    <xf numFmtId="9" fontId="29" fillId="23" borderId="11" xfId="3" applyFont="1" applyFill="1" applyBorder="1" applyAlignment="1">
      <alignment horizontal="center" vertical="center"/>
    </xf>
    <xf numFmtId="9" fontId="29" fillId="20" borderId="11" xfId="3" applyFont="1" applyFill="1" applyBorder="1" applyAlignment="1">
      <alignment horizontal="center" vertical="center"/>
    </xf>
    <xf numFmtId="0" fontId="36" fillId="8" borderId="11" xfId="0" applyFont="1" applyFill="1" applyBorder="1" applyAlignment="1">
      <alignment horizontal="left" vertical="top" wrapText="1"/>
    </xf>
    <xf numFmtId="0" fontId="29" fillId="23" borderId="11" xfId="0" applyFont="1" applyFill="1" applyBorder="1" applyAlignment="1">
      <alignment horizontal="center" vertical="center" wrapText="1"/>
    </xf>
    <xf numFmtId="0" fontId="29" fillId="20" borderId="11" xfId="0" applyFont="1" applyFill="1" applyBorder="1" applyAlignment="1">
      <alignment horizontal="center" vertical="center" wrapText="1"/>
    </xf>
    <xf numFmtId="9" fontId="29" fillId="24" borderId="11" xfId="3" applyFont="1" applyFill="1" applyBorder="1" applyAlignment="1">
      <alignment horizontal="center" vertical="center"/>
    </xf>
    <xf numFmtId="9" fontId="29" fillId="25" borderId="11" xfId="3" applyFont="1" applyFill="1" applyBorder="1" applyAlignment="1">
      <alignment horizontal="center" vertical="center"/>
    </xf>
    <xf numFmtId="0" fontId="12" fillId="0" borderId="11" xfId="0" applyFont="1" applyBorder="1" applyAlignment="1">
      <alignment horizontal="left" vertical="top" wrapText="1"/>
    </xf>
    <xf numFmtId="9" fontId="29" fillId="23" borderId="11" xfId="3" applyFont="1" applyFill="1" applyBorder="1" applyAlignment="1">
      <alignment horizontal="center" vertical="center" wrapText="1"/>
    </xf>
    <xf numFmtId="9" fontId="29" fillId="20" borderId="11" xfId="3" applyFont="1" applyFill="1" applyBorder="1" applyAlignment="1">
      <alignment horizontal="center" vertical="center" wrapText="1"/>
    </xf>
    <xf numFmtId="9" fontId="29" fillId="24" borderId="11" xfId="3" applyFont="1" applyFill="1" applyBorder="1" applyAlignment="1">
      <alignment horizontal="center" vertical="center" wrapText="1"/>
    </xf>
    <xf numFmtId="9" fontId="29" fillId="25" borderId="11" xfId="3" applyFont="1" applyFill="1" applyBorder="1" applyAlignment="1">
      <alignment horizontal="center" vertical="center" wrapText="1"/>
    </xf>
    <xf numFmtId="0" fontId="0" fillId="8" borderId="36" xfId="0" applyFill="1" applyBorder="1" applyAlignment="1">
      <alignment wrapText="1"/>
    </xf>
    <xf numFmtId="0" fontId="36" fillId="8" borderId="11" xfId="0" applyFont="1" applyFill="1" applyBorder="1" applyAlignment="1">
      <alignment horizontal="left" wrapText="1"/>
    </xf>
    <xf numFmtId="0" fontId="29" fillId="8" borderId="11" xfId="0" applyFont="1" applyFill="1" applyBorder="1" applyAlignment="1">
      <alignment horizontal="left" wrapText="1"/>
    </xf>
    <xf numFmtId="0" fontId="36" fillId="14" borderId="11" xfId="0" applyFont="1" applyFill="1" applyBorder="1" applyAlignment="1">
      <alignment horizontal="left" vertical="center" wrapText="1"/>
    </xf>
    <xf numFmtId="0" fontId="29" fillId="8" borderId="45" xfId="0" applyFont="1" applyFill="1" applyBorder="1" applyAlignment="1">
      <alignment horizontal="left" vertical="top" wrapText="1"/>
    </xf>
    <xf numFmtId="0" fontId="29" fillId="23" borderId="45" xfId="0" applyFont="1" applyFill="1" applyBorder="1" applyAlignment="1">
      <alignment horizontal="center" vertical="center" wrapText="1"/>
    </xf>
    <xf numFmtId="0" fontId="29" fillId="20" borderId="45" xfId="0" applyFont="1" applyFill="1" applyBorder="1" applyAlignment="1">
      <alignment horizontal="center" vertical="center" wrapText="1"/>
    </xf>
    <xf numFmtId="0" fontId="29" fillId="24" borderId="45" xfId="0" applyFont="1" applyFill="1" applyBorder="1" applyAlignment="1">
      <alignment horizontal="center" vertical="center" wrapText="1"/>
    </xf>
    <xf numFmtId="0" fontId="29" fillId="25" borderId="45" xfId="0" applyFont="1" applyFill="1" applyBorder="1" applyAlignment="1">
      <alignment horizontal="center" vertical="center" wrapText="1"/>
    </xf>
    <xf numFmtId="0" fontId="20" fillId="14" borderId="16" xfId="0" applyFont="1" applyFill="1" applyBorder="1" applyAlignment="1">
      <alignment vertical="center" wrapText="1"/>
    </xf>
    <xf numFmtId="0" fontId="20" fillId="14" borderId="11" xfId="0" applyFont="1" applyFill="1" applyBorder="1" applyAlignment="1">
      <alignment vertical="center" wrapText="1"/>
    </xf>
    <xf numFmtId="165" fontId="9" fillId="0" borderId="56" xfId="0" applyNumberFormat="1" applyFont="1" applyBorder="1" applyAlignment="1">
      <alignment horizontal="center" vertical="center" wrapText="1"/>
    </xf>
    <xf numFmtId="0" fontId="39" fillId="0" borderId="56" xfId="0" applyFont="1" applyBorder="1" applyAlignment="1">
      <alignment wrapText="1"/>
    </xf>
    <xf numFmtId="4" fontId="9" fillId="16" borderId="56" xfId="0" applyNumberFormat="1" applyFont="1" applyFill="1" applyBorder="1" applyAlignment="1">
      <alignment horizontal="center" vertical="center" wrapText="1"/>
    </xf>
    <xf numFmtId="4" fontId="9" fillId="7" borderId="56" xfId="0" applyNumberFormat="1" applyFont="1" applyFill="1" applyBorder="1" applyAlignment="1">
      <alignment horizontal="center" vertical="center" wrapText="1"/>
    </xf>
    <xf numFmtId="4" fontId="9" fillId="25" borderId="56" xfId="0" applyNumberFormat="1" applyFont="1" applyFill="1" applyBorder="1" applyAlignment="1">
      <alignment horizontal="center" vertical="center" wrapText="1"/>
    </xf>
    <xf numFmtId="4" fontId="9" fillId="8" borderId="56" xfId="0" applyNumberFormat="1" applyFont="1" applyFill="1" applyBorder="1" applyAlignment="1">
      <alignment horizontal="center" vertical="center" wrapText="1"/>
    </xf>
    <xf numFmtId="9" fontId="47" fillId="8" borderId="12" xfId="3" applyFont="1" applyFill="1" applyBorder="1" applyAlignment="1">
      <alignment horizontal="center" vertical="center" wrapText="1"/>
    </xf>
    <xf numFmtId="9" fontId="47" fillId="8" borderId="13" xfId="3" applyFont="1" applyFill="1" applyBorder="1" applyAlignment="1">
      <alignment horizontal="center" vertical="center" wrapText="1"/>
    </xf>
    <xf numFmtId="9" fontId="47" fillId="8" borderId="14" xfId="3" applyFont="1" applyFill="1" applyBorder="1" applyAlignment="1">
      <alignment horizontal="center" vertical="center" wrapText="1"/>
    </xf>
    <xf numFmtId="0" fontId="43" fillId="0" borderId="15" xfId="0" applyFont="1" applyBorder="1" applyAlignment="1">
      <alignment horizontal="center" vertical="center" textRotation="90" wrapText="1"/>
    </xf>
    <xf numFmtId="0" fontId="43" fillId="0" borderId="34" xfId="0" applyFont="1" applyBorder="1" applyAlignment="1">
      <alignment horizontal="center" vertical="center" textRotation="90" wrapText="1"/>
    </xf>
    <xf numFmtId="9" fontId="47" fillId="8" borderId="64" xfId="3" applyFont="1" applyFill="1" applyBorder="1" applyAlignment="1">
      <alignment horizontal="center" vertical="center" wrapText="1"/>
    </xf>
    <xf numFmtId="9" fontId="47" fillId="8" borderId="66" xfId="3" applyFont="1" applyFill="1" applyBorder="1" applyAlignment="1">
      <alignment horizontal="center" vertical="center" wrapText="1"/>
    </xf>
    <xf numFmtId="9" fontId="47" fillId="8" borderId="65" xfId="3" applyFont="1" applyFill="1" applyBorder="1" applyAlignment="1">
      <alignment horizontal="center" vertical="center" wrapText="1"/>
    </xf>
    <xf numFmtId="0" fontId="44" fillId="0" borderId="15" xfId="0" applyFont="1" applyBorder="1" applyAlignment="1">
      <alignment horizontal="center" vertical="center" textRotation="90" wrapText="1"/>
    </xf>
    <xf numFmtId="0" fontId="44" fillId="0" borderId="34" xfId="0" applyFont="1" applyBorder="1" applyAlignment="1">
      <alignment horizontal="center" vertical="center" textRotation="90" wrapText="1"/>
    </xf>
    <xf numFmtId="1" fontId="43" fillId="25" borderId="23" xfId="0" applyNumberFormat="1" applyFont="1" applyFill="1" applyBorder="1" applyAlignment="1">
      <alignment horizontal="center" vertical="center" wrapText="1"/>
    </xf>
    <xf numFmtId="1" fontId="43" fillId="25" borderId="25" xfId="0" applyNumberFormat="1" applyFont="1" applyFill="1" applyBorder="1" applyAlignment="1">
      <alignment horizontal="center" vertical="center" wrapText="1"/>
    </xf>
    <xf numFmtId="1" fontId="43" fillId="25" borderId="27" xfId="0" applyNumberFormat="1" applyFont="1" applyFill="1" applyBorder="1" applyAlignment="1">
      <alignment horizontal="center" vertical="center" wrapText="1"/>
    </xf>
    <xf numFmtId="0" fontId="43" fillId="25" borderId="12" xfId="0" applyFont="1" applyFill="1" applyBorder="1" applyAlignment="1">
      <alignment horizontal="left" vertical="center" wrapText="1"/>
    </xf>
    <xf numFmtId="0" fontId="43" fillId="25" borderId="14" xfId="0" applyFont="1" applyFill="1" applyBorder="1" applyAlignment="1">
      <alignment horizontal="left" vertical="center" wrapText="1"/>
    </xf>
    <xf numFmtId="9" fontId="47" fillId="23" borderId="12" xfId="3" applyFont="1" applyFill="1" applyBorder="1" applyAlignment="1">
      <alignment horizontal="center" vertical="center" wrapText="1"/>
    </xf>
    <xf numFmtId="9" fontId="47" fillId="23" borderId="13" xfId="3" applyFont="1" applyFill="1" applyBorder="1" applyAlignment="1">
      <alignment horizontal="center" vertical="center" wrapText="1"/>
    </xf>
    <xf numFmtId="9" fontId="47" fillId="23" borderId="14" xfId="3" applyFont="1" applyFill="1" applyBorder="1" applyAlignment="1">
      <alignment horizontal="center" vertical="center" wrapText="1"/>
    </xf>
    <xf numFmtId="9" fontId="47" fillId="20" borderId="12" xfId="3" applyFont="1" applyFill="1" applyBorder="1" applyAlignment="1">
      <alignment horizontal="center" vertical="center" wrapText="1"/>
    </xf>
    <xf numFmtId="9" fontId="47" fillId="20" borderId="13" xfId="3" applyFont="1" applyFill="1" applyBorder="1" applyAlignment="1">
      <alignment horizontal="center" vertical="center" wrapText="1"/>
    </xf>
    <xf numFmtId="9" fontId="47" fillId="20" borderId="14" xfId="3" applyFont="1" applyFill="1" applyBorder="1" applyAlignment="1">
      <alignment horizontal="center" vertical="center" wrapText="1"/>
    </xf>
    <xf numFmtId="9" fontId="47" fillId="25" borderId="12" xfId="3" applyFont="1" applyFill="1" applyBorder="1" applyAlignment="1">
      <alignment horizontal="center" vertical="center" wrapText="1"/>
    </xf>
    <xf numFmtId="9" fontId="47" fillId="25" borderId="13" xfId="3" applyFont="1" applyFill="1" applyBorder="1" applyAlignment="1">
      <alignment horizontal="center" vertical="center" wrapText="1"/>
    </xf>
    <xf numFmtId="9" fontId="47" fillId="25" borderId="14" xfId="3" applyFont="1" applyFill="1" applyBorder="1" applyAlignment="1">
      <alignment horizontal="center" vertical="center" wrapText="1"/>
    </xf>
    <xf numFmtId="1" fontId="43" fillId="25" borderId="58" xfId="0" applyNumberFormat="1" applyFont="1" applyFill="1" applyBorder="1" applyAlignment="1">
      <alignment horizontal="center" vertical="center" wrapText="1"/>
    </xf>
    <xf numFmtId="0" fontId="43" fillId="25" borderId="64" xfId="0" applyFont="1" applyFill="1" applyBorder="1" applyAlignment="1">
      <alignment horizontal="left" vertical="center" wrapText="1"/>
    </xf>
    <xf numFmtId="0" fontId="44" fillId="25" borderId="65" xfId="0" applyFont="1" applyFill="1" applyBorder="1" applyAlignment="1">
      <alignment horizontal="left" vertical="center" wrapText="1"/>
    </xf>
    <xf numFmtId="9" fontId="47" fillId="23" borderId="64" xfId="3" applyFont="1" applyFill="1" applyBorder="1" applyAlignment="1">
      <alignment horizontal="center" vertical="center" wrapText="1"/>
    </xf>
    <xf numFmtId="9" fontId="47" fillId="23" borderId="66" xfId="3" applyFont="1" applyFill="1" applyBorder="1" applyAlignment="1">
      <alignment horizontal="center" vertical="center" wrapText="1"/>
    </xf>
    <xf numFmtId="9" fontId="47" fillId="23" borderId="65" xfId="3" applyFont="1" applyFill="1" applyBorder="1" applyAlignment="1">
      <alignment horizontal="center" vertical="center" wrapText="1"/>
    </xf>
    <xf numFmtId="9" fontId="47" fillId="20" borderId="64" xfId="3" applyFont="1" applyFill="1" applyBorder="1" applyAlignment="1">
      <alignment horizontal="center" vertical="center" wrapText="1"/>
    </xf>
    <xf numFmtId="9" fontId="47" fillId="20" borderId="66" xfId="3" applyFont="1" applyFill="1" applyBorder="1" applyAlignment="1">
      <alignment horizontal="center" vertical="center" wrapText="1"/>
    </xf>
    <xf numFmtId="9" fontId="47" fillId="20" borderId="65" xfId="3" applyFont="1" applyFill="1" applyBorder="1" applyAlignment="1">
      <alignment horizontal="center" vertical="center" wrapText="1"/>
    </xf>
    <xf numFmtId="9" fontId="47" fillId="25" borderId="64" xfId="3" applyFont="1" applyFill="1" applyBorder="1" applyAlignment="1">
      <alignment horizontal="center" vertical="center" wrapText="1"/>
    </xf>
    <xf numFmtId="9" fontId="47" fillId="25" borderId="66" xfId="3" applyFont="1" applyFill="1" applyBorder="1" applyAlignment="1">
      <alignment horizontal="center" vertical="center" wrapText="1"/>
    </xf>
    <xf numFmtId="9" fontId="47" fillId="25" borderId="65" xfId="3" applyFont="1" applyFill="1" applyBorder="1" applyAlignment="1">
      <alignment horizontal="center" vertical="center" wrapText="1"/>
    </xf>
    <xf numFmtId="0" fontId="43" fillId="0" borderId="16" xfId="0" applyFont="1" applyBorder="1" applyAlignment="1">
      <alignment horizontal="center" vertical="center" textRotation="90" wrapText="1"/>
    </xf>
    <xf numFmtId="0" fontId="12" fillId="25" borderId="12" xfId="0" applyFont="1" applyFill="1" applyBorder="1" applyAlignment="1">
      <alignment horizontal="left" vertical="top" wrapText="1"/>
    </xf>
    <xf numFmtId="0" fontId="43" fillId="25" borderId="14" xfId="0" applyFont="1" applyFill="1" applyBorder="1" applyAlignment="1">
      <alignment horizontal="left" vertical="top" wrapText="1"/>
    </xf>
    <xf numFmtId="0" fontId="43" fillId="11" borderId="12" xfId="0" applyFont="1" applyFill="1" applyBorder="1" applyAlignment="1">
      <alignment horizontal="left" vertical="center" wrapText="1"/>
    </xf>
    <xf numFmtId="0" fontId="43" fillId="11" borderId="14" xfId="0" applyFont="1" applyFill="1" applyBorder="1" applyAlignment="1">
      <alignment horizontal="left" vertical="center" wrapText="1"/>
    </xf>
    <xf numFmtId="0" fontId="43" fillId="25" borderId="68" xfId="0" applyFont="1" applyFill="1" applyBorder="1" applyAlignment="1">
      <alignment horizontal="left" vertical="center" wrapText="1"/>
    </xf>
    <xf numFmtId="0" fontId="43" fillId="25" borderId="69" xfId="0" applyFont="1" applyFill="1" applyBorder="1" applyAlignment="1">
      <alignment horizontal="left" vertical="center" wrapText="1"/>
    </xf>
    <xf numFmtId="9" fontId="47" fillId="23" borderId="68" xfId="3" applyFont="1" applyFill="1" applyBorder="1" applyAlignment="1">
      <alignment horizontal="center" vertical="center" wrapText="1"/>
    </xf>
    <xf numFmtId="9" fontId="47" fillId="23" borderId="70" xfId="3" applyFont="1" applyFill="1" applyBorder="1" applyAlignment="1">
      <alignment horizontal="center" vertical="center" wrapText="1"/>
    </xf>
    <xf numFmtId="9" fontId="47" fillId="23" borderId="69" xfId="3" applyFont="1" applyFill="1" applyBorder="1" applyAlignment="1">
      <alignment horizontal="center" vertical="center" wrapText="1"/>
    </xf>
    <xf numFmtId="9" fontId="47" fillId="20" borderId="68" xfId="3" applyFont="1" applyFill="1" applyBorder="1" applyAlignment="1">
      <alignment horizontal="center" vertical="center" wrapText="1"/>
    </xf>
    <xf numFmtId="9" fontId="47" fillId="20" borderId="70" xfId="3" applyFont="1" applyFill="1" applyBorder="1" applyAlignment="1">
      <alignment horizontal="center" vertical="center" wrapText="1"/>
    </xf>
    <xf numFmtId="9" fontId="47" fillId="20" borderId="69" xfId="3" applyFont="1" applyFill="1" applyBorder="1" applyAlignment="1">
      <alignment horizontal="center" vertical="center" wrapText="1"/>
    </xf>
    <xf numFmtId="9" fontId="47" fillId="25" borderId="68" xfId="3" applyFont="1" applyFill="1" applyBorder="1" applyAlignment="1">
      <alignment horizontal="center" vertical="center" wrapText="1"/>
    </xf>
    <xf numFmtId="9" fontId="47" fillId="25" borderId="70" xfId="3" applyFont="1" applyFill="1" applyBorder="1" applyAlignment="1">
      <alignment horizontal="center" vertical="center" wrapText="1"/>
    </xf>
    <xf numFmtId="9" fontId="47" fillId="25" borderId="69" xfId="3" applyFont="1" applyFill="1" applyBorder="1" applyAlignment="1">
      <alignment horizontal="center" vertical="center" wrapText="1"/>
    </xf>
    <xf numFmtId="9" fontId="47" fillId="8" borderId="68" xfId="3" applyFont="1" applyFill="1" applyBorder="1" applyAlignment="1">
      <alignment horizontal="center" vertical="center" wrapText="1"/>
    </xf>
    <xf numFmtId="9" fontId="47" fillId="8" borderId="70" xfId="3" applyFont="1" applyFill="1" applyBorder="1" applyAlignment="1">
      <alignment horizontal="center" vertical="center" wrapText="1"/>
    </xf>
    <xf numFmtId="9" fontId="47" fillId="8" borderId="69" xfId="3" applyFont="1" applyFill="1" applyBorder="1" applyAlignment="1">
      <alignment horizontal="center" vertical="center" wrapText="1"/>
    </xf>
    <xf numFmtId="0" fontId="27" fillId="0" borderId="17" xfId="0" applyFont="1" applyBorder="1" applyAlignment="1">
      <alignment horizontal="center" vertical="top" wrapText="1"/>
    </xf>
    <xf numFmtId="0" fontId="27" fillId="0" borderId="18" xfId="0" applyFont="1" applyBorder="1" applyAlignment="1">
      <alignment horizontal="center" vertical="top" wrapText="1"/>
    </xf>
    <xf numFmtId="0" fontId="27" fillId="0" borderId="19" xfId="0" applyFont="1" applyBorder="1" applyAlignment="1">
      <alignment horizontal="center" vertical="top" wrapText="1"/>
    </xf>
    <xf numFmtId="0" fontId="27" fillId="0" borderId="8" xfId="0" applyFont="1" applyBorder="1" applyAlignment="1">
      <alignment horizontal="center" vertical="top" wrapText="1"/>
    </xf>
    <xf numFmtId="0" fontId="27" fillId="0" borderId="9" xfId="0" applyFont="1" applyBorder="1" applyAlignment="1">
      <alignment horizontal="center" vertical="top" wrapText="1"/>
    </xf>
    <xf numFmtId="0" fontId="27" fillId="0" borderId="10" xfId="0" applyFont="1" applyBorder="1" applyAlignment="1">
      <alignment horizontal="center" vertical="top" wrapText="1"/>
    </xf>
    <xf numFmtId="164" fontId="14" fillId="2" borderId="2" xfId="0" applyNumberFormat="1" applyFont="1" applyFill="1" applyBorder="1" applyAlignment="1">
      <alignment horizontal="center" vertical="center"/>
    </xf>
    <xf numFmtId="164" fontId="14" fillId="2" borderId="3" xfId="0" applyNumberFormat="1" applyFont="1" applyFill="1" applyBorder="1" applyAlignment="1">
      <alignment horizontal="center" vertical="center"/>
    </xf>
    <xf numFmtId="164" fontId="14" fillId="2" borderId="4" xfId="0" applyNumberFormat="1" applyFont="1" applyFill="1" applyBorder="1" applyAlignment="1">
      <alignment horizontal="center" vertical="center"/>
    </xf>
    <xf numFmtId="164" fontId="14" fillId="2" borderId="5" xfId="0" applyNumberFormat="1" applyFont="1" applyFill="1" applyBorder="1" applyAlignment="1">
      <alignment horizontal="center" vertical="center"/>
    </xf>
    <xf numFmtId="164" fontId="14" fillId="2" borderId="6" xfId="0" applyNumberFormat="1" applyFont="1" applyFill="1" applyBorder="1" applyAlignment="1">
      <alignment horizontal="center" vertical="center"/>
    </xf>
    <xf numFmtId="164" fontId="14" fillId="2" borderId="7" xfId="0" applyNumberFormat="1" applyFont="1" applyFill="1" applyBorder="1" applyAlignment="1">
      <alignment horizontal="center" vertical="center"/>
    </xf>
    <xf numFmtId="4" fontId="70" fillId="4" borderId="80" xfId="0" applyNumberFormat="1" applyFont="1" applyFill="1" applyBorder="1" applyAlignment="1">
      <alignment horizontal="center" vertical="center"/>
    </xf>
    <xf numFmtId="0" fontId="71" fillId="0" borderId="81" xfId="0" applyFont="1" applyBorder="1"/>
    <xf numFmtId="0" fontId="71" fillId="0" borderId="82" xfId="0" applyFont="1" applyBorder="1"/>
    <xf numFmtId="4" fontId="70" fillId="4" borderId="80" xfId="0" applyNumberFormat="1" applyFont="1" applyFill="1" applyBorder="1" applyAlignment="1">
      <alignment vertical="center" wrapText="1"/>
    </xf>
    <xf numFmtId="0" fontId="78" fillId="11" borderId="11" xfId="0" applyFont="1" applyFill="1" applyBorder="1" applyAlignment="1">
      <alignment horizontal="left" vertical="center" wrapText="1"/>
    </xf>
    <xf numFmtId="0" fontId="75" fillId="11" borderId="11" xfId="0" applyFont="1" applyFill="1" applyBorder="1"/>
    <xf numFmtId="9" fontId="80" fillId="16" borderId="11" xfId="3" applyFont="1" applyFill="1" applyBorder="1" applyAlignment="1">
      <alignment horizontal="center" vertical="center" wrapText="1"/>
    </xf>
    <xf numFmtId="9" fontId="80" fillId="7" borderId="12" xfId="3" applyFont="1" applyFill="1" applyBorder="1" applyAlignment="1">
      <alignment horizontal="center" vertical="center" wrapText="1"/>
    </xf>
    <xf numFmtId="9" fontId="80" fillId="7" borderId="13" xfId="3" applyFont="1" applyFill="1" applyBorder="1" applyAlignment="1">
      <alignment horizontal="center" vertical="center" wrapText="1"/>
    </xf>
    <xf numFmtId="9" fontId="80" fillId="7" borderId="14" xfId="3" applyFont="1" applyFill="1" applyBorder="1" applyAlignment="1">
      <alignment horizontal="center" vertical="center" wrapText="1"/>
    </xf>
    <xf numFmtId="9" fontId="80" fillId="17" borderId="11" xfId="3" applyFont="1" applyFill="1" applyBorder="1" applyAlignment="1">
      <alignment horizontal="center" vertical="center" wrapText="1"/>
    </xf>
    <xf numFmtId="9" fontId="80" fillId="18" borderId="11" xfId="3" applyFont="1" applyFill="1" applyBorder="1" applyAlignment="1">
      <alignment horizontal="center" vertical="center" wrapText="1"/>
    </xf>
    <xf numFmtId="9" fontId="80" fillId="18" borderId="12" xfId="3" applyFont="1" applyFill="1" applyBorder="1" applyAlignment="1">
      <alignment horizontal="center" vertical="center" wrapText="1"/>
    </xf>
    <xf numFmtId="165" fontId="72" fillId="0" borderId="11" xfId="0" applyNumberFormat="1" applyFont="1" applyBorder="1" applyAlignment="1">
      <alignment horizontal="center" vertical="center" wrapText="1"/>
    </xf>
    <xf numFmtId="0" fontId="75" fillId="0" borderId="11" xfId="0" applyFont="1" applyBorder="1"/>
    <xf numFmtId="4" fontId="73" fillId="16" borderId="11" xfId="0" applyNumberFormat="1" applyFont="1" applyFill="1" applyBorder="1" applyAlignment="1">
      <alignment horizontal="center" vertical="center" wrapText="1"/>
    </xf>
    <xf numFmtId="4" fontId="73" fillId="7" borderId="11" xfId="0" applyNumberFormat="1" applyFont="1" applyFill="1" applyBorder="1" applyAlignment="1">
      <alignment horizontal="center" vertical="center" wrapText="1"/>
    </xf>
    <xf numFmtId="4" fontId="73" fillId="17" borderId="11" xfId="0" applyNumberFormat="1" applyFont="1" applyFill="1" applyBorder="1" applyAlignment="1">
      <alignment horizontal="center" vertical="center" wrapText="1"/>
    </xf>
    <xf numFmtId="4" fontId="73" fillId="18" borderId="11" xfId="0" applyNumberFormat="1" applyFont="1" applyFill="1" applyBorder="1" applyAlignment="1">
      <alignment horizontal="center" vertical="center" wrapText="1"/>
    </xf>
    <xf numFmtId="1" fontId="76" fillId="35" borderId="11" xfId="0" applyNumberFormat="1" applyFont="1" applyFill="1" applyBorder="1" applyAlignment="1">
      <alignment horizontal="center" vertical="center" textRotation="90"/>
    </xf>
    <xf numFmtId="0" fontId="76" fillId="0" borderId="11" xfId="0" applyFont="1" applyBorder="1" applyAlignment="1">
      <alignment horizontal="center" vertical="center" textRotation="90" wrapText="1"/>
    </xf>
    <xf numFmtId="169" fontId="79" fillId="2" borderId="15" xfId="0" applyNumberFormat="1" applyFont="1" applyFill="1" applyBorder="1" applyAlignment="1">
      <alignment horizontal="center" vertical="center" wrapText="1"/>
    </xf>
    <xf numFmtId="169" fontId="79" fillId="2" borderId="34" xfId="0" applyNumberFormat="1" applyFont="1" applyFill="1" applyBorder="1" applyAlignment="1">
      <alignment horizontal="center" vertical="center" wrapText="1"/>
    </xf>
    <xf numFmtId="169" fontId="79" fillId="2" borderId="16" xfId="0" applyNumberFormat="1" applyFont="1" applyFill="1" applyBorder="1" applyAlignment="1">
      <alignment horizontal="center" vertical="center" wrapText="1"/>
    </xf>
    <xf numFmtId="0" fontId="79" fillId="0" borderId="15" xfId="0" applyFont="1" applyBorder="1" applyAlignment="1">
      <alignment horizontal="center" vertical="center" wrapText="1"/>
    </xf>
    <xf numFmtId="0" fontId="79" fillId="0" borderId="34" xfId="0" applyFont="1" applyBorder="1" applyAlignment="1">
      <alignment horizontal="center" vertical="center" wrapText="1"/>
    </xf>
    <xf numFmtId="0" fontId="79" fillId="0" borderId="16" xfId="0" applyFont="1" applyBorder="1" applyAlignment="1">
      <alignment horizontal="center" vertical="center" wrapText="1"/>
    </xf>
    <xf numFmtId="0" fontId="78" fillId="11" borderId="12" xfId="0" applyFont="1" applyFill="1" applyBorder="1" applyAlignment="1">
      <alignment horizontal="left" vertical="center" wrapText="1"/>
    </xf>
    <xf numFmtId="0" fontId="78" fillId="11" borderId="14" xfId="0" applyFont="1" applyFill="1" applyBorder="1" applyAlignment="1">
      <alignment horizontal="left" vertical="center" wrapText="1"/>
    </xf>
    <xf numFmtId="1" fontId="76" fillId="35" borderId="15" xfId="0" applyNumberFormat="1" applyFont="1" applyFill="1" applyBorder="1" applyAlignment="1">
      <alignment horizontal="center" vertical="center" textRotation="90"/>
    </xf>
    <xf numFmtId="1" fontId="76" fillId="35" borderId="16" xfId="0" applyNumberFormat="1" applyFont="1" applyFill="1" applyBorder="1" applyAlignment="1">
      <alignment horizontal="center" vertical="center" textRotation="90"/>
    </xf>
    <xf numFmtId="169" fontId="84" fillId="0" borderId="15" xfId="0" applyNumberFormat="1" applyFont="1" applyBorder="1" applyAlignment="1">
      <alignment horizontal="center" vertical="center" wrapText="1"/>
    </xf>
    <xf numFmtId="169" fontId="84" fillId="0" borderId="34" xfId="0" applyNumberFormat="1" applyFont="1" applyBorder="1" applyAlignment="1">
      <alignment horizontal="center" vertical="center" wrapText="1"/>
    </xf>
    <xf numFmtId="169" fontId="84" fillId="0" borderId="16" xfId="0" applyNumberFormat="1" applyFont="1" applyBorder="1" applyAlignment="1">
      <alignment horizontal="center" vertical="center" wrapText="1"/>
    </xf>
    <xf numFmtId="0" fontId="12" fillId="11" borderId="12" xfId="0" applyFont="1" applyFill="1" applyBorder="1" applyAlignment="1">
      <alignment horizontal="left" vertical="top" wrapText="1"/>
    </xf>
    <xf numFmtId="0" fontId="78" fillId="11" borderId="14" xfId="0" applyFont="1" applyFill="1" applyBorder="1" applyAlignment="1">
      <alignment horizontal="left" vertical="top" wrapText="1"/>
    </xf>
    <xf numFmtId="1" fontId="76" fillId="35" borderId="15" xfId="0" applyNumberFormat="1" applyFont="1" applyFill="1" applyBorder="1" applyAlignment="1">
      <alignment horizontal="center" vertical="center" textRotation="90" wrapText="1"/>
    </xf>
    <xf numFmtId="1" fontId="76" fillId="35" borderId="16" xfId="0" applyNumberFormat="1" applyFont="1" applyFill="1" applyBorder="1" applyAlignment="1">
      <alignment horizontal="center" vertical="center" textRotation="90" wrapText="1"/>
    </xf>
    <xf numFmtId="0" fontId="76" fillId="0" borderId="17" xfId="0" applyFont="1" applyBorder="1" applyAlignment="1">
      <alignment horizontal="center" vertical="center" textRotation="90" wrapText="1"/>
    </xf>
    <xf numFmtId="0" fontId="76" fillId="0" borderId="8" xfId="0" applyFont="1" applyBorder="1" applyAlignment="1">
      <alignment horizontal="center" vertical="center" textRotation="90"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8" fillId="0" borderId="11" xfId="0" applyFont="1" applyBorder="1" applyAlignment="1">
      <alignment horizontal="center" vertical="top" wrapText="1"/>
    </xf>
    <xf numFmtId="0" fontId="50" fillId="0" borderId="0" xfId="0" applyFont="1" applyBorder="1" applyAlignment="1">
      <alignment horizontal="center" vertical="center" wrapText="1"/>
    </xf>
    <xf numFmtId="0" fontId="0" fillId="0" borderId="0" xfId="0" applyBorder="1" applyAlignment="1">
      <alignment vertical="center" wrapText="1"/>
    </xf>
    <xf numFmtId="0" fontId="51" fillId="14" borderId="73" xfId="0" applyFont="1" applyFill="1" applyBorder="1" applyAlignment="1">
      <alignment horizontal="center" vertical="center" wrapText="1"/>
    </xf>
    <xf numFmtId="0" fontId="51" fillId="14" borderId="74" xfId="0" applyFont="1" applyFill="1" applyBorder="1" applyAlignment="1">
      <alignment horizontal="center" vertical="center" wrapText="1"/>
    </xf>
    <xf numFmtId="0" fontId="51" fillId="14" borderId="75" xfId="0" applyFont="1" applyFill="1" applyBorder="1" applyAlignment="1">
      <alignment horizontal="center" vertical="center" wrapText="1"/>
    </xf>
    <xf numFmtId="0" fontId="51" fillId="14" borderId="44" xfId="0" applyFont="1" applyFill="1" applyBorder="1" applyAlignment="1">
      <alignment horizontal="center" vertical="center" wrapText="1"/>
    </xf>
    <xf numFmtId="0" fontId="51" fillId="14" borderId="76" xfId="0" applyFont="1" applyFill="1" applyBorder="1" applyAlignment="1">
      <alignment horizontal="center" vertical="center" wrapText="1"/>
    </xf>
    <xf numFmtId="0" fontId="51" fillId="14" borderId="77" xfId="0" applyFont="1" applyFill="1" applyBorder="1" applyAlignment="1">
      <alignment horizontal="center" vertical="center" wrapText="1"/>
    </xf>
    <xf numFmtId="0" fontId="52" fillId="28" borderId="56" xfId="0" applyFont="1" applyFill="1" applyBorder="1" applyAlignment="1">
      <alignment horizontal="center" vertical="center" wrapText="1"/>
    </xf>
    <xf numFmtId="0" fontId="52" fillId="28" borderId="56" xfId="0" applyFont="1" applyFill="1" applyBorder="1" applyAlignment="1">
      <alignment vertical="center" wrapText="1"/>
    </xf>
    <xf numFmtId="0" fontId="52" fillId="28" borderId="57" xfId="0" applyFont="1" applyFill="1" applyBorder="1" applyAlignment="1">
      <alignment horizontal="center" vertical="center" wrapText="1"/>
    </xf>
    <xf numFmtId="0" fontId="20" fillId="24" borderId="27" xfId="0" applyFont="1" applyFill="1" applyBorder="1" applyAlignment="1">
      <alignment horizontal="center" vertical="center" wrapText="1"/>
    </xf>
    <xf numFmtId="0" fontId="20" fillId="24" borderId="36" xfId="0" applyFont="1" applyFill="1" applyBorder="1" applyAlignment="1">
      <alignment horizontal="center" vertical="center" wrapText="1"/>
    </xf>
    <xf numFmtId="0" fontId="20" fillId="24" borderId="61" xfId="0" applyFont="1" applyFill="1" applyBorder="1" applyAlignment="1">
      <alignment horizontal="center" vertical="center" wrapText="1"/>
    </xf>
    <xf numFmtId="0" fontId="20" fillId="24" borderId="16" xfId="0" applyFont="1" applyFill="1" applyBorder="1" applyAlignment="1">
      <alignment vertical="center" wrapText="1"/>
    </xf>
    <xf numFmtId="9" fontId="19" fillId="29" borderId="16" xfId="0" applyNumberFormat="1" applyFont="1" applyFill="1" applyBorder="1" applyAlignment="1">
      <alignment horizontal="center" vertical="center" wrapText="1"/>
    </xf>
    <xf numFmtId="9" fontId="19" fillId="20" borderId="16" xfId="0" applyNumberFormat="1" applyFont="1" applyFill="1" applyBorder="1" applyAlignment="1">
      <alignment horizontal="center" vertical="center" wrapText="1"/>
    </xf>
    <xf numFmtId="9" fontId="19" fillId="24" borderId="16" xfId="0" applyNumberFormat="1" applyFont="1" applyFill="1" applyBorder="1" applyAlignment="1">
      <alignment horizontal="center" vertical="center" wrapText="1"/>
    </xf>
    <xf numFmtId="0" fontId="20" fillId="0" borderId="56" xfId="0" applyFont="1" applyBorder="1" applyAlignment="1">
      <alignment horizontal="center" vertical="center" wrapText="1"/>
    </xf>
    <xf numFmtId="0" fontId="19" fillId="29" borderId="56" xfId="0" applyFont="1" applyFill="1" applyBorder="1" applyAlignment="1">
      <alignment horizontal="center" vertical="center" wrapText="1"/>
    </xf>
    <xf numFmtId="0" fontId="19" fillId="20" borderId="56" xfId="0" applyFont="1" applyFill="1" applyBorder="1" applyAlignment="1">
      <alignment horizontal="center" vertical="center" wrapText="1"/>
    </xf>
    <xf numFmtId="0" fontId="19" fillId="30" borderId="56" xfId="0" applyFont="1" applyFill="1" applyBorder="1" applyAlignment="1">
      <alignment horizontal="center" vertical="center" wrapText="1"/>
    </xf>
    <xf numFmtId="0" fontId="19" fillId="31" borderId="56" xfId="0" applyFont="1" applyFill="1" applyBorder="1" applyAlignment="1">
      <alignment horizontal="center" vertical="center" wrapText="1"/>
    </xf>
    <xf numFmtId="9" fontId="19" fillId="32" borderId="16" xfId="0" applyNumberFormat="1" applyFont="1" applyFill="1" applyBorder="1" applyAlignment="1">
      <alignment horizontal="center" vertical="center" wrapText="1"/>
    </xf>
    <xf numFmtId="0" fontId="20" fillId="0" borderId="11" xfId="0" applyFont="1" applyBorder="1" applyAlignment="1">
      <alignment vertical="center" wrapText="1"/>
    </xf>
    <xf numFmtId="0" fontId="20" fillId="0" borderId="45" xfId="0" applyFont="1" applyBorder="1" applyAlignment="1">
      <alignment vertical="center" wrapText="1"/>
    </xf>
    <xf numFmtId="0" fontId="54" fillId="0" borderId="0" xfId="0" applyFont="1" applyBorder="1" applyAlignment="1">
      <alignment horizontal="left" vertical="center"/>
    </xf>
    <xf numFmtId="0" fontId="56" fillId="0" borderId="0" xfId="0" applyFont="1" applyBorder="1" applyAlignment="1">
      <alignment horizontal="center" wrapText="1"/>
    </xf>
    <xf numFmtId="0" fontId="0" fillId="0" borderId="0" xfId="0" applyBorder="1" applyAlignment="1">
      <alignment horizontal="center" wrapText="1"/>
    </xf>
    <xf numFmtId="0" fontId="55" fillId="14" borderId="11" xfId="0" applyFont="1" applyFill="1" applyBorder="1" applyAlignment="1">
      <alignment horizontal="left" vertical="top" wrapText="1"/>
    </xf>
    <xf numFmtId="0" fontId="54" fillId="15" borderId="11" xfId="0" applyFont="1" applyFill="1" applyBorder="1" applyAlignment="1">
      <alignment horizontal="center" vertical="center" wrapText="1"/>
    </xf>
    <xf numFmtId="0" fontId="9" fillId="14" borderId="11" xfId="0" applyFont="1" applyFill="1" applyBorder="1" applyAlignment="1">
      <alignment horizontal="left" vertical="center" wrapText="1"/>
    </xf>
    <xf numFmtId="0" fontId="35" fillId="0" borderId="11" xfId="0" applyFont="1" applyBorder="1" applyAlignment="1">
      <alignment horizontal="center" vertical="center" wrapText="1"/>
    </xf>
    <xf numFmtId="14" fontId="35" fillId="0" borderId="11" xfId="0" applyNumberFormat="1" applyFont="1" applyBorder="1" applyAlignment="1">
      <alignment horizontal="center" vertical="center" wrapText="1"/>
    </xf>
    <xf numFmtId="0" fontId="29" fillId="0" borderId="11" xfId="0" applyFont="1" applyBorder="1" applyAlignment="1">
      <alignment horizontal="center" vertical="top" wrapText="1"/>
    </xf>
    <xf numFmtId="164" fontId="15" fillId="2" borderId="20" xfId="0" applyNumberFormat="1" applyFont="1" applyFill="1" applyBorder="1" applyAlignment="1">
      <alignment horizontal="center" vertical="center" wrapText="1"/>
    </xf>
    <xf numFmtId="164" fontId="15" fillId="2" borderId="21" xfId="0" applyNumberFormat="1" applyFont="1" applyFill="1" applyBorder="1" applyAlignment="1">
      <alignment horizontal="center" vertical="center" wrapText="1"/>
    </xf>
    <xf numFmtId="164" fontId="15" fillId="2" borderId="22" xfId="0" applyNumberFormat="1" applyFont="1" applyFill="1" applyBorder="1" applyAlignment="1">
      <alignment horizontal="center" vertical="center" wrapText="1"/>
    </xf>
    <xf numFmtId="164" fontId="15" fillId="2" borderId="61" xfId="0" applyNumberFormat="1" applyFont="1" applyFill="1" applyBorder="1" applyAlignment="1">
      <alignment horizontal="center" vertical="center" wrapText="1"/>
    </xf>
    <xf numFmtId="164" fontId="15" fillId="2" borderId="45" xfId="0" applyNumberFormat="1" applyFont="1" applyFill="1" applyBorder="1" applyAlignment="1">
      <alignment horizontal="center" vertical="center" wrapText="1"/>
    </xf>
    <xf numFmtId="164" fontId="15" fillId="2" borderId="62" xfId="0" applyNumberFormat="1" applyFont="1" applyFill="1" applyBorder="1" applyAlignment="1">
      <alignment horizontal="center" vertical="center" wrapText="1"/>
    </xf>
    <xf numFmtId="4" fontId="17" fillId="4" borderId="16" xfId="0" applyNumberFormat="1" applyFont="1" applyFill="1" applyBorder="1" applyAlignment="1">
      <alignment horizontal="center" vertical="center" wrapText="1"/>
    </xf>
    <xf numFmtId="0" fontId="18" fillId="0" borderId="16" xfId="0" applyFont="1" applyBorder="1" applyAlignment="1">
      <alignment wrapText="1"/>
    </xf>
    <xf numFmtId="4" fontId="17" fillId="4" borderId="16" xfId="0" applyNumberFormat="1" applyFont="1" applyFill="1" applyBorder="1" applyAlignment="1">
      <alignment vertical="center" wrapText="1"/>
    </xf>
    <xf numFmtId="165" fontId="8" fillId="0" borderId="11" xfId="0" applyNumberFormat="1" applyFont="1" applyBorder="1" applyAlignment="1">
      <alignment horizontal="center" vertical="center" wrapText="1"/>
    </xf>
    <xf numFmtId="0" fontId="4" fillId="0" borderId="11" xfId="0" applyFont="1" applyBorder="1" applyAlignment="1">
      <alignment wrapText="1"/>
    </xf>
    <xf numFmtId="4" fontId="10" fillId="16" borderId="11" xfId="0" applyNumberFormat="1" applyFont="1" applyFill="1" applyBorder="1" applyAlignment="1">
      <alignment horizontal="center" vertical="center" wrapText="1"/>
    </xf>
    <xf numFmtId="4" fontId="10" fillId="7" borderId="11" xfId="0" applyNumberFormat="1" applyFont="1" applyFill="1" applyBorder="1" applyAlignment="1">
      <alignment horizontal="center" vertical="center" wrapText="1"/>
    </xf>
    <xf numFmtId="4" fontId="10" fillId="17" borderId="11" xfId="0" applyNumberFormat="1" applyFont="1" applyFill="1" applyBorder="1" applyAlignment="1">
      <alignment horizontal="center" vertical="center" wrapText="1"/>
    </xf>
    <xf numFmtId="4" fontId="10" fillId="18" borderId="11" xfId="0" applyNumberFormat="1" applyFont="1" applyFill="1" applyBorder="1" applyAlignment="1">
      <alignment horizontal="center" vertical="center" wrapText="1"/>
    </xf>
    <xf numFmtId="0" fontId="57" fillId="11" borderId="11" xfId="0" applyFont="1" applyFill="1" applyBorder="1" applyAlignment="1">
      <alignment horizontal="left" vertical="center" wrapText="1"/>
    </xf>
    <xf numFmtId="9" fontId="57" fillId="16" borderId="11" xfId="3" applyFont="1" applyFill="1" applyBorder="1" applyAlignment="1">
      <alignment horizontal="center" vertical="center" wrapText="1"/>
    </xf>
    <xf numFmtId="9" fontId="57" fillId="7" borderId="11" xfId="3" applyFont="1" applyFill="1" applyBorder="1" applyAlignment="1">
      <alignment horizontal="center" vertical="center" wrapText="1"/>
    </xf>
    <xf numFmtId="9" fontId="57" fillId="17" borderId="11" xfId="3" applyFont="1" applyFill="1" applyBorder="1" applyAlignment="1">
      <alignment horizontal="center" vertical="center" wrapText="1"/>
    </xf>
    <xf numFmtId="9" fontId="57" fillId="18" borderId="11" xfId="3" applyFont="1" applyFill="1" applyBorder="1" applyAlignment="1">
      <alignment horizontal="center" vertical="center" wrapText="1"/>
    </xf>
    <xf numFmtId="4" fontId="12" fillId="33" borderId="11" xfId="0" applyNumberFormat="1" applyFont="1" applyFill="1" applyBorder="1" applyAlignment="1">
      <alignment horizontal="center" vertical="center" wrapText="1"/>
    </xf>
    <xf numFmtId="4" fontId="12" fillId="33" borderId="34" xfId="0" applyNumberFormat="1" applyFont="1" applyFill="1" applyBorder="1" applyAlignment="1">
      <alignment horizontal="center" vertical="center" wrapText="1"/>
    </xf>
    <xf numFmtId="4" fontId="12" fillId="33" borderId="16" xfId="0" applyNumberFormat="1" applyFont="1" applyFill="1" applyBorder="1" applyAlignment="1">
      <alignment horizontal="center" vertical="center" wrapText="1"/>
    </xf>
    <xf numFmtId="0" fontId="12" fillId="11" borderId="19" xfId="0" applyFont="1" applyFill="1" applyBorder="1" applyAlignment="1">
      <alignment horizontal="center" vertical="center" wrapText="1"/>
    </xf>
    <xf numFmtId="0" fontId="12" fillId="11" borderId="78" xfId="0" applyFont="1" applyFill="1" applyBorder="1" applyAlignment="1">
      <alignment horizontal="center" vertical="center" wrapText="1"/>
    </xf>
    <xf numFmtId="0" fontId="12" fillId="11" borderId="34" xfId="0" applyFont="1" applyFill="1" applyBorder="1" applyAlignment="1">
      <alignment horizontal="center" vertical="center" wrapText="1"/>
    </xf>
    <xf numFmtId="0" fontId="12" fillId="11" borderId="16" xfId="0" applyFont="1" applyFill="1" applyBorder="1" applyAlignment="1">
      <alignment horizontal="center" vertical="center" wrapText="1"/>
    </xf>
    <xf numFmtId="1" fontId="12" fillId="34" borderId="11" xfId="0" applyNumberFormat="1" applyFont="1" applyFill="1" applyBorder="1" applyAlignment="1">
      <alignment horizontal="center" vertical="center" textRotation="90" wrapText="1"/>
    </xf>
    <xf numFmtId="0" fontId="57" fillId="0" borderId="11" xfId="0" applyFont="1" applyBorder="1" applyAlignment="1">
      <alignment horizontal="center" vertical="center" textRotation="90" wrapText="1"/>
    </xf>
    <xf numFmtId="0" fontId="59" fillId="11" borderId="11" xfId="0" applyFont="1" applyFill="1" applyBorder="1" applyAlignment="1">
      <alignment wrapText="1"/>
    </xf>
    <xf numFmtId="0" fontId="59" fillId="0" borderId="11" xfId="0" applyFont="1" applyBorder="1" applyAlignment="1">
      <alignment wrapText="1"/>
    </xf>
    <xf numFmtId="0" fontId="12" fillId="0" borderId="11" xfId="0" applyFont="1" applyBorder="1" applyAlignment="1">
      <alignment vertical="top" wrapText="1"/>
    </xf>
    <xf numFmtId="0" fontId="57" fillId="14" borderId="53" xfId="0" applyFont="1" applyFill="1" applyBorder="1" applyAlignment="1">
      <alignment horizontal="left" vertical="center" wrapText="1"/>
    </xf>
    <xf numFmtId="0" fontId="57" fillId="14" borderId="54" xfId="0" applyFont="1" applyFill="1" applyBorder="1" applyAlignment="1">
      <alignment horizontal="left" vertical="center" wrapText="1"/>
    </xf>
    <xf numFmtId="0" fontId="58" fillId="0" borderId="11" xfId="0" applyFont="1" applyBorder="1" applyAlignment="1">
      <alignment horizontal="center" vertical="center" wrapText="1"/>
    </xf>
    <xf numFmtId="14" fontId="58" fillId="0" borderId="11" xfId="0" applyNumberFormat="1" applyFont="1" applyBorder="1" applyAlignment="1">
      <alignment horizontal="center" vertical="center" wrapText="1"/>
    </xf>
    <xf numFmtId="0" fontId="55" fillId="0" borderId="11" xfId="0" applyFont="1" applyBorder="1" applyAlignment="1">
      <alignment horizontal="center" vertical="top" wrapText="1"/>
    </xf>
    <xf numFmtId="0" fontId="12" fillId="0" borderId="11" xfId="0" applyFont="1" applyBorder="1" applyAlignment="1">
      <alignment horizontal="center" vertical="center" textRotation="90" wrapText="1"/>
    </xf>
    <xf numFmtId="0" fontId="54" fillId="0" borderId="0" xfId="0" applyFont="1" applyAlignment="1">
      <alignment horizontal="left" vertical="center"/>
    </xf>
    <xf numFmtId="0" fontId="54" fillId="0" borderId="50" xfId="0" applyFont="1" applyBorder="1" applyAlignment="1">
      <alignment horizontal="left" vertical="center"/>
    </xf>
    <xf numFmtId="0" fontId="55" fillId="14" borderId="53" xfId="0" applyFont="1" applyFill="1" applyBorder="1" applyAlignment="1">
      <alignment horizontal="left" vertical="top" wrapText="1"/>
    </xf>
    <xf numFmtId="0" fontId="55" fillId="14" borderId="54" xfId="0" applyFont="1" applyFill="1" applyBorder="1" applyAlignment="1">
      <alignment horizontal="left" vertical="top" wrapText="1"/>
    </xf>
    <xf numFmtId="0" fontId="8" fillId="6" borderId="11" xfId="0" applyFont="1" applyFill="1" applyBorder="1" applyAlignment="1">
      <alignment horizontal="left" vertical="top" wrapText="1"/>
    </xf>
    <xf numFmtId="0" fontId="4" fillId="6" borderId="11" xfId="0" applyFont="1" applyFill="1" applyBorder="1" applyAlignment="1">
      <alignment horizontal="left" vertical="top" wrapText="1"/>
    </xf>
    <xf numFmtId="1" fontId="8" fillId="10" borderId="16" xfId="0" applyNumberFormat="1" applyFont="1" applyFill="1" applyBorder="1" applyAlignment="1">
      <alignment horizontal="center" vertical="top" textRotation="90" wrapText="1"/>
    </xf>
    <xf numFmtId="1" fontId="8" fillId="10" borderId="11" xfId="0" applyNumberFormat="1" applyFont="1" applyFill="1" applyBorder="1" applyAlignment="1">
      <alignment horizontal="center" vertical="top" textRotation="90" wrapText="1"/>
    </xf>
    <xf numFmtId="0" fontId="27" fillId="14" borderId="53" xfId="0" applyFont="1" applyFill="1" applyBorder="1" applyAlignment="1">
      <alignment vertical="top" wrapText="1"/>
    </xf>
    <xf numFmtId="0" fontId="27" fillId="14" borderId="54" xfId="0" applyFont="1" applyFill="1" applyBorder="1" applyAlignment="1">
      <alignment vertical="top" wrapText="1"/>
    </xf>
    <xf numFmtId="0" fontId="12" fillId="6" borderId="11" xfId="0" applyFont="1" applyFill="1" applyBorder="1" applyAlignment="1">
      <alignment horizontal="center" vertical="top" wrapText="1"/>
    </xf>
    <xf numFmtId="0" fontId="91" fillId="6" borderId="11" xfId="0" applyFont="1" applyFill="1" applyBorder="1" applyAlignment="1">
      <alignment horizontal="center" vertical="top"/>
    </xf>
    <xf numFmtId="0" fontId="8" fillId="6" borderId="16" xfId="0" applyFont="1" applyFill="1" applyBorder="1" applyAlignment="1">
      <alignment horizontal="left" vertical="top" textRotation="90" wrapText="1"/>
    </xf>
    <xf numFmtId="0" fontId="8" fillId="6" borderId="11" xfId="0" applyFont="1" applyFill="1" applyBorder="1" applyAlignment="1">
      <alignment horizontal="left" vertical="top" textRotation="90" wrapText="1"/>
    </xf>
    <xf numFmtId="9" fontId="13" fillId="16" borderId="11" xfId="3" applyFont="1" applyFill="1" applyBorder="1" applyAlignment="1">
      <alignment horizontal="center" vertical="top" wrapText="1"/>
    </xf>
    <xf numFmtId="9" fontId="13" fillId="7" borderId="11" xfId="3" applyFont="1" applyFill="1" applyBorder="1" applyAlignment="1">
      <alignment horizontal="center" vertical="top" wrapText="1"/>
    </xf>
    <xf numFmtId="9" fontId="13" fillId="17" borderId="11" xfId="3" applyFont="1" applyFill="1" applyBorder="1" applyAlignment="1">
      <alignment horizontal="center" vertical="top" wrapText="1"/>
    </xf>
    <xf numFmtId="9" fontId="13" fillId="18" borderId="11" xfId="3" applyFont="1" applyFill="1" applyBorder="1" applyAlignment="1">
      <alignment horizontal="center" vertical="top" wrapText="1"/>
    </xf>
    <xf numFmtId="4" fontId="16" fillId="4" borderId="11" xfId="0" applyNumberFormat="1" applyFont="1" applyFill="1" applyBorder="1" applyAlignment="1">
      <alignment horizontal="center" vertical="center" wrapText="1"/>
    </xf>
    <xf numFmtId="0" fontId="38" fillId="0" borderId="11" xfId="0" applyFont="1" applyBorder="1" applyAlignment="1">
      <alignment wrapText="1"/>
    </xf>
    <xf numFmtId="0" fontId="38" fillId="0" borderId="11" xfId="0" applyFont="1" applyBorder="1" applyAlignment="1">
      <alignment horizontal="center" wrapText="1"/>
    </xf>
    <xf numFmtId="9" fontId="8" fillId="16" borderId="11" xfId="3" applyFont="1" applyFill="1" applyBorder="1" applyAlignment="1">
      <alignment horizontal="center" vertical="top" wrapText="1"/>
    </xf>
    <xf numFmtId="9" fontId="8" fillId="7" borderId="11" xfId="3" applyFont="1" applyFill="1" applyBorder="1" applyAlignment="1">
      <alignment horizontal="center" vertical="top" wrapText="1"/>
    </xf>
    <xf numFmtId="9" fontId="8" fillId="17" borderId="11" xfId="3" applyFont="1" applyFill="1" applyBorder="1" applyAlignment="1">
      <alignment horizontal="center" vertical="top" wrapText="1"/>
    </xf>
    <xf numFmtId="9" fontId="8" fillId="18" borderId="11" xfId="3" applyFont="1" applyFill="1" applyBorder="1" applyAlignment="1">
      <alignment horizontal="center" vertical="top" wrapText="1"/>
    </xf>
    <xf numFmtId="4" fontId="8" fillId="16" borderId="11" xfId="0" applyNumberFormat="1" applyFont="1" applyFill="1" applyBorder="1" applyAlignment="1">
      <alignment horizontal="center" vertical="center" wrapText="1"/>
    </xf>
    <xf numFmtId="4" fontId="8" fillId="7" borderId="11" xfId="0" applyNumberFormat="1" applyFont="1" applyFill="1" applyBorder="1" applyAlignment="1">
      <alignment horizontal="center" vertical="center" wrapText="1"/>
    </xf>
    <xf numFmtId="4" fontId="8" fillId="17" borderId="11" xfId="0" applyNumberFormat="1" applyFont="1" applyFill="1" applyBorder="1" applyAlignment="1">
      <alignment horizontal="center" vertical="center" wrapText="1"/>
    </xf>
    <xf numFmtId="4" fontId="8" fillId="18" borderId="11" xfId="0" applyNumberFormat="1" applyFont="1" applyFill="1" applyBorder="1" applyAlignment="1">
      <alignment horizontal="center" vertical="center" wrapText="1"/>
    </xf>
    <xf numFmtId="4" fontId="8" fillId="17" borderId="11" xfId="0" applyNumberFormat="1" applyFont="1" applyFill="1" applyBorder="1" applyAlignment="1">
      <alignment horizontal="center" vertical="top" wrapText="1"/>
    </xf>
    <xf numFmtId="4" fontId="8" fillId="18" borderId="11" xfId="0" applyNumberFormat="1" applyFont="1" applyFill="1" applyBorder="1" applyAlignment="1">
      <alignment horizontal="center" vertical="top" wrapText="1"/>
    </xf>
    <xf numFmtId="1" fontId="8" fillId="0" borderId="11" xfId="0" applyNumberFormat="1" applyFont="1" applyFill="1" applyBorder="1" applyAlignment="1">
      <alignment horizontal="center" vertical="top" textRotation="90" wrapText="1"/>
    </xf>
    <xf numFmtId="4" fontId="8" fillId="16" borderId="11" xfId="0" applyNumberFormat="1" applyFont="1" applyFill="1" applyBorder="1" applyAlignment="1">
      <alignment horizontal="center" vertical="top" wrapText="1"/>
    </xf>
    <xf numFmtId="4" fontId="8" fillId="7" borderId="11" xfId="0" applyNumberFormat="1" applyFont="1" applyFill="1" applyBorder="1" applyAlignment="1">
      <alignment horizontal="center" vertical="top" wrapText="1"/>
    </xf>
    <xf numFmtId="1" fontId="8" fillId="10" borderId="11" xfId="0" applyNumberFormat="1" applyFont="1" applyFill="1" applyBorder="1" applyAlignment="1">
      <alignment horizontal="center" vertical="center" textRotation="90" wrapText="1"/>
    </xf>
    <xf numFmtId="0" fontId="8" fillId="6" borderId="15" xfId="0" applyFont="1" applyFill="1" applyBorder="1" applyAlignment="1">
      <alignment horizontal="left" vertical="center" wrapText="1"/>
    </xf>
    <xf numFmtId="0" fontId="4" fillId="6" borderId="15" xfId="0" applyFont="1" applyFill="1" applyBorder="1" applyAlignment="1">
      <alignment horizontal="left" wrapText="1"/>
    </xf>
    <xf numFmtId="9" fontId="8" fillId="16" borderId="15" xfId="3" applyFont="1" applyFill="1" applyBorder="1" applyAlignment="1">
      <alignment horizontal="center" vertical="center" wrapText="1"/>
    </xf>
    <xf numFmtId="9" fontId="8" fillId="7" borderId="15" xfId="3" applyFont="1" applyFill="1" applyBorder="1" applyAlignment="1">
      <alignment horizontal="center" vertical="center" wrapText="1"/>
    </xf>
    <xf numFmtId="9" fontId="8" fillId="17" borderId="15" xfId="3" applyFont="1" applyFill="1" applyBorder="1" applyAlignment="1">
      <alignment horizontal="center" vertical="center" wrapText="1"/>
    </xf>
    <xf numFmtId="9" fontId="8" fillId="18" borderId="15" xfId="3" applyFont="1" applyFill="1" applyBorder="1" applyAlignment="1">
      <alignment horizontal="center" vertical="center" wrapText="1"/>
    </xf>
    <xf numFmtId="0" fontId="61" fillId="0" borderId="0" xfId="0" applyFont="1" applyAlignment="1">
      <alignment horizontal="center" vertical="center" wrapText="1"/>
    </xf>
    <xf numFmtId="4" fontId="16" fillId="4" borderId="11" xfId="0" applyNumberFormat="1" applyFont="1" applyFill="1" applyBorder="1" applyAlignment="1">
      <alignment horizontal="left" vertical="center" wrapText="1" indent="1"/>
    </xf>
    <xf numFmtId="0" fontId="38" fillId="0" borderId="11" xfId="0" applyFont="1" applyBorder="1" applyAlignment="1">
      <alignment horizontal="left" wrapText="1" indent="1"/>
    </xf>
    <xf numFmtId="4" fontId="13" fillId="16" borderId="11" xfId="0" applyNumberFormat="1" applyFont="1" applyFill="1" applyBorder="1" applyAlignment="1">
      <alignment horizontal="center" vertical="center" wrapText="1"/>
    </xf>
    <xf numFmtId="4" fontId="13" fillId="17" borderId="11" xfId="0" applyNumberFormat="1" applyFont="1" applyFill="1" applyBorder="1" applyAlignment="1">
      <alignment horizontal="center" vertical="center" wrapText="1"/>
    </xf>
    <xf numFmtId="4" fontId="13" fillId="18" borderId="11" xfId="0" applyNumberFormat="1" applyFont="1" applyFill="1" applyBorder="1" applyAlignment="1">
      <alignment horizontal="center" vertical="center" wrapText="1"/>
    </xf>
    <xf numFmtId="0" fontId="62" fillId="0" borderId="11" xfId="0" applyFont="1" applyBorder="1" applyAlignment="1" applyProtection="1">
      <alignment horizontal="center" vertical="center" textRotation="90" wrapText="1"/>
      <protection locked="0"/>
    </xf>
    <xf numFmtId="0" fontId="62" fillId="0" borderId="15" xfId="0" applyFont="1" applyBorder="1" applyAlignment="1" applyProtection="1">
      <alignment horizontal="center" vertical="center" textRotation="90" wrapText="1"/>
      <protection locked="0"/>
    </xf>
    <xf numFmtId="1" fontId="8" fillId="24" borderId="11" xfId="0" applyNumberFormat="1" applyFont="1" applyFill="1" applyBorder="1" applyAlignment="1">
      <alignment horizontal="center" vertical="center" wrapText="1"/>
    </xf>
    <xf numFmtId="0" fontId="20" fillId="24" borderId="11" xfId="0" applyFont="1" applyFill="1" applyBorder="1" applyAlignment="1">
      <alignment horizontal="left" vertical="center" wrapText="1"/>
    </xf>
    <xf numFmtId="9" fontId="19" fillId="16" borderId="11" xfId="3" applyFont="1" applyFill="1" applyBorder="1" applyAlignment="1">
      <alignment horizontal="center" vertical="center" wrapText="1"/>
    </xf>
    <xf numFmtId="1" fontId="8" fillId="24" borderId="11" xfId="0" applyNumberFormat="1" applyFont="1" applyFill="1" applyBorder="1" applyAlignment="1">
      <alignment horizontal="left" vertical="center" wrapText="1"/>
    </xf>
    <xf numFmtId="9" fontId="19" fillId="24" borderId="11" xfId="3" applyFont="1" applyFill="1" applyBorder="1" applyAlignment="1">
      <alignment horizontal="center" vertical="center" wrapText="1"/>
    </xf>
    <xf numFmtId="0" fontId="20" fillId="0" borderId="11" xfId="0" applyFont="1" applyBorder="1" applyAlignment="1">
      <alignment horizontal="left" vertical="center" textRotation="90" wrapText="1"/>
    </xf>
    <xf numFmtId="9" fontId="19" fillId="37" borderId="11" xfId="3" applyFont="1" applyFill="1" applyBorder="1" applyAlignment="1">
      <alignment horizontal="center" vertical="center" wrapText="1"/>
    </xf>
    <xf numFmtId="0" fontId="56" fillId="0" borderId="9" xfId="0" applyFont="1" applyBorder="1" applyAlignment="1">
      <alignment horizontal="center"/>
    </xf>
    <xf numFmtId="4" fontId="8" fillId="6" borderId="11" xfId="0" applyNumberFormat="1" applyFont="1" applyFill="1" applyBorder="1" applyAlignment="1">
      <alignment horizontal="center" vertical="center" wrapText="1"/>
    </xf>
    <xf numFmtId="0" fontId="12" fillId="24" borderId="11" xfId="0" applyFont="1" applyFill="1" applyBorder="1" applyAlignment="1">
      <alignment horizontal="left" vertical="top" wrapText="1"/>
    </xf>
    <xf numFmtId="0" fontId="9" fillId="14" borderId="53" xfId="0" applyFont="1" applyFill="1" applyBorder="1" applyAlignment="1">
      <alignment horizontal="left" vertical="center" wrapText="1"/>
    </xf>
    <xf numFmtId="0" fontId="9" fillId="14" borderId="54" xfId="0" applyFont="1" applyFill="1" applyBorder="1" applyAlignment="1">
      <alignment horizontal="left" vertical="center" wrapText="1"/>
    </xf>
    <xf numFmtId="0" fontId="29" fillId="0" borderId="17" xfId="0" applyFont="1" applyBorder="1" applyAlignment="1">
      <alignment horizontal="center" vertical="top" wrapText="1"/>
    </xf>
    <xf numFmtId="0" fontId="29" fillId="0" borderId="18" xfId="0" applyFont="1" applyBorder="1" applyAlignment="1">
      <alignment horizontal="center" vertical="top" wrapText="1"/>
    </xf>
    <xf numFmtId="0" fontId="29" fillId="0" borderId="19" xfId="0" applyFont="1" applyBorder="1" applyAlignment="1">
      <alignment horizontal="center" vertical="top" wrapText="1"/>
    </xf>
    <xf numFmtId="0" fontId="29" fillId="0" borderId="8" xfId="0" applyFont="1" applyBorder="1" applyAlignment="1">
      <alignment horizontal="center" vertical="top" wrapText="1"/>
    </xf>
    <xf numFmtId="0" fontId="29" fillId="0" borderId="9" xfId="0" applyFont="1" applyBorder="1" applyAlignment="1">
      <alignment horizontal="center" vertical="top" wrapText="1"/>
    </xf>
    <xf numFmtId="0" fontId="29" fillId="0" borderId="10" xfId="0" applyFont="1" applyBorder="1" applyAlignment="1">
      <alignment horizontal="center" vertical="top" wrapText="1"/>
    </xf>
    <xf numFmtId="0" fontId="0" fillId="0" borderId="0" xfId="0" applyAlignment="1">
      <alignment horizontal="center" wrapText="1"/>
    </xf>
    <xf numFmtId="0" fontId="0" fillId="0" borderId="0" xfId="0" applyAlignment="1">
      <alignment horizontal="center" vertical="top" wrapText="1"/>
    </xf>
    <xf numFmtId="0" fontId="54" fillId="15" borderId="17" xfId="0" applyFont="1" applyFill="1" applyBorder="1" applyAlignment="1">
      <alignment horizontal="center" vertical="center" wrapText="1"/>
    </xf>
    <xf numFmtId="0" fontId="54" fillId="15" borderId="18" xfId="0" applyFont="1" applyFill="1" applyBorder="1" applyAlignment="1">
      <alignment horizontal="center" vertical="center" wrapText="1"/>
    </xf>
    <xf numFmtId="0" fontId="54" fillId="15" borderId="19" xfId="0" applyFont="1" applyFill="1" applyBorder="1" applyAlignment="1">
      <alignment horizontal="center" vertical="center" wrapText="1"/>
    </xf>
    <xf numFmtId="0" fontId="54" fillId="15" borderId="8" xfId="0" applyFont="1" applyFill="1" applyBorder="1" applyAlignment="1">
      <alignment horizontal="center" vertical="center" wrapText="1"/>
    </xf>
    <xf numFmtId="0" fontId="54" fillId="15" borderId="9" xfId="0" applyFont="1" applyFill="1" applyBorder="1" applyAlignment="1">
      <alignment horizontal="center" vertical="center" wrapText="1"/>
    </xf>
    <xf numFmtId="0" fontId="54" fillId="15" borderId="10" xfId="0" applyFont="1" applyFill="1" applyBorder="1" applyAlignment="1">
      <alignment horizontal="center" vertical="center" wrapText="1"/>
    </xf>
    <xf numFmtId="0" fontId="73" fillId="16" borderId="11" xfId="0" applyFont="1" applyFill="1" applyBorder="1" applyAlignment="1">
      <alignment horizontal="center" vertical="center" wrapText="1"/>
    </xf>
    <xf numFmtId="0" fontId="73" fillId="7" borderId="11" xfId="0" applyFont="1" applyFill="1" applyBorder="1" applyAlignment="1">
      <alignment horizontal="center" vertical="center" wrapText="1"/>
    </xf>
    <xf numFmtId="0" fontId="73" fillId="17" borderId="11" xfId="0" applyFont="1" applyFill="1" applyBorder="1" applyAlignment="1">
      <alignment horizontal="center" vertical="center" wrapText="1"/>
    </xf>
    <xf numFmtId="0" fontId="73" fillId="18" borderId="11" xfId="0" applyFont="1" applyFill="1" applyBorder="1" applyAlignment="1">
      <alignment horizontal="center" vertical="center" wrapText="1"/>
    </xf>
    <xf numFmtId="9" fontId="80" fillId="7" borderId="11" xfId="3" applyFont="1" applyFill="1" applyBorder="1" applyAlignment="1">
      <alignment horizontal="center" vertical="center" wrapText="1"/>
    </xf>
    <xf numFmtId="0" fontId="89" fillId="0" borderId="36" xfId="0" applyFont="1" applyBorder="1" applyAlignment="1">
      <alignment horizontal="center" vertical="center" textRotation="90" wrapText="1"/>
    </xf>
    <xf numFmtId="0" fontId="89" fillId="0" borderId="61" xfId="0" applyFont="1" applyBorder="1" applyAlignment="1">
      <alignment horizontal="center" vertical="center" textRotation="90" wrapText="1"/>
    </xf>
    <xf numFmtId="0" fontId="12" fillId="0" borderId="45" xfId="0" applyFont="1" applyBorder="1" applyAlignment="1">
      <alignment horizontal="center" vertical="center" textRotation="90" wrapText="1"/>
    </xf>
    <xf numFmtId="164" fontId="15" fillId="2" borderId="73" xfId="0" applyNumberFormat="1" applyFont="1" applyFill="1" applyBorder="1" applyAlignment="1">
      <alignment horizontal="center" vertical="center" wrapText="1"/>
    </xf>
    <xf numFmtId="164" fontId="15" fillId="2" borderId="74" xfId="0" applyNumberFormat="1" applyFont="1" applyFill="1" applyBorder="1" applyAlignment="1">
      <alignment horizontal="center" vertical="center" wrapText="1"/>
    </xf>
    <xf numFmtId="164" fontId="15" fillId="2" borderId="75" xfId="0" applyNumberFormat="1" applyFont="1" applyFill="1" applyBorder="1" applyAlignment="1">
      <alignment horizontal="center" vertical="center" wrapText="1"/>
    </xf>
    <xf numFmtId="164" fontId="15" fillId="2" borderId="44" xfId="0" applyNumberFormat="1" applyFont="1" applyFill="1" applyBorder="1" applyAlignment="1">
      <alignment horizontal="center" vertical="center" wrapText="1"/>
    </xf>
    <xf numFmtId="164" fontId="15" fillId="2" borderId="76" xfId="0" applyNumberFormat="1" applyFont="1" applyFill="1" applyBorder="1" applyAlignment="1">
      <alignment horizontal="center" vertical="center" wrapText="1"/>
    </xf>
    <xf numFmtId="164" fontId="15" fillId="2" borderId="77" xfId="0" applyNumberFormat="1" applyFont="1" applyFill="1" applyBorder="1" applyAlignment="1">
      <alignment horizontal="center" vertical="center" wrapText="1"/>
    </xf>
    <xf numFmtId="4" fontId="87" fillId="4" borderId="64" xfId="0" applyNumberFormat="1" applyFont="1" applyFill="1" applyBorder="1" applyAlignment="1">
      <alignment horizontal="center" vertical="center" wrapText="1"/>
    </xf>
    <xf numFmtId="4" fontId="87" fillId="4" borderId="66" xfId="0" applyNumberFormat="1" applyFont="1" applyFill="1" applyBorder="1" applyAlignment="1">
      <alignment horizontal="center" vertical="center" wrapText="1"/>
    </xf>
    <xf numFmtId="4" fontId="87" fillId="4" borderId="65" xfId="0" applyNumberFormat="1" applyFont="1" applyFill="1" applyBorder="1" applyAlignment="1">
      <alignment horizontal="center" vertical="center" wrapText="1"/>
    </xf>
    <xf numFmtId="4" fontId="87" fillId="4" borderId="21" xfId="0" applyNumberFormat="1" applyFont="1" applyFill="1" applyBorder="1" applyAlignment="1">
      <alignment horizontal="center" vertical="center" wrapText="1"/>
    </xf>
    <xf numFmtId="0" fontId="88" fillId="0" borderId="21" xfId="0" applyFont="1" applyBorder="1" applyAlignment="1">
      <alignment wrapText="1"/>
    </xf>
    <xf numFmtId="0" fontId="88" fillId="0" borderId="22" xfId="0" applyFont="1" applyBorder="1" applyAlignment="1">
      <alignment horizontal="center" wrapText="1"/>
    </xf>
    <xf numFmtId="0" fontId="21" fillId="24" borderId="11" xfId="0" applyFont="1" applyFill="1" applyBorder="1" applyAlignment="1">
      <alignment horizontal="left" vertical="center" wrapText="1"/>
    </xf>
    <xf numFmtId="9" fontId="8" fillId="23" borderId="11" xfId="3" applyFont="1" applyFill="1" applyBorder="1" applyAlignment="1">
      <alignment horizontal="center" vertical="center" wrapText="1"/>
    </xf>
    <xf numFmtId="9" fontId="8" fillId="20" borderId="11" xfId="3" applyFont="1" applyFill="1" applyBorder="1" applyAlignment="1">
      <alignment horizontal="center" vertical="center" wrapText="1"/>
    </xf>
    <xf numFmtId="9" fontId="8" fillId="25" borderId="11" xfId="3" applyFont="1" applyFill="1" applyBorder="1" applyAlignment="1">
      <alignment horizontal="center" vertical="center" wrapText="1"/>
    </xf>
    <xf numFmtId="9" fontId="8" fillId="8" borderId="11" xfId="3" applyFont="1" applyFill="1" applyBorder="1" applyAlignment="1">
      <alignment horizontal="center" vertical="center" wrapText="1"/>
    </xf>
    <xf numFmtId="0" fontId="29" fillId="14" borderId="53" xfId="0" applyFont="1" applyFill="1" applyBorder="1" applyAlignment="1">
      <alignment horizontal="left" vertical="top" wrapText="1"/>
    </xf>
    <xf numFmtId="0" fontId="29" fillId="14" borderId="54" xfId="0" applyFont="1" applyFill="1" applyBorder="1" applyAlignment="1">
      <alignment horizontal="left" vertical="top" wrapText="1"/>
    </xf>
    <xf numFmtId="0" fontId="90" fillId="15" borderId="11" xfId="0" applyFont="1" applyFill="1" applyBorder="1" applyAlignment="1">
      <alignment horizontal="center" vertical="center" wrapText="1"/>
    </xf>
    <xf numFmtId="9" fontId="8" fillId="18" borderId="11" xfId="3" applyFont="1" applyFill="1" applyBorder="1" applyAlignment="1">
      <alignment horizontal="center" vertical="center" wrapText="1"/>
    </xf>
    <xf numFmtId="49" fontId="8" fillId="36" borderId="15" xfId="0" applyNumberFormat="1" applyFont="1" applyFill="1" applyBorder="1" applyAlignment="1">
      <alignment horizontal="center" vertical="center" wrapText="1"/>
    </xf>
    <xf numFmtId="49" fontId="8" fillId="36" borderId="34" xfId="0" applyNumberFormat="1" applyFont="1" applyFill="1" applyBorder="1" applyAlignment="1">
      <alignment horizontal="center" vertical="center" wrapText="1"/>
    </xf>
    <xf numFmtId="49" fontId="8" fillId="36" borderId="16" xfId="0" applyNumberFormat="1" applyFont="1" applyFill="1" applyBorder="1" applyAlignment="1">
      <alignment horizontal="center" vertical="center" wrapText="1"/>
    </xf>
    <xf numFmtId="0" fontId="8" fillId="6" borderId="11" xfId="0" applyFont="1" applyFill="1" applyBorder="1" applyAlignment="1">
      <alignment horizontal="left" vertical="center" textRotation="90" wrapText="1"/>
    </xf>
    <xf numFmtId="0" fontId="8" fillId="6" borderId="11" xfId="0" applyFont="1" applyFill="1" applyBorder="1" applyAlignment="1">
      <alignment horizontal="left" vertical="center" wrapText="1"/>
    </xf>
    <xf numFmtId="0" fontId="4" fillId="6" borderId="11" xfId="0" applyFont="1" applyFill="1" applyBorder="1" applyAlignment="1">
      <alignment horizontal="left" wrapText="1"/>
    </xf>
    <xf numFmtId="9" fontId="8" fillId="16" borderId="11" xfId="3" applyFont="1" applyFill="1" applyBorder="1" applyAlignment="1">
      <alignment horizontal="center" vertical="center" wrapText="1"/>
    </xf>
    <xf numFmtId="9" fontId="8" fillId="7" borderId="11" xfId="3" applyFont="1" applyFill="1" applyBorder="1" applyAlignment="1">
      <alignment horizontal="center" vertical="center" wrapText="1"/>
    </xf>
    <xf numFmtId="9" fontId="8" fillId="17" borderId="11" xfId="3" applyFont="1" applyFill="1" applyBorder="1" applyAlignment="1">
      <alignment horizontal="center" vertical="center" wrapText="1"/>
    </xf>
    <xf numFmtId="0" fontId="12" fillId="6" borderId="11" xfId="0" applyFont="1" applyFill="1" applyBorder="1" applyAlignment="1">
      <alignment horizontal="left" vertical="top" textRotation="90" wrapText="1"/>
    </xf>
    <xf numFmtId="1" fontId="8" fillId="2" borderId="11" xfId="0" applyNumberFormat="1" applyFont="1" applyFill="1" applyBorder="1" applyAlignment="1">
      <alignment horizontal="center" vertical="center" textRotation="90" wrapText="1"/>
    </xf>
    <xf numFmtId="0" fontId="8" fillId="39" borderId="11" xfId="0" applyFont="1" applyFill="1" applyBorder="1" applyAlignment="1">
      <alignment horizontal="left" vertical="center" textRotation="90" wrapText="1"/>
    </xf>
    <xf numFmtId="0" fontId="9" fillId="6" borderId="11" xfId="0" applyFont="1" applyFill="1" applyBorder="1" applyAlignment="1">
      <alignment horizontal="left" vertical="center" wrapText="1"/>
    </xf>
    <xf numFmtId="0" fontId="39" fillId="6" borderId="11" xfId="0" applyFont="1" applyFill="1" applyBorder="1" applyAlignment="1">
      <alignment horizontal="left" wrapText="1"/>
    </xf>
    <xf numFmtId="9" fontId="9" fillId="16" borderId="11" xfId="3" applyFont="1" applyFill="1" applyBorder="1" applyAlignment="1">
      <alignment horizontal="center" vertical="center" wrapText="1"/>
    </xf>
    <xf numFmtId="9" fontId="9" fillId="7" borderId="11" xfId="3" applyFont="1" applyFill="1" applyBorder="1" applyAlignment="1">
      <alignment horizontal="center" vertical="center" wrapText="1"/>
    </xf>
    <xf numFmtId="9" fontId="9" fillId="17" borderId="11" xfId="3" applyFont="1" applyFill="1" applyBorder="1" applyAlignment="1">
      <alignment horizontal="center" vertical="center" wrapText="1"/>
    </xf>
    <xf numFmtId="9" fontId="9" fillId="18" borderId="11" xfId="3" applyFont="1" applyFill="1" applyBorder="1" applyAlignment="1">
      <alignment horizontal="center" vertical="center" wrapText="1"/>
    </xf>
    <xf numFmtId="1" fontId="9" fillId="34" borderId="11" xfId="0" applyNumberFormat="1" applyFont="1" applyFill="1" applyBorder="1" applyAlignment="1">
      <alignment horizontal="center" vertical="center" textRotation="90" wrapText="1"/>
    </xf>
    <xf numFmtId="0" fontId="9" fillId="0" borderId="11" xfId="0" applyFont="1" applyBorder="1" applyAlignment="1">
      <alignment horizontal="center" vertical="center" textRotation="90" wrapText="1"/>
    </xf>
    <xf numFmtId="0" fontId="8" fillId="24" borderId="11" xfId="0" applyFont="1" applyFill="1" applyBorder="1" applyAlignment="1">
      <alignment horizontal="left" vertical="center" wrapText="1"/>
    </xf>
    <xf numFmtId="0" fontId="4" fillId="24" borderId="11" xfId="0" applyFont="1" applyFill="1" applyBorder="1" applyAlignment="1">
      <alignment horizontal="left" wrapText="1"/>
    </xf>
    <xf numFmtId="1" fontId="9" fillId="2" borderId="11" xfId="0" applyNumberFormat="1" applyFont="1" applyFill="1" applyBorder="1" applyAlignment="1">
      <alignment horizontal="center" vertical="center" textRotation="90" wrapText="1"/>
    </xf>
    <xf numFmtId="0" fontId="9" fillId="39" borderId="11" xfId="0" applyFont="1" applyFill="1" applyBorder="1" applyAlignment="1">
      <alignment horizontal="left" vertical="center" textRotation="90" wrapText="1"/>
    </xf>
    <xf numFmtId="0" fontId="9" fillId="24" borderId="11" xfId="0" applyFont="1" applyFill="1" applyBorder="1" applyAlignment="1">
      <alignment horizontal="left" vertical="center" wrapText="1"/>
    </xf>
    <xf numFmtId="0" fontId="39" fillId="24" borderId="11" xfId="0" applyFont="1" applyFill="1" applyBorder="1" applyAlignment="1">
      <alignment wrapText="1"/>
    </xf>
    <xf numFmtId="0" fontId="39" fillId="0" borderId="11" xfId="0" applyFont="1" applyBorder="1" applyAlignment="1">
      <alignment wrapText="1"/>
    </xf>
    <xf numFmtId="0" fontId="39" fillId="24" borderId="11" xfId="0" applyFont="1" applyFill="1" applyBorder="1" applyAlignment="1">
      <alignment vertical="center" wrapText="1"/>
    </xf>
    <xf numFmtId="0" fontId="39" fillId="24" borderId="11" xfId="0" applyFont="1" applyFill="1" applyBorder="1" applyAlignment="1">
      <alignment horizontal="left" wrapText="1"/>
    </xf>
    <xf numFmtId="9" fontId="9" fillId="7" borderId="12" xfId="3" applyFont="1" applyFill="1" applyBorder="1" applyAlignment="1">
      <alignment horizontal="center" vertical="center" wrapText="1"/>
    </xf>
    <xf numFmtId="9" fontId="9" fillId="7" borderId="13" xfId="3" applyFont="1" applyFill="1" applyBorder="1" applyAlignment="1">
      <alignment horizontal="center" vertical="center" wrapText="1"/>
    </xf>
    <xf numFmtId="9" fontId="9" fillId="7" borderId="14" xfId="3" applyFont="1" applyFill="1" applyBorder="1" applyAlignment="1">
      <alignment horizontal="center" vertical="center" wrapText="1"/>
    </xf>
    <xf numFmtId="0" fontId="86" fillId="14" borderId="53" xfId="0" applyFont="1" applyFill="1" applyBorder="1" applyAlignment="1">
      <alignment horizontal="center" vertical="center" wrapText="1"/>
    </xf>
    <xf numFmtId="0" fontId="86" fillId="14" borderId="54" xfId="0" applyFont="1" applyFill="1" applyBorder="1" applyAlignment="1">
      <alignment horizontal="center" vertical="center" wrapText="1"/>
    </xf>
    <xf numFmtId="0" fontId="77" fillId="0" borderId="11" xfId="0" applyFont="1" applyBorder="1" applyAlignment="1">
      <alignment horizontal="center" vertical="center" wrapText="1"/>
    </xf>
    <xf numFmtId="14" fontId="77" fillId="0" borderId="11" xfId="0" applyNumberFormat="1" applyFont="1" applyBorder="1" applyAlignment="1">
      <alignment horizontal="center" vertical="center" wrapText="1"/>
    </xf>
    <xf numFmtId="0" fontId="93" fillId="0" borderId="11" xfId="0" applyFont="1" applyBorder="1" applyAlignment="1">
      <alignment horizontal="center" vertical="top" wrapText="1"/>
    </xf>
    <xf numFmtId="0" fontId="92" fillId="0" borderId="0" xfId="0" applyFont="1" applyAlignment="1">
      <alignment horizontal="center" vertical="center"/>
    </xf>
    <xf numFmtId="0" fontId="92" fillId="0" borderId="50" xfId="0" applyFont="1" applyBorder="1" applyAlignment="1">
      <alignment horizontal="center" vertical="center"/>
    </xf>
    <xf numFmtId="0" fontId="93" fillId="14" borderId="53" xfId="0" applyFont="1" applyFill="1" applyBorder="1" applyAlignment="1">
      <alignment vertical="top" wrapText="1"/>
    </xf>
    <xf numFmtId="0" fontId="93" fillId="14" borderId="54" xfId="0" applyFont="1" applyFill="1" applyBorder="1" applyAlignment="1">
      <alignment vertical="top" wrapText="1"/>
    </xf>
    <xf numFmtId="0" fontId="94" fillId="15" borderId="11"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34" xfId="0" applyFont="1" applyFill="1" applyBorder="1" applyAlignment="1">
      <alignment horizontal="center" vertical="center" wrapText="1"/>
    </xf>
    <xf numFmtId="0" fontId="95" fillId="6" borderId="16" xfId="0" applyFont="1" applyFill="1" applyBorder="1" applyAlignment="1">
      <alignment horizontal="center" vertical="center" wrapText="1"/>
    </xf>
    <xf numFmtId="0" fontId="55" fillId="6" borderId="15" xfId="0" applyFont="1" applyFill="1" applyBorder="1" applyAlignment="1">
      <alignment vertical="center" wrapText="1"/>
    </xf>
    <xf numFmtId="0" fontId="55" fillId="6" borderId="34" xfId="0" applyFont="1" applyFill="1" applyBorder="1" applyAlignment="1">
      <alignment vertical="center" wrapText="1"/>
    </xf>
    <xf numFmtId="0" fontId="5" fillId="0" borderId="0" xfId="0" applyFont="1" applyAlignment="1">
      <alignment horizontal="left" wrapText="1"/>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28" fillId="0" borderId="15" xfId="0" applyFont="1" applyBorder="1" applyAlignment="1">
      <alignment horizontal="left" vertical="center" wrapText="1"/>
    </xf>
    <xf numFmtId="0" fontId="28" fillId="0" borderId="16" xfId="0" applyFont="1" applyBorder="1" applyAlignment="1">
      <alignment horizontal="left" vertical="center" wrapText="1"/>
    </xf>
    <xf numFmtId="9" fontId="9" fillId="0" borderId="11" xfId="3" applyFont="1" applyFill="1" applyBorder="1" applyAlignment="1">
      <alignment horizontal="center" vertical="center" wrapText="1"/>
    </xf>
    <xf numFmtId="0" fontId="29" fillId="0" borderId="11" xfId="0" applyFont="1" applyBorder="1" applyAlignment="1">
      <alignment horizontal="left" vertical="center" textRotation="90" wrapText="1"/>
    </xf>
    <xf numFmtId="9" fontId="9" fillId="0" borderId="15" xfId="0" applyNumberFormat="1" applyFont="1" applyBorder="1" applyAlignment="1">
      <alignment horizontal="center" vertical="center" wrapText="1"/>
    </xf>
    <xf numFmtId="9" fontId="9" fillId="0" borderId="16" xfId="0" applyNumberFormat="1" applyFont="1" applyBorder="1" applyAlignment="1">
      <alignment horizontal="center" vertical="center" wrapText="1"/>
    </xf>
    <xf numFmtId="9" fontId="36" fillId="29" borderId="11" xfId="3" applyFont="1" applyFill="1" applyBorder="1" applyAlignment="1">
      <alignment horizontal="center" vertical="center" wrapText="1"/>
    </xf>
    <xf numFmtId="9" fontId="36" fillId="20" borderId="11" xfId="0" applyNumberFormat="1" applyFont="1" applyFill="1" applyBorder="1" applyAlignment="1">
      <alignment horizontal="center" vertical="center" wrapText="1"/>
    </xf>
    <xf numFmtId="0" fontId="36" fillId="20" borderId="11" xfId="0" applyFont="1" applyFill="1" applyBorder="1" applyAlignment="1">
      <alignment horizontal="center" vertical="center" wrapText="1"/>
    </xf>
    <xf numFmtId="0" fontId="29" fillId="0" borderId="11" xfId="0" applyFont="1" applyBorder="1" applyAlignment="1">
      <alignment horizontal="left" vertical="center" wrapText="1"/>
    </xf>
    <xf numFmtId="0" fontId="29" fillId="6" borderId="11" xfId="0" applyFont="1" applyFill="1" applyBorder="1" applyAlignment="1">
      <alignment horizontal="left" vertical="center" wrapText="1"/>
    </xf>
    <xf numFmtId="4" fontId="9" fillId="0" borderId="11" xfId="0" applyNumberFormat="1" applyFont="1" applyBorder="1" applyAlignment="1">
      <alignment horizontal="center" vertical="center" wrapText="1"/>
    </xf>
    <xf numFmtId="0" fontId="9" fillId="6" borderId="11" xfId="0" applyFont="1" applyFill="1" applyBorder="1" applyAlignment="1">
      <alignment vertical="center" wrapText="1"/>
    </xf>
    <xf numFmtId="9" fontId="36" fillId="0" borderId="11" xfId="3" applyFont="1" applyFill="1" applyBorder="1" applyAlignment="1">
      <alignment horizontal="center" vertical="center" wrapText="1"/>
    </xf>
    <xf numFmtId="0" fontId="55" fillId="6" borderId="15" xfId="0" applyFont="1" applyFill="1" applyBorder="1" applyAlignment="1">
      <alignment horizontal="center" vertical="center" wrapText="1"/>
    </xf>
    <xf numFmtId="0" fontId="55" fillId="6" borderId="34" xfId="0" applyFont="1" applyFill="1" applyBorder="1" applyAlignment="1">
      <alignment horizontal="center" vertical="center" wrapText="1"/>
    </xf>
    <xf numFmtId="0" fontId="55" fillId="6" borderId="16" xfId="0" applyFont="1" applyFill="1" applyBorder="1" applyAlignment="1">
      <alignment horizontal="center" vertical="center" wrapText="1"/>
    </xf>
    <xf numFmtId="164" fontId="15" fillId="2" borderId="73" xfId="0" applyNumberFormat="1" applyFont="1" applyFill="1" applyBorder="1" applyAlignment="1">
      <alignment horizontal="center" wrapText="1"/>
    </xf>
    <xf numFmtId="164" fontId="15" fillId="2" borderId="74" xfId="0" applyNumberFormat="1" applyFont="1" applyFill="1" applyBorder="1" applyAlignment="1">
      <alignment horizontal="center" wrapText="1"/>
    </xf>
    <xf numFmtId="164" fontId="15" fillId="2" borderId="75" xfId="0" applyNumberFormat="1" applyFont="1" applyFill="1" applyBorder="1" applyAlignment="1">
      <alignment horizontal="center" wrapText="1"/>
    </xf>
    <xf numFmtId="164" fontId="15" fillId="2" borderId="44" xfId="0" applyNumberFormat="1" applyFont="1" applyFill="1" applyBorder="1" applyAlignment="1">
      <alignment horizontal="center" wrapText="1"/>
    </xf>
    <xf numFmtId="164" fontId="15" fillId="2" borderId="76" xfId="0" applyNumberFormat="1" applyFont="1" applyFill="1" applyBorder="1" applyAlignment="1">
      <alignment horizontal="center" wrapText="1"/>
    </xf>
    <xf numFmtId="164" fontId="15" fillId="2" borderId="77" xfId="0" applyNumberFormat="1" applyFont="1" applyFill="1" applyBorder="1" applyAlignment="1">
      <alignment horizontal="center" wrapText="1"/>
    </xf>
    <xf numFmtId="4" fontId="87" fillId="4" borderId="16" xfId="0" applyNumberFormat="1" applyFont="1" applyFill="1" applyBorder="1" applyAlignment="1">
      <alignment horizontal="center" vertical="center" wrapText="1"/>
    </xf>
    <xf numFmtId="0" fontId="88" fillId="0" borderId="16" xfId="0" applyFont="1" applyBorder="1" applyAlignment="1">
      <alignment wrapText="1"/>
    </xf>
    <xf numFmtId="4" fontId="87" fillId="4" borderId="16" xfId="0" applyNumberFormat="1" applyFont="1" applyFill="1" applyBorder="1" applyAlignment="1">
      <alignment vertical="center" wrapText="1"/>
    </xf>
    <xf numFmtId="4" fontId="57" fillId="17" borderId="11" xfId="0" applyNumberFormat="1" applyFont="1" applyFill="1" applyBorder="1" applyAlignment="1">
      <alignment horizontal="center" vertical="center" wrapText="1"/>
    </xf>
    <xf numFmtId="4" fontId="57" fillId="18" borderId="11" xfId="0" applyNumberFormat="1" applyFont="1" applyFill="1" applyBorder="1" applyAlignment="1">
      <alignment horizontal="center" vertical="center" wrapText="1"/>
    </xf>
    <xf numFmtId="0" fontId="36" fillId="0" borderId="11" xfId="0" applyFont="1" applyBorder="1" applyAlignment="1">
      <alignment horizontal="center" vertical="center" textRotation="90" wrapText="1"/>
    </xf>
    <xf numFmtId="165" fontId="57" fillId="0" borderId="11" xfId="0" applyNumberFormat="1" applyFont="1" applyBorder="1" applyAlignment="1">
      <alignment horizontal="center" vertical="center" wrapText="1"/>
    </xf>
    <xf numFmtId="4" fontId="57" fillId="16" borderId="11" xfId="0" applyNumberFormat="1" applyFont="1" applyFill="1" applyBorder="1" applyAlignment="1">
      <alignment horizontal="center" vertical="center" wrapText="1"/>
    </xf>
    <xf numFmtId="4" fontId="57" fillId="7" borderId="11" xfId="0" applyNumberFormat="1" applyFont="1" applyFill="1" applyBorder="1" applyAlignment="1">
      <alignment horizontal="center" vertical="center" wrapText="1"/>
    </xf>
    <xf numFmtId="14" fontId="77" fillId="0" borderId="84" xfId="0" applyNumberFormat="1" applyFont="1" applyBorder="1" applyAlignment="1">
      <alignment horizontal="center" vertical="center" wrapText="1"/>
    </xf>
    <xf numFmtId="14" fontId="77" fillId="0" borderId="85" xfId="0" applyNumberFormat="1" applyFont="1" applyBorder="1" applyAlignment="1">
      <alignment horizontal="center" vertical="center" wrapText="1"/>
    </xf>
    <xf numFmtId="0" fontId="94" fillId="15" borderId="84" xfId="0" applyFont="1" applyFill="1" applyBorder="1" applyAlignment="1">
      <alignment horizontal="center" vertical="center" wrapText="1"/>
    </xf>
    <xf numFmtId="0" fontId="94" fillId="15" borderId="85" xfId="0" applyFont="1" applyFill="1" applyBorder="1" applyAlignment="1">
      <alignment horizontal="center" vertical="center" wrapText="1"/>
    </xf>
    <xf numFmtId="0" fontId="9" fillId="6" borderId="11" xfId="0" applyFont="1" applyFill="1" applyBorder="1" applyAlignment="1">
      <alignment horizontal="center" vertical="center" textRotation="90" wrapText="1"/>
    </xf>
  </cellXfs>
  <cellStyles count="5">
    <cellStyle name="Millares" xfId="1" builtinId="3"/>
    <cellStyle name="Millares 2" xfId="4"/>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190499</xdr:rowOff>
    </xdr:from>
    <xdr:to>
      <xdr:col>7</xdr:col>
      <xdr:colOff>159068</xdr:colOff>
      <xdr:row>10</xdr:row>
      <xdr:rowOff>9524</xdr:rowOff>
    </xdr:to>
    <xdr:pic>
      <xdr:nvPicPr>
        <xdr:cNvPr id="2" name="Imagen 1" descr="https://lh7-rt.googleusercontent.com/docsz/AD_4nXeilFSHPRCVqgQ3DXNGRfh1ogIP6-V_6exwh91N3CkDkyJKjrJj_gLFNRrTtaOfiHP6_gTB07983OpriEkUBVjWUM_rfvYsRvW7SuoppmhK5ZSOuyxbX8BQbty2u2p3spG1XgrYDJCV0dnK5Pu9G3mdMFDm?key=Jy9WaJPKS0Ri7JPt7OKo2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499"/>
          <a:ext cx="6378893" cy="172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6</xdr:col>
      <xdr:colOff>1090664</xdr:colOff>
      <xdr:row>3</xdr:row>
      <xdr:rowOff>297133</xdr:rowOff>
    </xdr:to>
    <xdr:pic>
      <xdr:nvPicPr>
        <xdr:cNvPr id="2" name="Imagen 1">
          <a:extLst>
            <a:ext uri="{FF2B5EF4-FFF2-40B4-BE49-F238E27FC236}">
              <a16:creationId xmlns:a16="http://schemas.microsoft.com/office/drawing/2014/main" xmlns="" id="{7E44CDA6-42CA-4A62-862E-5EF42DAC44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91168</xdr:colOff>
      <xdr:row>0</xdr:row>
      <xdr:rowOff>0</xdr:rowOff>
    </xdr:from>
    <xdr:to>
      <xdr:col>5</xdr:col>
      <xdr:colOff>558625</xdr:colOff>
      <xdr:row>3</xdr:row>
      <xdr:rowOff>249508</xdr:rowOff>
    </xdr:to>
    <xdr:pic>
      <xdr:nvPicPr>
        <xdr:cNvPr id="2" name="Imagen 1">
          <a:extLst>
            <a:ext uri="{FF2B5EF4-FFF2-40B4-BE49-F238E27FC236}">
              <a16:creationId xmlns:a16="http://schemas.microsoft.com/office/drawing/2014/main" xmlns="" id="{7E44CDA6-42CA-4A62-862E-5EF42DAC44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9843" y="0"/>
          <a:ext cx="6620607" cy="104008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1</xdr:col>
      <xdr:colOff>281609</xdr:colOff>
      <xdr:row>0</xdr:row>
      <xdr:rowOff>137844</xdr:rowOff>
    </xdr:from>
    <xdr:ext cx="6335689" cy="1046570"/>
    <xdr:pic>
      <xdr:nvPicPr>
        <xdr:cNvPr id="2" name="Imagen 1">
          <a:extLst>
            <a:ext uri="{FF2B5EF4-FFF2-40B4-BE49-F238E27FC236}">
              <a16:creationId xmlns="" xmlns:a16="http://schemas.microsoft.com/office/drawing/2014/main" id="{1D0201EC-6453-4262-8FD5-E2EF56A6EA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309" y="137844"/>
          <a:ext cx="6335689" cy="104657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23</xdr:col>
      <xdr:colOff>643716</xdr:colOff>
      <xdr:row>109</xdr:row>
      <xdr:rowOff>80963</xdr:rowOff>
    </xdr:from>
    <xdr:to>
      <xdr:col>26</xdr:col>
      <xdr:colOff>923314</xdr:colOff>
      <xdr:row>110</xdr:row>
      <xdr:rowOff>147639</xdr:rowOff>
    </xdr:to>
    <xdr:pic>
      <xdr:nvPicPr>
        <xdr:cNvPr id="2" name="Imagen 1">
          <a:extLst>
            <a:ext uri="{FF2B5EF4-FFF2-40B4-BE49-F238E27FC236}">
              <a16:creationId xmlns="" xmlns:a16="http://schemas.microsoft.com/office/drawing/2014/main" id="{AD8B265D-6A7E-47C8-A20A-74A761BC0BC6}"/>
            </a:ext>
          </a:extLst>
        </xdr:cNvPr>
        <xdr:cNvPicPr>
          <a:picLocks noChangeAspect="1"/>
        </xdr:cNvPicPr>
      </xdr:nvPicPr>
      <xdr:blipFill>
        <a:blip xmlns:r="http://schemas.openxmlformats.org/officeDocument/2006/relationships" r:embed="rId1"/>
        <a:stretch>
          <a:fillRect/>
        </a:stretch>
      </xdr:blipFill>
      <xdr:spPr>
        <a:xfrm>
          <a:off x="19569891" y="20035838"/>
          <a:ext cx="4451548" cy="304801"/>
        </a:xfrm>
        <a:prstGeom prst="rect">
          <a:avLst/>
        </a:prstGeom>
      </xdr:spPr>
    </xdr:pic>
    <xdr:clientData/>
  </xdr:twoCellAnchor>
  <xdr:oneCellAnchor>
    <xdr:from>
      <xdr:col>2</xdr:col>
      <xdr:colOff>281609</xdr:colOff>
      <xdr:row>0</xdr:row>
      <xdr:rowOff>137844</xdr:rowOff>
    </xdr:from>
    <xdr:ext cx="6335689" cy="1046570"/>
    <xdr:pic>
      <xdr:nvPicPr>
        <xdr:cNvPr id="3" name="Imagen 2">
          <a:extLst>
            <a:ext uri="{FF2B5EF4-FFF2-40B4-BE49-F238E27FC236}">
              <a16:creationId xmlns="" xmlns:a16="http://schemas.microsoft.com/office/drawing/2014/main" id="{1D0201EC-6453-4262-8FD5-E2EF56A6EA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8309" y="137844"/>
          <a:ext cx="6335689" cy="104657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23</xdr:col>
      <xdr:colOff>683077</xdr:colOff>
      <xdr:row>72</xdr:row>
      <xdr:rowOff>138113</xdr:rowOff>
    </xdr:from>
    <xdr:ext cx="4222400" cy="314324"/>
    <xdr:pic>
      <xdr:nvPicPr>
        <xdr:cNvPr id="2" name="Imagen 1">
          <a:extLst>
            <a:ext uri="{FF2B5EF4-FFF2-40B4-BE49-F238E27FC236}">
              <a16:creationId xmlns="" xmlns:a16="http://schemas.microsoft.com/office/drawing/2014/main" id="{B83686C8-2EAC-4FE5-8F1B-5E28C3EA8841}"/>
            </a:ext>
          </a:extLst>
        </xdr:cNvPr>
        <xdr:cNvPicPr>
          <a:picLocks noChangeAspect="1"/>
        </xdr:cNvPicPr>
      </xdr:nvPicPr>
      <xdr:blipFill>
        <a:blip xmlns:r="http://schemas.openxmlformats.org/officeDocument/2006/relationships" r:embed="rId1"/>
        <a:stretch>
          <a:fillRect/>
        </a:stretch>
      </xdr:blipFill>
      <xdr:spPr>
        <a:xfrm>
          <a:off x="17661390" y="21855113"/>
          <a:ext cx="4222400" cy="314324"/>
        </a:xfrm>
        <a:prstGeom prst="rect">
          <a:avLst/>
        </a:prstGeom>
      </xdr:spPr>
    </xdr:pic>
    <xdr:clientData/>
  </xdr:oneCellAnchor>
  <xdr:oneCellAnchor>
    <xdr:from>
      <xdr:col>2</xdr:col>
      <xdr:colOff>139048</xdr:colOff>
      <xdr:row>2</xdr:row>
      <xdr:rowOff>20374</xdr:rowOff>
    </xdr:from>
    <xdr:ext cx="6618603" cy="1027383"/>
    <xdr:pic>
      <xdr:nvPicPr>
        <xdr:cNvPr id="3" name="Imagen 2">
          <a:extLst>
            <a:ext uri="{FF2B5EF4-FFF2-40B4-BE49-F238E27FC236}">
              <a16:creationId xmlns="" xmlns:a16="http://schemas.microsoft.com/office/drawing/2014/main" id="{1D0201EC-6453-4262-8FD5-E2EF56A6EA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63098" y="401374"/>
          <a:ext cx="6618603" cy="102738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416138</xdr:colOff>
      <xdr:row>0</xdr:row>
      <xdr:rowOff>89646</xdr:rowOff>
    </xdr:from>
    <xdr:ext cx="6618603" cy="1027383"/>
    <xdr:pic>
      <xdr:nvPicPr>
        <xdr:cNvPr id="2" name="Imagen 1">
          <a:extLst>
            <a:ext uri="{FF2B5EF4-FFF2-40B4-BE49-F238E27FC236}">
              <a16:creationId xmlns="" xmlns:a16="http://schemas.microsoft.com/office/drawing/2014/main" id="{1D0201EC-6453-4262-8FD5-E2EF56A6EA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38" y="89646"/>
          <a:ext cx="6618603" cy="102738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416138</xdr:colOff>
      <xdr:row>1</xdr:row>
      <xdr:rowOff>89646</xdr:rowOff>
    </xdr:from>
    <xdr:ext cx="6618603" cy="1027383"/>
    <xdr:pic>
      <xdr:nvPicPr>
        <xdr:cNvPr id="2" name="Imagen 1">
          <a:extLst>
            <a:ext uri="{FF2B5EF4-FFF2-40B4-BE49-F238E27FC236}">
              <a16:creationId xmlns="" xmlns:a16="http://schemas.microsoft.com/office/drawing/2014/main" id="{1D0201EC-6453-4262-8FD5-E2EF56A6EA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3313" y="289671"/>
          <a:ext cx="6618603" cy="102738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416138</xdr:colOff>
      <xdr:row>0</xdr:row>
      <xdr:rowOff>89646</xdr:rowOff>
    </xdr:from>
    <xdr:ext cx="6618603" cy="1027383"/>
    <xdr:pic>
      <xdr:nvPicPr>
        <xdr:cNvPr id="2" name="Imagen 1">
          <a:extLst>
            <a:ext uri="{FF2B5EF4-FFF2-40B4-BE49-F238E27FC236}">
              <a16:creationId xmlns="" xmlns:a16="http://schemas.microsoft.com/office/drawing/2014/main" id="{1D0201EC-6453-4262-8FD5-E2EF56A6EA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3313" y="89646"/>
          <a:ext cx="6618603" cy="102738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416138</xdr:colOff>
      <xdr:row>0</xdr:row>
      <xdr:rowOff>89646</xdr:rowOff>
    </xdr:from>
    <xdr:ext cx="6618603" cy="1027383"/>
    <xdr:pic>
      <xdr:nvPicPr>
        <xdr:cNvPr id="2" name="Imagen 1">
          <a:extLst>
            <a:ext uri="{FF2B5EF4-FFF2-40B4-BE49-F238E27FC236}">
              <a16:creationId xmlns="" xmlns:a16="http://schemas.microsoft.com/office/drawing/2014/main" id="{1D0201EC-6453-4262-8FD5-E2EF56A6EA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3313" y="89646"/>
          <a:ext cx="6618603" cy="1027383"/>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416138</xdr:colOff>
      <xdr:row>0</xdr:row>
      <xdr:rowOff>89646</xdr:rowOff>
    </xdr:from>
    <xdr:ext cx="6618603" cy="1027383"/>
    <xdr:pic>
      <xdr:nvPicPr>
        <xdr:cNvPr id="2" name="Imagen 1">
          <a:extLst>
            <a:ext uri="{FF2B5EF4-FFF2-40B4-BE49-F238E27FC236}">
              <a16:creationId xmlns:a16="http://schemas.microsoft.com/office/drawing/2014/main" xmlns="" id="{1D0201EC-6453-4262-8FD5-E2EF56A6EA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3313" y="89646"/>
          <a:ext cx="6618603" cy="1027383"/>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476250</xdr:colOff>
      <xdr:row>1</xdr:row>
      <xdr:rowOff>163286</xdr:rowOff>
    </xdr:from>
    <xdr:to>
      <xdr:col>6</xdr:col>
      <xdr:colOff>985889</xdr:colOff>
      <xdr:row>7</xdr:row>
      <xdr:rowOff>52205</xdr:rowOff>
    </xdr:to>
    <xdr:pic>
      <xdr:nvPicPr>
        <xdr:cNvPr id="2" name="Imagen 1">
          <a:extLst>
            <a:ext uri="{FF2B5EF4-FFF2-40B4-BE49-F238E27FC236}">
              <a16:creationId xmlns:a16="http://schemas.microsoft.com/office/drawing/2014/main" xmlns="" id="{7E44CDA6-42CA-4A62-862E-5EF42DAC44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353786"/>
          <a:ext cx="6624689" cy="10319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2</xdr:col>
      <xdr:colOff>292313</xdr:colOff>
      <xdr:row>1</xdr:row>
      <xdr:rowOff>137271</xdr:rowOff>
    </xdr:from>
    <xdr:ext cx="6618603" cy="1027383"/>
    <xdr:pic>
      <xdr:nvPicPr>
        <xdr:cNvPr id="2" name="Imagen 1">
          <a:extLst>
            <a:ext uri="{FF2B5EF4-FFF2-40B4-BE49-F238E27FC236}">
              <a16:creationId xmlns="" xmlns:a16="http://schemas.microsoft.com/office/drawing/2014/main" id="{1D0201EC-6453-4262-8FD5-E2EF56A6EA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4813" y="327771"/>
          <a:ext cx="6618603" cy="1027383"/>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416138</xdr:colOff>
      <xdr:row>0</xdr:row>
      <xdr:rowOff>89646</xdr:rowOff>
    </xdr:from>
    <xdr:ext cx="6618603" cy="1027383"/>
    <xdr:pic>
      <xdr:nvPicPr>
        <xdr:cNvPr id="2" name="Imagen 1">
          <a:extLst>
            <a:ext uri="{FF2B5EF4-FFF2-40B4-BE49-F238E27FC236}">
              <a16:creationId xmlns="" xmlns:a16="http://schemas.microsoft.com/office/drawing/2014/main" id="{1D0201EC-6453-4262-8FD5-E2EF56A6EA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3313" y="89646"/>
          <a:ext cx="6618603" cy="1027383"/>
        </a:xfrm>
        <a:prstGeom prst="rect">
          <a:avLst/>
        </a:prstGeom>
      </xdr:spPr>
    </xdr:pic>
    <xdr:clientData/>
  </xdr:oneCellAnchor>
  <xdr:twoCellAnchor editAs="oneCell">
    <xdr:from>
      <xdr:col>23</xdr:col>
      <xdr:colOff>643716</xdr:colOff>
      <xdr:row>41</xdr:row>
      <xdr:rowOff>80963</xdr:rowOff>
    </xdr:from>
    <xdr:to>
      <xdr:col>26</xdr:col>
      <xdr:colOff>923314</xdr:colOff>
      <xdr:row>42</xdr:row>
      <xdr:rowOff>147639</xdr:rowOff>
    </xdr:to>
    <xdr:pic>
      <xdr:nvPicPr>
        <xdr:cNvPr id="3" name="Imagen 2">
          <a:extLst>
            <a:ext uri="{FF2B5EF4-FFF2-40B4-BE49-F238E27FC236}">
              <a16:creationId xmlns="" xmlns:a16="http://schemas.microsoft.com/office/drawing/2014/main" id="{AD8B265D-6A7E-47C8-A20A-74A761BC0BC6}"/>
            </a:ext>
          </a:extLst>
        </xdr:cNvPr>
        <xdr:cNvPicPr>
          <a:picLocks noChangeAspect="1"/>
        </xdr:cNvPicPr>
      </xdr:nvPicPr>
      <xdr:blipFill>
        <a:blip xmlns:r="http://schemas.openxmlformats.org/officeDocument/2006/relationships" r:embed="rId2"/>
        <a:stretch>
          <a:fillRect/>
        </a:stretch>
      </xdr:blipFill>
      <xdr:spPr>
        <a:xfrm>
          <a:off x="19569891" y="5710238"/>
          <a:ext cx="4451548" cy="304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ntosj/Downloads/POA%202024%20CONSOLIDADO%2010-01-2025%20(Autoguardado)%20(Autoguar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Consejo "/>
      <sheetName val="Coinsolidado"/>
      <sheetName val="Comercial "/>
      <sheetName val="Part Ciudadana"/>
      <sheetName val="D. ADM FIC (2)"/>
      <sheetName val="Direccion Tecnica"/>
      <sheetName val="R.R.H.H."/>
      <sheetName val="Control y Analisis"/>
      <sheetName val=" Genero 2025"/>
      <sheetName val="PT  De Riesgos"/>
      <sheetName val="OAI"/>
      <sheetName val="Dir. ADM FIC 2024"/>
      <sheetName val="DIRECCIÓN TÉCNICA"/>
      <sheetName val="PT AMBIENTAL"/>
      <sheetName val="PT  CIUDADANA"/>
      <sheetName val="PT EDI"/>
      <sheetName val="PT genero "/>
      <sheetName val="INF"/>
      <sheetName val="Hoja9"/>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0:B24"/>
  <sheetViews>
    <sheetView showGridLines="0" tabSelected="1" view="pageBreakPreview" zoomScale="115" zoomScaleNormal="70" zoomScaleSheetLayoutView="115" workbookViewId="0">
      <selection activeCell="M17" sqref="M17"/>
    </sheetView>
  </sheetViews>
  <sheetFormatPr baseColWidth="10" defaultRowHeight="15"/>
  <cols>
    <col min="2" max="2" width="24.7109375" bestFit="1" customWidth="1"/>
  </cols>
  <sheetData>
    <row r="20" spans="2:2" ht="63">
      <c r="B20" s="969" t="s">
        <v>1642</v>
      </c>
    </row>
    <row r="21" spans="2:2" ht="63">
      <c r="B21" s="969" t="s">
        <v>1643</v>
      </c>
    </row>
    <row r="24" spans="2:2" ht="63">
      <c r="B24" s="969">
        <v>2025</v>
      </c>
    </row>
  </sheetData>
  <pageMargins left="0.7" right="0.7" top="0.75" bottom="0.75" header="0.3" footer="0.3"/>
  <pageSetup scale="87"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D50"/>
  <sheetViews>
    <sheetView showGridLines="0" view="pageBreakPreview" topLeftCell="A22" zoomScale="70" zoomScaleNormal="40" zoomScaleSheetLayoutView="70" zoomScalePageLayoutView="70" workbookViewId="0">
      <selection activeCell="AE398" sqref="AE398"/>
    </sheetView>
  </sheetViews>
  <sheetFormatPr baseColWidth="10" defaultRowHeight="15" outlineLevelRow="1"/>
  <cols>
    <col min="1" max="1" width="7.42578125" customWidth="1"/>
    <col min="3" max="3" width="25.7109375" customWidth="1"/>
    <col min="4" max="4" width="19" customWidth="1"/>
    <col min="5" max="5" width="15.85546875" customWidth="1"/>
    <col min="6" max="6" width="12.28515625" customWidth="1"/>
    <col min="7" max="7" width="23.85546875" customWidth="1"/>
    <col min="8" max="8" width="11.5703125" style="99" customWidth="1"/>
    <col min="9" max="9" width="6.5703125" style="100" customWidth="1"/>
    <col min="10" max="20" width="5.5703125" style="100" customWidth="1"/>
    <col min="21" max="21" width="19.85546875" customWidth="1"/>
    <col min="22" max="22" width="17.28515625" customWidth="1"/>
    <col min="23" max="23" width="18.5703125" customWidth="1"/>
    <col min="24" max="24" width="24.5703125" customWidth="1"/>
    <col min="25" max="25" width="24.85546875" customWidth="1"/>
    <col min="26" max="26" width="19.5703125" customWidth="1"/>
  </cols>
  <sheetData>
    <row r="1" spans="1:30" ht="19.5" customHeight="1">
      <c r="A1" s="1"/>
      <c r="B1" s="110"/>
      <c r="C1" s="3"/>
      <c r="D1" s="3"/>
      <c r="E1" s="3"/>
      <c r="F1" s="3"/>
      <c r="G1" s="1391" t="s">
        <v>895</v>
      </c>
      <c r="H1" s="1391"/>
      <c r="I1" s="1391"/>
      <c r="J1" s="1391"/>
      <c r="K1" s="1391"/>
      <c r="L1" s="1391"/>
      <c r="M1" s="1391"/>
      <c r="N1" s="1391"/>
      <c r="O1" s="1391"/>
      <c r="P1" s="1391"/>
      <c r="Q1" s="1391"/>
      <c r="R1" s="1391"/>
      <c r="S1" s="1391"/>
      <c r="T1" s="1391"/>
      <c r="U1" s="1391"/>
      <c r="V1" s="1391"/>
      <c r="W1" s="1391"/>
      <c r="X1" s="1391"/>
      <c r="Y1" s="1391"/>
      <c r="Z1" s="1391"/>
    </row>
    <row r="2" spans="1:30" ht="19.5" customHeight="1">
      <c r="A2" s="1"/>
      <c r="B2" s="3"/>
      <c r="C2" s="3"/>
      <c r="D2" s="3"/>
      <c r="E2" s="3"/>
      <c r="F2" s="3"/>
      <c r="G2" s="1391"/>
      <c r="H2" s="1391"/>
      <c r="I2" s="1391"/>
      <c r="J2" s="1391"/>
      <c r="K2" s="1391"/>
      <c r="L2" s="1391"/>
      <c r="M2" s="1391"/>
      <c r="N2" s="1391"/>
      <c r="O2" s="1391"/>
      <c r="P2" s="1391"/>
      <c r="Q2" s="1391"/>
      <c r="R2" s="1391"/>
      <c r="S2" s="1391"/>
      <c r="T2" s="1391"/>
      <c r="U2" s="1391"/>
      <c r="V2" s="1391"/>
      <c r="W2" s="1391"/>
      <c r="X2" s="1391"/>
      <c r="Y2" s="1391"/>
      <c r="Z2" s="1391"/>
    </row>
    <row r="3" spans="1:30" ht="19.5" customHeight="1">
      <c r="A3" s="1"/>
      <c r="B3" s="111"/>
      <c r="C3" s="3"/>
      <c r="D3" s="3"/>
      <c r="E3" s="3"/>
      <c r="F3" s="3"/>
      <c r="G3" s="1391"/>
      <c r="H3" s="1391"/>
      <c r="I3" s="1391"/>
      <c r="J3" s="1391"/>
      <c r="K3" s="1391"/>
      <c r="L3" s="1391"/>
      <c r="M3" s="1391"/>
      <c r="N3" s="1391"/>
      <c r="O3" s="1391"/>
      <c r="P3" s="1391"/>
      <c r="Q3" s="1391"/>
      <c r="R3" s="1391"/>
      <c r="S3" s="1391"/>
      <c r="T3" s="1391"/>
      <c r="U3" s="1391"/>
      <c r="V3" s="1391"/>
      <c r="W3" s="1391"/>
      <c r="X3" s="1391"/>
      <c r="Y3" s="1391"/>
      <c r="Z3" s="1391"/>
      <c r="AB3" s="971"/>
      <c r="AC3" s="971"/>
      <c r="AD3" s="971"/>
    </row>
    <row r="4" spans="1:30" ht="24" customHeight="1" thickBot="1">
      <c r="A4" s="1"/>
      <c r="B4" s="5"/>
      <c r="C4" s="5"/>
      <c r="D4" s="5"/>
      <c r="E4" s="5"/>
      <c r="F4" s="5"/>
      <c r="G4" s="1391"/>
      <c r="H4" s="1391"/>
      <c r="I4" s="1391"/>
      <c r="J4" s="1391"/>
      <c r="K4" s="1391"/>
      <c r="L4" s="1391"/>
      <c r="M4" s="1391"/>
      <c r="N4" s="1391"/>
      <c r="O4" s="1391"/>
      <c r="P4" s="1391"/>
      <c r="Q4" s="1391"/>
      <c r="R4" s="1391"/>
      <c r="S4" s="1391"/>
      <c r="T4" s="1391"/>
      <c r="U4" s="1391"/>
      <c r="V4" s="1391"/>
      <c r="W4" s="1391"/>
      <c r="X4" s="1391"/>
      <c r="Y4" s="1391"/>
      <c r="Z4" s="1391"/>
      <c r="AB4" s="972"/>
      <c r="AC4" s="972"/>
      <c r="AD4" s="972"/>
    </row>
    <row r="5" spans="1:30" ht="19.5" thickTop="1">
      <c r="A5" s="6"/>
      <c r="B5" s="113"/>
      <c r="C5" s="114"/>
      <c r="D5" s="9"/>
      <c r="E5" s="9"/>
      <c r="F5" s="9"/>
      <c r="G5" s="9"/>
      <c r="H5" s="973"/>
      <c r="I5" s="973"/>
      <c r="J5" s="973"/>
      <c r="K5" s="973"/>
      <c r="L5" s="973"/>
      <c r="M5" s="973"/>
      <c r="N5" s="973"/>
      <c r="O5" s="973"/>
      <c r="P5" s="973"/>
      <c r="Q5" s="973"/>
      <c r="R5" s="973"/>
      <c r="S5" s="973"/>
      <c r="T5" s="973"/>
      <c r="U5" s="973"/>
      <c r="V5" s="9"/>
      <c r="W5" s="9"/>
      <c r="X5" s="974"/>
      <c r="Y5" s="974"/>
      <c r="Z5" s="7"/>
    </row>
    <row r="6" spans="1:30" ht="9" customHeight="1" thickBot="1">
      <c r="A6" s="10"/>
      <c r="B6" s="11"/>
      <c r="C6" s="8"/>
      <c r="D6" s="12"/>
      <c r="E6" s="12"/>
      <c r="F6" s="13"/>
      <c r="G6" s="12"/>
      <c r="H6" s="14"/>
      <c r="I6" s="15"/>
      <c r="J6" s="15"/>
      <c r="K6" s="16"/>
      <c r="L6" s="16"/>
      <c r="M6" s="16"/>
      <c r="N6" s="16"/>
      <c r="O6" s="16"/>
      <c r="P6" s="16"/>
      <c r="Q6" s="16"/>
      <c r="R6" s="16"/>
      <c r="S6" s="16"/>
      <c r="T6" s="16"/>
      <c r="U6" s="12"/>
      <c r="V6" s="17"/>
      <c r="W6" s="17"/>
      <c r="X6" s="11"/>
      <c r="Y6" s="11"/>
      <c r="Z6" s="11"/>
    </row>
    <row r="7" spans="1:30" ht="15.75" thickTop="1">
      <c r="A7" s="975" t="s">
        <v>1066</v>
      </c>
      <c r="B7" s="976"/>
      <c r="C7" s="976"/>
      <c r="D7" s="976"/>
      <c r="E7" s="976"/>
      <c r="F7" s="976"/>
      <c r="G7" s="976"/>
      <c r="H7" s="976"/>
      <c r="I7" s="976"/>
      <c r="J7" s="976"/>
      <c r="K7" s="976"/>
      <c r="L7" s="976"/>
      <c r="M7" s="976"/>
      <c r="N7" s="976"/>
      <c r="O7" s="976"/>
      <c r="P7" s="976"/>
      <c r="Q7" s="976"/>
      <c r="R7" s="976"/>
      <c r="S7" s="976"/>
      <c r="T7" s="976"/>
      <c r="U7" s="976"/>
      <c r="V7" s="976"/>
      <c r="W7" s="976"/>
      <c r="X7" s="976"/>
      <c r="Y7" s="976"/>
      <c r="Z7" s="977"/>
    </row>
    <row r="8" spans="1:30" ht="15.75" thickBot="1">
      <c r="A8" s="978"/>
      <c r="B8" s="979"/>
      <c r="C8" s="979"/>
      <c r="D8" s="979"/>
      <c r="E8" s="979"/>
      <c r="F8" s="979"/>
      <c r="G8" s="979"/>
      <c r="H8" s="979"/>
      <c r="I8" s="979"/>
      <c r="J8" s="979"/>
      <c r="K8" s="979"/>
      <c r="L8" s="979"/>
      <c r="M8" s="979"/>
      <c r="N8" s="979"/>
      <c r="O8" s="979"/>
      <c r="P8" s="979"/>
      <c r="Q8" s="979"/>
      <c r="R8" s="979"/>
      <c r="S8" s="979"/>
      <c r="T8" s="979"/>
      <c r="U8" s="979"/>
      <c r="V8" s="979"/>
      <c r="W8" s="979"/>
      <c r="X8" s="979"/>
      <c r="Y8" s="979"/>
      <c r="Z8" s="980"/>
    </row>
    <row r="9" spans="1:30" ht="12.75" customHeight="1" thickTop="1">
      <c r="A9" s="6"/>
      <c r="B9" s="117"/>
      <c r="C9" s="118"/>
      <c r="D9" s="119"/>
      <c r="E9" s="119"/>
      <c r="F9" s="119"/>
      <c r="G9" s="119"/>
      <c r="H9" s="530"/>
      <c r="I9" s="531"/>
      <c r="J9" s="531"/>
      <c r="K9" s="531"/>
      <c r="L9" s="531"/>
      <c r="M9" s="531"/>
      <c r="N9" s="531"/>
      <c r="O9" s="531"/>
      <c r="P9" s="531"/>
      <c r="Q9" s="531"/>
      <c r="R9" s="531"/>
      <c r="S9" s="531"/>
      <c r="T9" s="531"/>
      <c r="U9" s="119"/>
      <c r="V9" s="119"/>
      <c r="W9" s="119"/>
      <c r="X9" s="120"/>
      <c r="Y9" s="120"/>
      <c r="Z9" s="120"/>
    </row>
    <row r="10" spans="1:30" ht="31.5">
      <c r="A10" s="532" t="s">
        <v>2</v>
      </c>
      <c r="B10" s="1368" t="s">
        <v>3</v>
      </c>
      <c r="C10" s="1369"/>
      <c r="D10" s="1369"/>
      <c r="E10" s="1369"/>
      <c r="F10" s="1369"/>
      <c r="G10" s="1369"/>
      <c r="H10" s="1369"/>
      <c r="I10" s="1369"/>
      <c r="J10" s="1369"/>
      <c r="K10" s="1369"/>
      <c r="L10" s="1369"/>
      <c r="M10" s="1369"/>
      <c r="N10" s="1369"/>
      <c r="O10" s="1369"/>
      <c r="P10" s="1369"/>
      <c r="Q10" s="1369"/>
      <c r="R10" s="1369"/>
      <c r="S10" s="1369"/>
      <c r="T10" s="1369"/>
      <c r="U10" s="1392" t="s">
        <v>4</v>
      </c>
      <c r="V10" s="1393"/>
      <c r="W10" s="1393"/>
      <c r="X10" s="1393"/>
      <c r="Y10" s="1368" t="s">
        <v>5</v>
      </c>
      <c r="Z10" s="1370"/>
      <c r="AC10" t="s">
        <v>564</v>
      </c>
    </row>
    <row r="11" spans="1:30" ht="53.25" customHeight="1">
      <c r="A11" s="498" t="s">
        <v>6</v>
      </c>
      <c r="B11" s="1321" t="s">
        <v>898</v>
      </c>
      <c r="C11" s="1322"/>
      <c r="D11" s="499" t="s">
        <v>8</v>
      </c>
      <c r="E11" s="499" t="s">
        <v>926</v>
      </c>
      <c r="F11" s="499" t="s">
        <v>13</v>
      </c>
      <c r="G11" s="499" t="s">
        <v>14</v>
      </c>
      <c r="H11" s="21" t="s">
        <v>15</v>
      </c>
      <c r="I11" s="1394" t="s">
        <v>484</v>
      </c>
      <c r="J11" s="1394"/>
      <c r="K11" s="1394"/>
      <c r="L11" s="1004" t="s">
        <v>485</v>
      </c>
      <c r="M11" s="1004"/>
      <c r="N11" s="1004"/>
      <c r="O11" s="1395" t="s">
        <v>486</v>
      </c>
      <c r="P11" s="1395"/>
      <c r="Q11" s="1395"/>
      <c r="R11" s="1396" t="s">
        <v>487</v>
      </c>
      <c r="S11" s="1396"/>
      <c r="T11" s="1396"/>
      <c r="U11" s="23" t="s">
        <v>22</v>
      </c>
      <c r="V11" s="23" t="s">
        <v>23</v>
      </c>
      <c r="W11" s="23" t="s">
        <v>24</v>
      </c>
      <c r="X11" s="23" t="s">
        <v>25</v>
      </c>
      <c r="Y11" s="23" t="s">
        <v>26</v>
      </c>
      <c r="Z11" s="23" t="s">
        <v>27</v>
      </c>
    </row>
    <row r="12" spans="1:30" ht="63.75" hidden="1" customHeight="1">
      <c r="A12" s="500"/>
      <c r="B12" s="1397" t="s">
        <v>1067</v>
      </c>
      <c r="C12" s="533" t="s">
        <v>1068</v>
      </c>
      <c r="D12" s="534"/>
      <c r="E12" s="535"/>
      <c r="F12" s="535"/>
      <c r="G12" s="535"/>
      <c r="H12" s="536"/>
      <c r="I12" s="537"/>
      <c r="J12" s="537"/>
      <c r="K12" s="537"/>
      <c r="L12" s="538"/>
      <c r="M12" s="538"/>
      <c r="N12" s="538"/>
      <c r="O12" s="539"/>
      <c r="P12" s="539"/>
      <c r="Q12" s="539"/>
      <c r="R12" s="540"/>
      <c r="S12" s="540"/>
      <c r="T12" s="540"/>
      <c r="U12" s="541"/>
      <c r="V12" s="541" t="s">
        <v>23</v>
      </c>
      <c r="W12" s="541" t="s">
        <v>24</v>
      </c>
      <c r="X12" s="541"/>
      <c r="Y12" s="541"/>
      <c r="Z12" s="541"/>
    </row>
    <row r="13" spans="1:30" ht="127.5" hidden="1" customHeight="1">
      <c r="A13" s="500"/>
      <c r="B13" s="1397"/>
      <c r="C13" s="533" t="s">
        <v>1069</v>
      </c>
      <c r="D13" s="534"/>
      <c r="E13" s="535"/>
      <c r="F13" s="535"/>
      <c r="G13" s="535"/>
      <c r="H13" s="536"/>
      <c r="I13" s="537"/>
      <c r="J13" s="537"/>
      <c r="K13" s="537"/>
      <c r="L13" s="538"/>
      <c r="M13" s="538"/>
      <c r="N13" s="538"/>
      <c r="O13" s="539"/>
      <c r="P13" s="539"/>
      <c r="Q13" s="539"/>
      <c r="R13" s="540"/>
      <c r="S13" s="540"/>
      <c r="T13" s="540"/>
      <c r="U13" s="541"/>
      <c r="V13" s="541" t="s">
        <v>23</v>
      </c>
      <c r="W13" s="541" t="s">
        <v>24</v>
      </c>
      <c r="X13" s="541"/>
      <c r="Y13" s="541"/>
      <c r="Z13" s="541"/>
    </row>
    <row r="14" spans="1:30" ht="76.5" hidden="1" customHeight="1">
      <c r="A14" s="524"/>
      <c r="B14" s="1398"/>
      <c r="C14" s="542" t="s">
        <v>1070</v>
      </c>
      <c r="D14" s="543"/>
      <c r="E14" s="544"/>
      <c r="F14" s="544"/>
      <c r="G14" s="544"/>
      <c r="H14" s="545"/>
      <c r="I14" s="546"/>
      <c r="J14" s="546"/>
      <c r="K14" s="546"/>
      <c r="L14" s="547"/>
      <c r="M14" s="547"/>
      <c r="N14" s="547"/>
      <c r="O14" s="548"/>
      <c r="P14" s="548"/>
      <c r="Q14" s="548"/>
      <c r="R14" s="549"/>
      <c r="S14" s="549"/>
      <c r="T14" s="549"/>
      <c r="U14" s="550"/>
      <c r="V14" s="550" t="s">
        <v>23</v>
      </c>
      <c r="W14" s="550" t="s">
        <v>24</v>
      </c>
      <c r="X14" s="550"/>
      <c r="Y14" s="550"/>
      <c r="Z14" s="550"/>
    </row>
    <row r="15" spans="1:30" ht="129.75" customHeight="1">
      <c r="A15" s="1399">
        <v>1</v>
      </c>
      <c r="B15" s="1400" t="s">
        <v>1071</v>
      </c>
      <c r="C15" s="1400"/>
      <c r="D15" s="551" t="s">
        <v>1072</v>
      </c>
      <c r="E15" s="551">
        <v>0</v>
      </c>
      <c r="F15" s="551" t="s">
        <v>1073</v>
      </c>
      <c r="G15" s="551" t="s">
        <v>1074</v>
      </c>
      <c r="H15" s="552">
        <v>1</v>
      </c>
      <c r="I15" s="1401">
        <v>0.8</v>
      </c>
      <c r="J15" s="1401"/>
      <c r="K15" s="1401"/>
      <c r="L15" s="1006">
        <v>1</v>
      </c>
      <c r="M15" s="1006"/>
      <c r="N15" s="1006"/>
      <c r="O15" s="1403">
        <v>1</v>
      </c>
      <c r="P15" s="1403"/>
      <c r="Q15" s="1403"/>
      <c r="R15" s="1405">
        <v>1</v>
      </c>
      <c r="S15" s="1405"/>
      <c r="T15" s="1405"/>
      <c r="U15" s="551" t="str">
        <f>+U18</f>
        <v xml:space="preserve">Incumplimiento de personal </v>
      </c>
      <c r="V15" s="553" t="s">
        <v>23</v>
      </c>
      <c r="W15" s="553" t="s">
        <v>24</v>
      </c>
      <c r="X15" s="554" t="str">
        <f>+X17</f>
        <v>Dar seguimiento a la programación</v>
      </c>
      <c r="Y15" s="1407" t="s">
        <v>1075</v>
      </c>
      <c r="Z15" s="1407"/>
    </row>
    <row r="16" spans="1:30" ht="24" hidden="1" outlineLevel="1">
      <c r="A16" s="1399"/>
      <c r="B16" s="1404" t="s">
        <v>907</v>
      </c>
      <c r="C16" s="555" t="s">
        <v>935</v>
      </c>
      <c r="D16" s="427" t="s">
        <v>909</v>
      </c>
      <c r="E16" s="427">
        <v>0</v>
      </c>
      <c r="F16" s="427" t="s">
        <v>1076</v>
      </c>
      <c r="G16" s="556" t="s">
        <v>1077</v>
      </c>
      <c r="H16" s="552">
        <v>1</v>
      </c>
      <c r="I16" s="557"/>
      <c r="J16" s="557">
        <v>0.8</v>
      </c>
      <c r="K16" s="557"/>
      <c r="L16" s="557"/>
      <c r="M16" s="558">
        <v>1</v>
      </c>
      <c r="N16" s="558"/>
      <c r="O16" s="558"/>
      <c r="P16" s="558">
        <v>1</v>
      </c>
      <c r="Q16" s="558"/>
      <c r="R16" s="558"/>
      <c r="S16" s="558">
        <v>1</v>
      </c>
      <c r="T16" s="558"/>
      <c r="U16" s="556" t="s">
        <v>1078</v>
      </c>
      <c r="V16" s="559" t="s">
        <v>23</v>
      </c>
      <c r="W16" s="559" t="s">
        <v>24</v>
      </c>
      <c r="X16" s="560" t="s">
        <v>905</v>
      </c>
      <c r="Y16" s="1407"/>
      <c r="Z16" s="1407"/>
    </row>
    <row r="17" spans="1:26" ht="36" hidden="1" outlineLevel="1">
      <c r="A17" s="1399"/>
      <c r="B17" s="1404"/>
      <c r="C17" s="556" t="s">
        <v>1079</v>
      </c>
      <c r="D17" s="427" t="s">
        <v>909</v>
      </c>
      <c r="E17" s="427">
        <v>0</v>
      </c>
      <c r="F17" s="427" t="s">
        <v>1080</v>
      </c>
      <c r="G17" s="556" t="s">
        <v>1077</v>
      </c>
      <c r="H17" s="552">
        <v>1</v>
      </c>
      <c r="I17" s="561"/>
      <c r="J17" s="561"/>
      <c r="K17" s="561"/>
      <c r="L17" s="562"/>
      <c r="M17" s="558"/>
      <c r="N17" s="562"/>
      <c r="O17" s="563"/>
      <c r="P17" s="563"/>
      <c r="Q17" s="563"/>
      <c r="R17" s="564"/>
      <c r="S17" s="564"/>
      <c r="T17" s="565">
        <v>1</v>
      </c>
      <c r="U17" s="556" t="s">
        <v>1078</v>
      </c>
      <c r="V17" s="559" t="s">
        <v>23</v>
      </c>
      <c r="W17" s="559" t="s">
        <v>24</v>
      </c>
      <c r="X17" s="560" t="s">
        <v>905</v>
      </c>
      <c r="Y17" s="1407"/>
      <c r="Z17" s="1407"/>
    </row>
    <row r="18" spans="1:26" ht="36" hidden="1" outlineLevel="1">
      <c r="A18" s="1399"/>
      <c r="B18" s="1404"/>
      <c r="C18" s="556" t="s">
        <v>1081</v>
      </c>
      <c r="D18" s="427" t="s">
        <v>909</v>
      </c>
      <c r="E18" s="427">
        <v>0</v>
      </c>
      <c r="F18" s="427" t="s">
        <v>1082</v>
      </c>
      <c r="G18" s="556" t="s">
        <v>1077</v>
      </c>
      <c r="H18" s="552">
        <v>1</v>
      </c>
      <c r="I18" s="561"/>
      <c r="J18" s="557">
        <v>1</v>
      </c>
      <c r="K18" s="561"/>
      <c r="L18" s="562"/>
      <c r="M18" s="562"/>
      <c r="N18" s="562"/>
      <c r="O18" s="563"/>
      <c r="P18" s="563"/>
      <c r="Q18" s="563"/>
      <c r="R18" s="564"/>
      <c r="S18" s="564"/>
      <c r="T18" s="564"/>
      <c r="U18" s="556" t="s">
        <v>1078</v>
      </c>
      <c r="V18" s="559" t="s">
        <v>23</v>
      </c>
      <c r="W18" s="559" t="s">
        <v>24</v>
      </c>
      <c r="X18" s="560" t="s">
        <v>905</v>
      </c>
      <c r="Y18" s="1407"/>
      <c r="Z18" s="1407"/>
    </row>
    <row r="19" spans="1:26" ht="24" hidden="1" outlineLevel="1">
      <c r="A19" s="1399"/>
      <c r="B19" s="1404"/>
      <c r="C19" s="556" t="s">
        <v>1083</v>
      </c>
      <c r="D19" s="427" t="s">
        <v>909</v>
      </c>
      <c r="E19" s="427">
        <v>0</v>
      </c>
      <c r="F19" s="427" t="s">
        <v>1084</v>
      </c>
      <c r="G19" s="556" t="s">
        <v>1077</v>
      </c>
      <c r="H19" s="552">
        <v>1</v>
      </c>
      <c r="I19" s="561"/>
      <c r="J19" s="561"/>
      <c r="K19" s="557">
        <v>1</v>
      </c>
      <c r="L19" s="562"/>
      <c r="M19" s="562"/>
      <c r="N19" s="562"/>
      <c r="O19" s="563"/>
      <c r="P19" s="563"/>
      <c r="Q19" s="563"/>
      <c r="R19" s="564"/>
      <c r="S19" s="564"/>
      <c r="T19" s="564"/>
      <c r="U19" s="556" t="s">
        <v>1078</v>
      </c>
      <c r="V19" s="559" t="s">
        <v>23</v>
      </c>
      <c r="W19" s="559" t="s">
        <v>24</v>
      </c>
      <c r="X19" s="560" t="s">
        <v>905</v>
      </c>
      <c r="Y19" s="1407"/>
      <c r="Z19" s="1407"/>
    </row>
    <row r="20" spans="1:26" ht="24" hidden="1" outlineLevel="1">
      <c r="A20" s="1399"/>
      <c r="B20" s="1404"/>
      <c r="C20" s="556" t="s">
        <v>1085</v>
      </c>
      <c r="D20" s="427" t="s">
        <v>909</v>
      </c>
      <c r="E20" s="427">
        <v>0</v>
      </c>
      <c r="F20" s="427" t="s">
        <v>1086</v>
      </c>
      <c r="G20" s="556" t="s">
        <v>1077</v>
      </c>
      <c r="H20" s="552">
        <v>1</v>
      </c>
      <c r="I20" s="561"/>
      <c r="J20" s="561"/>
      <c r="K20" s="557">
        <v>1</v>
      </c>
      <c r="L20" s="562"/>
      <c r="M20" s="562"/>
      <c r="N20" s="562"/>
      <c r="O20" s="563"/>
      <c r="P20" s="563"/>
      <c r="Q20" s="563"/>
      <c r="R20" s="564"/>
      <c r="S20" s="564"/>
      <c r="T20" s="564"/>
      <c r="U20" s="556" t="s">
        <v>1078</v>
      </c>
      <c r="V20" s="559" t="s">
        <v>23</v>
      </c>
      <c r="W20" s="559" t="s">
        <v>24</v>
      </c>
      <c r="X20" s="560" t="s">
        <v>905</v>
      </c>
      <c r="Y20" s="1407"/>
      <c r="Z20" s="1407"/>
    </row>
    <row r="21" spans="1:26" ht="24" hidden="1" outlineLevel="1">
      <c r="A21" s="1399"/>
      <c r="B21" s="1404"/>
      <c r="C21" s="556" t="s">
        <v>1087</v>
      </c>
      <c r="D21" s="427" t="s">
        <v>909</v>
      </c>
      <c r="E21" s="427">
        <v>0</v>
      </c>
      <c r="F21" s="427" t="s">
        <v>1088</v>
      </c>
      <c r="G21" s="556" t="s">
        <v>1089</v>
      </c>
      <c r="H21" s="552">
        <v>1</v>
      </c>
      <c r="I21" s="561"/>
      <c r="J21" s="561"/>
      <c r="K21" s="557">
        <v>1</v>
      </c>
      <c r="L21" s="562"/>
      <c r="M21" s="562"/>
      <c r="N21" s="562"/>
      <c r="O21" s="563"/>
      <c r="P21" s="563"/>
      <c r="Q21" s="563"/>
      <c r="R21" s="564"/>
      <c r="S21" s="564"/>
      <c r="T21" s="564"/>
      <c r="U21" s="556" t="s">
        <v>1078</v>
      </c>
      <c r="V21" s="559" t="s">
        <v>23</v>
      </c>
      <c r="W21" s="559" t="s">
        <v>24</v>
      </c>
      <c r="X21" s="560" t="s">
        <v>905</v>
      </c>
      <c r="Y21" s="1407"/>
      <c r="Z21" s="1407"/>
    </row>
    <row r="22" spans="1:26" ht="99" customHeight="1" collapsed="1">
      <c r="A22" s="1402">
        <v>2</v>
      </c>
      <c r="B22" s="1400" t="s">
        <v>1090</v>
      </c>
      <c r="C22" s="1400"/>
      <c r="D22" s="551" t="str">
        <f>+D23</f>
        <v>%</v>
      </c>
      <c r="E22" s="566">
        <v>1</v>
      </c>
      <c r="F22" s="551" t="str">
        <f>+F25</f>
        <v>Lista de participación</v>
      </c>
      <c r="G22" s="567" t="str">
        <f>+G23</f>
        <v>Responsable de comité Género/ Recursos humanos .</v>
      </c>
      <c r="H22" s="552">
        <v>1</v>
      </c>
      <c r="I22" s="1401">
        <v>1</v>
      </c>
      <c r="J22" s="1401"/>
      <c r="K22" s="1401"/>
      <c r="L22" s="1006">
        <v>1</v>
      </c>
      <c r="M22" s="1006"/>
      <c r="N22" s="1006"/>
      <c r="O22" s="1403">
        <v>1</v>
      </c>
      <c r="P22" s="1403"/>
      <c r="Q22" s="1403"/>
      <c r="R22" s="1405">
        <v>1</v>
      </c>
      <c r="S22" s="1405"/>
      <c r="T22" s="1405"/>
      <c r="U22" s="551" t="str">
        <f>+U24</f>
        <v xml:space="preserve">  No realizar actividades </v>
      </c>
      <c r="V22" s="553" t="s">
        <v>23</v>
      </c>
      <c r="W22" s="553" t="s">
        <v>24</v>
      </c>
      <c r="X22" s="554" t="str">
        <f>+X24</f>
        <v>Aplicar las actividades</v>
      </c>
      <c r="Y22" s="1407"/>
      <c r="Z22" s="1407"/>
    </row>
    <row r="23" spans="1:26" ht="48" hidden="1" outlineLevel="1">
      <c r="A23" s="1402"/>
      <c r="B23" s="1404" t="s">
        <v>907</v>
      </c>
      <c r="C23" s="556" t="s">
        <v>1091</v>
      </c>
      <c r="D23" s="427" t="s">
        <v>490</v>
      </c>
      <c r="E23" s="568">
        <v>0.01</v>
      </c>
      <c r="F23" s="427" t="s">
        <v>1092</v>
      </c>
      <c r="G23" s="556" t="s">
        <v>1093</v>
      </c>
      <c r="H23" s="552">
        <v>1</v>
      </c>
      <c r="I23" s="561"/>
      <c r="J23" s="557"/>
      <c r="K23" s="557">
        <v>0.8</v>
      </c>
      <c r="L23" s="558"/>
      <c r="M23" s="558"/>
      <c r="N23" s="558">
        <v>1</v>
      </c>
      <c r="O23" s="569"/>
      <c r="P23" s="569"/>
      <c r="Q23" s="569">
        <v>1</v>
      </c>
      <c r="R23" s="565"/>
      <c r="S23" s="565"/>
      <c r="T23" s="565">
        <v>1</v>
      </c>
      <c r="U23" s="556" t="s">
        <v>1094</v>
      </c>
      <c r="V23" s="559" t="s">
        <v>23</v>
      </c>
      <c r="W23" s="559" t="s">
        <v>24</v>
      </c>
      <c r="X23" s="560" t="s">
        <v>1095</v>
      </c>
      <c r="Y23" s="1407"/>
      <c r="Z23" s="1407"/>
    </row>
    <row r="24" spans="1:26" ht="36" hidden="1" outlineLevel="1">
      <c r="A24" s="1402"/>
      <c r="B24" s="1404"/>
      <c r="C24" s="556" t="s">
        <v>1096</v>
      </c>
      <c r="D24" s="427" t="s">
        <v>490</v>
      </c>
      <c r="E24" s="568">
        <v>0.01</v>
      </c>
      <c r="F24" s="427" t="s">
        <v>1097</v>
      </c>
      <c r="G24" s="556" t="s">
        <v>1093</v>
      </c>
      <c r="H24" s="552">
        <v>1</v>
      </c>
      <c r="I24" s="561"/>
      <c r="J24" s="561"/>
      <c r="K24" s="561"/>
      <c r="L24" s="562"/>
      <c r="M24" s="558"/>
      <c r="N24" s="562"/>
      <c r="O24" s="563"/>
      <c r="P24" s="563"/>
      <c r="Q24" s="563"/>
      <c r="R24" s="565">
        <v>1</v>
      </c>
      <c r="S24" s="564"/>
      <c r="T24" s="564"/>
      <c r="U24" s="556" t="s">
        <v>1098</v>
      </c>
      <c r="V24" s="559" t="s">
        <v>23</v>
      </c>
      <c r="W24" s="559" t="s">
        <v>24</v>
      </c>
      <c r="X24" s="560" t="s">
        <v>1099</v>
      </c>
      <c r="Y24" s="1407"/>
      <c r="Z24" s="1407"/>
    </row>
    <row r="25" spans="1:26" ht="36" hidden="1" outlineLevel="1">
      <c r="A25" s="1402"/>
      <c r="B25" s="1404"/>
      <c r="C25" s="556" t="s">
        <v>82</v>
      </c>
      <c r="D25" s="427" t="s">
        <v>490</v>
      </c>
      <c r="E25" s="568">
        <v>0.01</v>
      </c>
      <c r="F25" s="427" t="s">
        <v>1076</v>
      </c>
      <c r="G25" s="556" t="s">
        <v>1093</v>
      </c>
      <c r="H25" s="552">
        <v>1</v>
      </c>
      <c r="I25" s="561"/>
      <c r="J25" s="561"/>
      <c r="K25" s="561"/>
      <c r="L25" s="562"/>
      <c r="M25" s="558"/>
      <c r="N25" s="562"/>
      <c r="O25" s="563"/>
      <c r="P25" s="563"/>
      <c r="Q25" s="563"/>
      <c r="R25" s="565">
        <v>1</v>
      </c>
      <c r="S25" s="564"/>
      <c r="T25" s="564"/>
      <c r="U25" s="556" t="s">
        <v>1100</v>
      </c>
      <c r="V25" s="559" t="s">
        <v>23</v>
      </c>
      <c r="W25" s="559" t="s">
        <v>24</v>
      </c>
      <c r="X25" s="560" t="s">
        <v>1101</v>
      </c>
      <c r="Y25" s="1407"/>
      <c r="Z25" s="1407"/>
    </row>
    <row r="26" spans="1:26" ht="24" hidden="1" outlineLevel="1">
      <c r="A26" s="1402"/>
      <c r="B26" s="1404"/>
      <c r="C26" s="556" t="s">
        <v>1102</v>
      </c>
      <c r="D26" s="427" t="s">
        <v>490</v>
      </c>
      <c r="E26" s="568">
        <v>0.01</v>
      </c>
      <c r="F26" s="427" t="s">
        <v>128</v>
      </c>
      <c r="G26" s="556" t="s">
        <v>1077</v>
      </c>
      <c r="H26" s="552">
        <v>1</v>
      </c>
      <c r="I26" s="561"/>
      <c r="J26" s="561"/>
      <c r="K26" s="561"/>
      <c r="L26" s="562"/>
      <c r="M26" s="562"/>
      <c r="N26" s="558"/>
      <c r="O26" s="563"/>
      <c r="P26" s="563"/>
      <c r="Q26" s="563"/>
      <c r="R26" s="565">
        <v>1</v>
      </c>
      <c r="S26" s="564"/>
      <c r="T26" s="564"/>
      <c r="U26" s="556" t="s">
        <v>904</v>
      </c>
      <c r="V26" s="559" t="s">
        <v>23</v>
      </c>
      <c r="W26" s="559" t="s">
        <v>24</v>
      </c>
      <c r="X26" s="560" t="s">
        <v>98</v>
      </c>
      <c r="Y26" s="1407"/>
      <c r="Z26" s="1407"/>
    </row>
    <row r="27" spans="1:26" ht="24" hidden="1" outlineLevel="1">
      <c r="A27" s="1402"/>
      <c r="B27" s="1404"/>
      <c r="C27" s="556" t="s">
        <v>1059</v>
      </c>
      <c r="D27" s="427" t="s">
        <v>490</v>
      </c>
      <c r="E27" s="568">
        <v>0.01</v>
      </c>
      <c r="F27" s="427" t="s">
        <v>1103</v>
      </c>
      <c r="G27" s="556" t="s">
        <v>1104</v>
      </c>
      <c r="H27" s="552">
        <v>1</v>
      </c>
      <c r="I27" s="561"/>
      <c r="J27" s="561"/>
      <c r="K27" s="561"/>
      <c r="L27" s="570"/>
      <c r="M27" s="558">
        <v>1</v>
      </c>
      <c r="N27" s="562"/>
      <c r="O27" s="563"/>
      <c r="P27" s="563"/>
      <c r="Q27" s="563"/>
      <c r="R27" s="564"/>
      <c r="S27" s="564"/>
      <c r="T27" s="564"/>
      <c r="U27" s="556" t="s">
        <v>1105</v>
      </c>
      <c r="V27" s="559" t="s">
        <v>23</v>
      </c>
      <c r="W27" s="559" t="s">
        <v>24</v>
      </c>
      <c r="X27" s="560" t="s">
        <v>1099</v>
      </c>
      <c r="Y27" s="1407"/>
      <c r="Z27" s="1407"/>
    </row>
    <row r="28" spans="1:26" ht="109.5" customHeight="1" collapsed="1">
      <c r="A28" s="1402">
        <v>3</v>
      </c>
      <c r="B28" s="1400" t="s">
        <v>1106</v>
      </c>
      <c r="C28" s="1408"/>
      <c r="D28" s="960" t="s">
        <v>490</v>
      </c>
      <c r="E28" s="571">
        <v>0</v>
      </c>
      <c r="F28" s="551" t="s">
        <v>1107</v>
      </c>
      <c r="G28" s="567" t="str">
        <f>+G31</f>
        <v>Responsable de comité Género.</v>
      </c>
      <c r="H28" s="552">
        <v>1</v>
      </c>
      <c r="I28" s="1401">
        <v>1</v>
      </c>
      <c r="J28" s="1401"/>
      <c r="K28" s="1401"/>
      <c r="L28" s="1006">
        <v>1</v>
      </c>
      <c r="M28" s="1006"/>
      <c r="N28" s="1006"/>
      <c r="O28" s="1403">
        <v>1</v>
      </c>
      <c r="P28" s="1403"/>
      <c r="Q28" s="1403"/>
      <c r="R28" s="1405">
        <f>+O28</f>
        <v>1</v>
      </c>
      <c r="S28" s="1405"/>
      <c r="T28" s="1405"/>
      <c r="U28" s="572" t="str">
        <f>+U31</f>
        <v>No tener la aprobación</v>
      </c>
      <c r="V28" s="553" t="s">
        <v>23</v>
      </c>
      <c r="W28" s="553" t="s">
        <v>24</v>
      </c>
      <c r="X28" s="554" t="str">
        <f>+X30</f>
        <v>Levantamiento</v>
      </c>
      <c r="Y28" s="1407"/>
      <c r="Z28" s="1407"/>
    </row>
    <row r="29" spans="1:26" ht="36" hidden="1" outlineLevel="1">
      <c r="A29" s="1402"/>
      <c r="B29" s="1404" t="s">
        <v>907</v>
      </c>
      <c r="C29" s="556" t="s">
        <v>95</v>
      </c>
      <c r="D29" s="551" t="s">
        <v>490</v>
      </c>
      <c r="E29" s="571">
        <v>0</v>
      </c>
      <c r="F29" s="427" t="s">
        <v>1108</v>
      </c>
      <c r="G29" s="556" t="s">
        <v>1077</v>
      </c>
      <c r="H29" s="552">
        <v>1</v>
      </c>
      <c r="I29" s="561"/>
      <c r="J29" s="561" t="s">
        <v>96</v>
      </c>
      <c r="K29" s="557">
        <v>1</v>
      </c>
      <c r="L29" s="562"/>
      <c r="M29" s="562"/>
      <c r="N29" s="562"/>
      <c r="O29" s="563"/>
      <c r="P29" s="569"/>
      <c r="Q29" s="563"/>
      <c r="R29" s="564"/>
      <c r="S29" s="564"/>
      <c r="T29" s="564"/>
      <c r="U29" s="556" t="s">
        <v>1109</v>
      </c>
      <c r="V29" s="559" t="s">
        <v>23</v>
      </c>
      <c r="W29" s="559" t="s">
        <v>24</v>
      </c>
      <c r="X29" s="560" t="s">
        <v>1110</v>
      </c>
      <c r="Y29" s="1407"/>
      <c r="Z29" s="1407"/>
    </row>
    <row r="30" spans="1:26" ht="48" hidden="1" outlineLevel="1">
      <c r="A30" s="1402"/>
      <c r="B30" s="1404"/>
      <c r="C30" s="556" t="s">
        <v>1111</v>
      </c>
      <c r="D30" s="551" t="s">
        <v>490</v>
      </c>
      <c r="E30" s="571">
        <v>0</v>
      </c>
      <c r="F30" s="427" t="s">
        <v>1112</v>
      </c>
      <c r="G30" s="556" t="s">
        <v>1077</v>
      </c>
      <c r="H30" s="552">
        <v>1</v>
      </c>
      <c r="I30" s="561"/>
      <c r="J30" s="561"/>
      <c r="K30" s="557">
        <v>1</v>
      </c>
      <c r="L30" s="562"/>
      <c r="M30" s="562"/>
      <c r="N30" s="562"/>
      <c r="O30" s="563"/>
      <c r="P30" s="563"/>
      <c r="Q30" s="569"/>
      <c r="R30" s="564"/>
      <c r="S30" s="564"/>
      <c r="T30" s="564"/>
      <c r="U30" s="556" t="s">
        <v>1113</v>
      </c>
      <c r="V30" s="559" t="s">
        <v>23</v>
      </c>
      <c r="W30" s="559" t="s">
        <v>24</v>
      </c>
      <c r="X30" s="560" t="s">
        <v>420</v>
      </c>
      <c r="Y30" s="1407"/>
      <c r="Z30" s="1407"/>
    </row>
    <row r="31" spans="1:26" ht="36" hidden="1" outlineLevel="1">
      <c r="A31" s="1402"/>
      <c r="B31" s="1404"/>
      <c r="C31" s="556" t="s">
        <v>1063</v>
      </c>
      <c r="D31" s="551" t="s">
        <v>490</v>
      </c>
      <c r="E31" s="571">
        <v>0</v>
      </c>
      <c r="F31" s="427" t="s">
        <v>1114</v>
      </c>
      <c r="G31" s="556" t="s">
        <v>1077</v>
      </c>
      <c r="H31" s="552">
        <v>1</v>
      </c>
      <c r="I31" s="561"/>
      <c r="J31" s="561"/>
      <c r="K31" s="561"/>
      <c r="L31" s="562"/>
      <c r="M31" s="562"/>
      <c r="N31" s="562"/>
      <c r="O31" s="563"/>
      <c r="P31" s="569">
        <v>1</v>
      </c>
      <c r="Q31" s="569"/>
      <c r="R31" s="564"/>
      <c r="S31" s="564"/>
      <c r="T31" s="564"/>
      <c r="U31" s="556" t="s">
        <v>1115</v>
      </c>
      <c r="V31" s="559" t="s">
        <v>23</v>
      </c>
      <c r="W31" s="559" t="s">
        <v>24</v>
      </c>
      <c r="X31" s="560" t="s">
        <v>1116</v>
      </c>
      <c r="Y31" s="1407"/>
      <c r="Z31" s="1407"/>
    </row>
    <row r="32" spans="1:26" ht="36" hidden="1" outlineLevel="1">
      <c r="A32" s="1402"/>
      <c r="B32" s="1404"/>
      <c r="C32" s="556" t="s">
        <v>1117</v>
      </c>
      <c r="D32" s="551" t="s">
        <v>490</v>
      </c>
      <c r="E32" s="571">
        <v>0</v>
      </c>
      <c r="F32" s="427" t="s">
        <v>1118</v>
      </c>
      <c r="G32" s="556" t="s">
        <v>1119</v>
      </c>
      <c r="H32" s="552">
        <v>1</v>
      </c>
      <c r="I32" s="561"/>
      <c r="J32" s="561"/>
      <c r="K32" s="561"/>
      <c r="L32" s="562"/>
      <c r="M32" s="562"/>
      <c r="N32" s="562"/>
      <c r="O32" s="563"/>
      <c r="P32" s="569">
        <v>1</v>
      </c>
      <c r="Q32" s="569"/>
      <c r="R32" s="564"/>
      <c r="S32" s="564"/>
      <c r="T32" s="564"/>
      <c r="U32" s="556" t="s">
        <v>1120</v>
      </c>
      <c r="V32" s="559" t="s">
        <v>23</v>
      </c>
      <c r="W32" s="559" t="s">
        <v>24</v>
      </c>
      <c r="X32" s="560" t="s">
        <v>1121</v>
      </c>
      <c r="Y32" s="1407"/>
      <c r="Z32" s="1407"/>
    </row>
    <row r="33" spans="1:26" ht="36" hidden="1" outlineLevel="1">
      <c r="A33" s="1402"/>
      <c r="B33" s="1404"/>
      <c r="C33" s="556" t="s">
        <v>107</v>
      </c>
      <c r="D33" s="551" t="s">
        <v>490</v>
      </c>
      <c r="E33" s="573">
        <v>0.01</v>
      </c>
      <c r="F33" s="427" t="s">
        <v>1122</v>
      </c>
      <c r="G33" s="556" t="s">
        <v>1077</v>
      </c>
      <c r="H33" s="552">
        <v>1</v>
      </c>
      <c r="I33" s="561"/>
      <c r="J33" s="561"/>
      <c r="K33" s="561"/>
      <c r="L33" s="562"/>
      <c r="M33" s="562"/>
      <c r="N33" s="562"/>
      <c r="O33" s="563"/>
      <c r="P33" s="569">
        <v>1</v>
      </c>
      <c r="Q33" s="563"/>
      <c r="R33" s="564"/>
      <c r="S33" s="564"/>
      <c r="T33" s="564"/>
      <c r="U33" s="556" t="s">
        <v>43</v>
      </c>
      <c r="V33" s="559" t="s">
        <v>23</v>
      </c>
      <c r="W33" s="559" t="s">
        <v>24</v>
      </c>
      <c r="X33" s="560" t="s">
        <v>1123</v>
      </c>
      <c r="Y33" s="1407"/>
      <c r="Z33" s="1407"/>
    </row>
    <row r="34" spans="1:26" ht="44.25" hidden="1" customHeight="1" outlineLevel="1" thickBot="1">
      <c r="A34" s="1402"/>
      <c r="B34" s="1404"/>
      <c r="C34" s="556" t="s">
        <v>1124</v>
      </c>
      <c r="D34" s="427" t="s">
        <v>490</v>
      </c>
      <c r="E34" s="573">
        <v>0.01</v>
      </c>
      <c r="F34" s="427" t="s">
        <v>1125</v>
      </c>
      <c r="G34" s="556" t="s">
        <v>1077</v>
      </c>
      <c r="H34" s="552">
        <v>1</v>
      </c>
      <c r="I34" s="561"/>
      <c r="J34" s="561"/>
      <c r="K34" s="561"/>
      <c r="L34" s="562"/>
      <c r="M34" s="562"/>
      <c r="N34" s="562"/>
      <c r="O34" s="563"/>
      <c r="P34" s="563"/>
      <c r="Q34" s="569">
        <v>1</v>
      </c>
      <c r="R34" s="564"/>
      <c r="S34" s="565">
        <v>1</v>
      </c>
      <c r="T34" s="564"/>
      <c r="U34" s="556" t="s">
        <v>1126</v>
      </c>
      <c r="V34" s="559" t="s">
        <v>23</v>
      </c>
      <c r="W34" s="559" t="s">
        <v>24</v>
      </c>
      <c r="X34" s="560" t="s">
        <v>1127</v>
      </c>
      <c r="Y34" s="1407"/>
      <c r="Z34" s="1407"/>
    </row>
    <row r="35" spans="1:26" collapsed="1"/>
    <row r="37" spans="1:26" ht="11.25" hidden="1" customHeight="1"/>
    <row r="38" spans="1:26" ht="35.1" hidden="1" customHeight="1">
      <c r="F38" s="1406" t="s">
        <v>1128</v>
      </c>
      <c r="G38" s="1406"/>
      <c r="W38" s="1406" t="s">
        <v>1129</v>
      </c>
      <c r="X38" s="1406"/>
    </row>
    <row r="39" spans="1:26" ht="35.1" hidden="1" customHeight="1">
      <c r="C39" t="s">
        <v>133</v>
      </c>
      <c r="F39" s="1417" t="s">
        <v>1130</v>
      </c>
      <c r="G39" s="1417"/>
      <c r="W39" s="1418" t="s">
        <v>1131</v>
      </c>
      <c r="X39" s="1418"/>
    </row>
    <row r="41" spans="1:26" ht="20.25">
      <c r="G41" s="1350" t="s">
        <v>475</v>
      </c>
      <c r="H41" s="490"/>
      <c r="I41" s="491"/>
      <c r="J41" s="490"/>
      <c r="K41" s="492"/>
      <c r="L41" s="492"/>
      <c r="M41" s="493"/>
      <c r="N41" s="493"/>
      <c r="O41" s="493"/>
      <c r="P41" s="493"/>
      <c r="Q41" s="493"/>
    </row>
    <row r="42" spans="1:26" ht="20.25">
      <c r="G42" s="1351"/>
      <c r="H42" s="494"/>
      <c r="I42" s="495"/>
      <c r="J42" s="490"/>
      <c r="K42" s="492"/>
      <c r="L42" s="492"/>
      <c r="M42" s="493"/>
      <c r="N42" s="493"/>
      <c r="O42" s="493"/>
      <c r="P42" s="493"/>
      <c r="Q42" s="493"/>
    </row>
    <row r="43" spans="1:26">
      <c r="G43" s="1352"/>
      <c r="H43" s="1307" t="s">
        <v>476</v>
      </c>
      <c r="I43" s="1307"/>
      <c r="J43" s="1307" t="s">
        <v>477</v>
      </c>
      <c r="K43" s="1307"/>
      <c r="L43" s="1307"/>
      <c r="M43" s="1419" t="s">
        <v>478</v>
      </c>
      <c r="N43" s="1420"/>
      <c r="O43" s="1420"/>
      <c r="P43" s="1420"/>
      <c r="Q43" s="1420"/>
      <c r="R43" s="1420"/>
      <c r="S43" s="1421"/>
    </row>
    <row r="44" spans="1:26">
      <c r="G44" s="1353"/>
      <c r="H44" s="1307"/>
      <c r="I44" s="1307"/>
      <c r="J44" s="1307"/>
      <c r="K44" s="1307"/>
      <c r="L44" s="1307"/>
      <c r="M44" s="1422"/>
      <c r="N44" s="1423"/>
      <c r="O44" s="1423"/>
      <c r="P44" s="1423"/>
      <c r="Q44" s="1423"/>
      <c r="R44" s="1423"/>
      <c r="S44" s="1424"/>
    </row>
    <row r="45" spans="1:26" ht="15" customHeight="1">
      <c r="G45" s="1409" t="s">
        <v>479</v>
      </c>
      <c r="H45" s="1309" t="s">
        <v>481</v>
      </c>
      <c r="I45" s="1309"/>
      <c r="J45" s="1310">
        <f ca="1">TODAY()-22</f>
        <v>45687</v>
      </c>
      <c r="K45" s="1310"/>
      <c r="L45" s="1310"/>
      <c r="M45" s="1411"/>
      <c r="N45" s="1412"/>
      <c r="O45" s="1412"/>
      <c r="P45" s="1412"/>
      <c r="Q45" s="1412"/>
      <c r="R45" s="1412"/>
      <c r="S45" s="1413"/>
    </row>
    <row r="46" spans="1:26" ht="15" customHeight="1">
      <c r="G46" s="1410"/>
      <c r="H46" s="1309"/>
      <c r="I46" s="1309"/>
      <c r="J46" s="1310"/>
      <c r="K46" s="1310"/>
      <c r="L46" s="1310"/>
      <c r="M46" s="1414"/>
      <c r="N46" s="1415"/>
      <c r="O46" s="1415"/>
      <c r="P46" s="1415"/>
      <c r="Q46" s="1415"/>
      <c r="R46" s="1415"/>
      <c r="S46" s="1416"/>
    </row>
    <row r="47" spans="1:26">
      <c r="G47" s="1409" t="s">
        <v>480</v>
      </c>
      <c r="H47" s="1309" t="s">
        <v>481</v>
      </c>
      <c r="I47" s="1309"/>
      <c r="J47" s="1310">
        <f ca="1">TODAY()-22</f>
        <v>45687</v>
      </c>
      <c r="K47" s="1310"/>
      <c r="L47" s="1310"/>
      <c r="M47" s="1411"/>
      <c r="N47" s="1412"/>
      <c r="O47" s="1412"/>
      <c r="P47" s="1412"/>
      <c r="Q47" s="1412"/>
      <c r="R47" s="1412"/>
      <c r="S47" s="1413"/>
    </row>
    <row r="48" spans="1:26">
      <c r="G48" s="1410"/>
      <c r="H48" s="1309"/>
      <c r="I48" s="1309"/>
      <c r="J48" s="1310"/>
      <c r="K48" s="1310"/>
      <c r="L48" s="1310"/>
      <c r="M48" s="1414"/>
      <c r="N48" s="1415"/>
      <c r="O48" s="1415"/>
      <c r="P48" s="1415"/>
      <c r="Q48" s="1415"/>
      <c r="R48" s="1415"/>
      <c r="S48" s="1416"/>
    </row>
    <row r="49" spans="8:20" ht="15" customHeight="1">
      <c r="H49"/>
      <c r="I49"/>
      <c r="J49"/>
      <c r="K49"/>
      <c r="L49"/>
      <c r="M49"/>
      <c r="N49"/>
      <c r="O49"/>
      <c r="P49"/>
      <c r="Q49"/>
      <c r="R49"/>
      <c r="S49"/>
      <c r="T49"/>
    </row>
    <row r="50" spans="8:20" ht="15" customHeight="1">
      <c r="H50"/>
      <c r="I50"/>
      <c r="J50"/>
      <c r="K50"/>
      <c r="L50"/>
      <c r="M50"/>
      <c r="N50"/>
      <c r="O50"/>
      <c r="P50"/>
      <c r="Q50"/>
      <c r="R50"/>
      <c r="S50"/>
      <c r="T50"/>
    </row>
  </sheetData>
  <mergeCells count="54">
    <mergeCell ref="G47:G48"/>
    <mergeCell ref="H47:I48"/>
    <mergeCell ref="J47:L48"/>
    <mergeCell ref="M47:S48"/>
    <mergeCell ref="W38:X38"/>
    <mergeCell ref="F39:G39"/>
    <mergeCell ref="W39:X39"/>
    <mergeCell ref="G41:G42"/>
    <mergeCell ref="G45:G46"/>
    <mergeCell ref="H45:I46"/>
    <mergeCell ref="J45:L46"/>
    <mergeCell ref="M45:S46"/>
    <mergeCell ref="G43:G44"/>
    <mergeCell ref="H43:I44"/>
    <mergeCell ref="J43:L44"/>
    <mergeCell ref="M43:S44"/>
    <mergeCell ref="A28:A34"/>
    <mergeCell ref="B28:C28"/>
    <mergeCell ref="I28:K28"/>
    <mergeCell ref="L28:N28"/>
    <mergeCell ref="O28:Q28"/>
    <mergeCell ref="R28:T28"/>
    <mergeCell ref="B29:B34"/>
    <mergeCell ref="F38:G38"/>
    <mergeCell ref="R15:T15"/>
    <mergeCell ref="Y15:Z34"/>
    <mergeCell ref="B16:B21"/>
    <mergeCell ref="R22:T22"/>
    <mergeCell ref="O15:Q15"/>
    <mergeCell ref="A22:A27"/>
    <mergeCell ref="B22:C22"/>
    <mergeCell ref="I22:K22"/>
    <mergeCell ref="L22:N22"/>
    <mergeCell ref="O22:Q22"/>
    <mergeCell ref="B23:B27"/>
    <mergeCell ref="B12:B14"/>
    <mergeCell ref="A15:A21"/>
    <mergeCell ref="B15:C15"/>
    <mergeCell ref="I15:K15"/>
    <mergeCell ref="L15:N15"/>
    <mergeCell ref="B10:T10"/>
    <mergeCell ref="U10:X10"/>
    <mergeCell ref="Y10:Z10"/>
    <mergeCell ref="B11:C11"/>
    <mergeCell ref="I11:K11"/>
    <mergeCell ref="L11:N11"/>
    <mergeCell ref="O11:Q11"/>
    <mergeCell ref="R11:T11"/>
    <mergeCell ref="A7:Z8"/>
    <mergeCell ref="G1:Z4"/>
    <mergeCell ref="AB3:AD3"/>
    <mergeCell ref="AB4:AD4"/>
    <mergeCell ref="H5:U5"/>
    <mergeCell ref="X5:Y5"/>
  </mergeCells>
  <pageMargins left="0.23622047244094491" right="0.23622047244094491" top="0.74803149606299213" bottom="0.74803149606299213" header="0.31496062992125984" footer="0.31496062992125984"/>
  <pageSetup paperSize="5" scale="54" fitToHeight="0" orientation="landscape" r:id="rId1"/>
  <headerFooter>
    <oddFooter>&amp;LPágina &amp;P&amp;CPreparado por LUIS EMILIO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569"/>
  <sheetViews>
    <sheetView showGridLines="0" view="pageBreakPreview" topLeftCell="B33" zoomScale="85" zoomScaleNormal="70" zoomScaleSheetLayoutView="85" workbookViewId="0">
      <selection activeCell="AE398" sqref="AE398"/>
    </sheetView>
  </sheetViews>
  <sheetFormatPr baseColWidth="10" defaultColWidth="14.42578125" defaultRowHeight="15" customHeight="1" outlineLevelRow="1"/>
  <cols>
    <col min="1" max="1" width="3.85546875" customWidth="1"/>
    <col min="2" max="2" width="8.5703125" customWidth="1"/>
    <col min="3" max="3" width="5.7109375" customWidth="1"/>
    <col min="4" max="4" width="70.7109375" customWidth="1"/>
    <col min="5" max="5" width="15.85546875" customWidth="1"/>
    <col min="6" max="6" width="12.28515625" customWidth="1"/>
    <col min="7" max="7" width="23.85546875" customWidth="1"/>
    <col min="8" max="8" width="34.5703125" customWidth="1"/>
    <col min="9" max="9" width="14" style="658" customWidth="1"/>
    <col min="10" max="15" width="7" style="658" customWidth="1"/>
    <col min="16" max="16" width="7" style="659" customWidth="1"/>
    <col min="17" max="21" width="7" style="658" customWidth="1"/>
    <col min="22" max="22" width="28.140625" customWidth="1"/>
    <col min="23" max="23" width="22.85546875" customWidth="1"/>
    <col min="24" max="24" width="18.5703125" style="660" customWidth="1"/>
    <col min="25" max="25" width="24.85546875" customWidth="1"/>
    <col min="26" max="26" width="19.5703125" style="661" customWidth="1"/>
    <col min="27" max="27" width="22.7109375" customWidth="1"/>
    <col min="28" max="28" width="11.42578125" customWidth="1"/>
    <col min="29" max="29" width="23" customWidth="1"/>
    <col min="30" max="37" width="11.42578125" customWidth="1"/>
  </cols>
  <sheetData>
    <row r="1" spans="1:37" ht="20.25" customHeight="1">
      <c r="A1" s="574"/>
      <c r="B1" s="1"/>
      <c r="C1" s="110"/>
      <c r="D1" s="3"/>
      <c r="E1" s="3"/>
      <c r="F1" s="3"/>
      <c r="G1" s="3"/>
      <c r="H1" s="1391" t="s">
        <v>895</v>
      </c>
      <c r="I1" s="1391"/>
      <c r="J1" s="1391"/>
      <c r="K1" s="1391"/>
      <c r="L1" s="1391"/>
      <c r="M1" s="1391"/>
      <c r="N1" s="1391"/>
      <c r="O1" s="1391"/>
      <c r="P1" s="1391"/>
      <c r="Q1" s="1391"/>
      <c r="R1" s="1391"/>
      <c r="S1" s="1391"/>
      <c r="T1" s="1391"/>
      <c r="U1" s="1391"/>
      <c r="V1" s="1391"/>
      <c r="W1" s="1391"/>
      <c r="X1" s="1391"/>
      <c r="Y1" s="1391"/>
      <c r="Z1" s="1391"/>
      <c r="AA1" s="1391"/>
      <c r="AB1" s="574"/>
      <c r="AC1" s="574"/>
      <c r="AD1" s="574"/>
      <c r="AE1" s="574"/>
      <c r="AF1" s="574"/>
      <c r="AG1" s="574"/>
      <c r="AH1" s="574"/>
      <c r="AI1" s="574"/>
      <c r="AJ1" s="574"/>
      <c r="AK1" s="575"/>
    </row>
    <row r="2" spans="1:37" ht="21" customHeight="1">
      <c r="A2" s="576"/>
      <c r="B2" s="1"/>
      <c r="C2" s="3"/>
      <c r="D2" s="3"/>
      <c r="E2" s="3"/>
      <c r="F2" s="3"/>
      <c r="G2" s="3"/>
      <c r="H2" s="1391"/>
      <c r="I2" s="1391"/>
      <c r="J2" s="1391"/>
      <c r="K2" s="1391"/>
      <c r="L2" s="1391"/>
      <c r="M2" s="1391"/>
      <c r="N2" s="1391"/>
      <c r="O2" s="1391"/>
      <c r="P2" s="1391"/>
      <c r="Q2" s="1391"/>
      <c r="R2" s="1391"/>
      <c r="S2" s="1391"/>
      <c r="T2" s="1391"/>
      <c r="U2" s="1391"/>
      <c r="V2" s="1391"/>
      <c r="W2" s="1391"/>
      <c r="X2" s="1391"/>
      <c r="Y2" s="1391"/>
      <c r="Z2" s="1391"/>
      <c r="AA2" s="1391"/>
      <c r="AB2" s="577"/>
      <c r="AC2" s="577"/>
      <c r="AD2" s="577"/>
      <c r="AE2" s="577"/>
      <c r="AF2" s="577"/>
      <c r="AG2" s="577"/>
      <c r="AH2" s="577"/>
      <c r="AI2" s="577"/>
      <c r="AJ2" s="577"/>
      <c r="AK2" s="577"/>
    </row>
    <row r="3" spans="1:37" ht="21" customHeight="1">
      <c r="A3" s="576"/>
      <c r="B3" s="1"/>
      <c r="C3" s="111"/>
      <c r="D3" s="3"/>
      <c r="E3" s="3"/>
      <c r="F3" s="3"/>
      <c r="G3" s="3"/>
      <c r="H3" s="1391"/>
      <c r="I3" s="1391"/>
      <c r="J3" s="1391"/>
      <c r="K3" s="1391"/>
      <c r="L3" s="1391"/>
      <c r="M3" s="1391"/>
      <c r="N3" s="1391"/>
      <c r="O3" s="1391"/>
      <c r="P3" s="1391"/>
      <c r="Q3" s="1391"/>
      <c r="R3" s="1391"/>
      <c r="S3" s="1391"/>
      <c r="T3" s="1391"/>
      <c r="U3" s="1391"/>
      <c r="V3" s="1391"/>
      <c r="W3" s="1391"/>
      <c r="X3" s="1391"/>
      <c r="Y3" s="1391"/>
      <c r="Z3" s="1391"/>
      <c r="AA3" s="1391"/>
      <c r="AB3" s="577"/>
      <c r="AC3" s="577"/>
      <c r="AD3" s="577"/>
      <c r="AE3" s="577"/>
      <c r="AF3" s="577"/>
      <c r="AG3" s="577"/>
      <c r="AH3" s="577"/>
      <c r="AI3" s="577"/>
      <c r="AJ3" s="577"/>
      <c r="AK3" s="577"/>
    </row>
    <row r="4" spans="1:37" ht="49.5" customHeight="1" thickBot="1">
      <c r="A4" s="576"/>
      <c r="B4" s="1"/>
      <c r="C4" s="5"/>
      <c r="D4" s="5"/>
      <c r="E4" s="5"/>
      <c r="F4" s="5"/>
      <c r="G4" s="5"/>
      <c r="H4" s="1391"/>
      <c r="I4" s="1391"/>
      <c r="J4" s="1391"/>
      <c r="K4" s="1391"/>
      <c r="L4" s="1391"/>
      <c r="M4" s="1391"/>
      <c r="N4" s="1391"/>
      <c r="O4" s="1391"/>
      <c r="P4" s="1391"/>
      <c r="Q4" s="1391"/>
      <c r="R4" s="1391"/>
      <c r="S4" s="1391"/>
      <c r="T4" s="1391"/>
      <c r="U4" s="1391"/>
      <c r="V4" s="1391"/>
      <c r="W4" s="1391"/>
      <c r="X4" s="1391"/>
      <c r="Y4" s="1391"/>
      <c r="Z4" s="1391"/>
      <c r="AA4" s="1391"/>
      <c r="AB4" s="577"/>
      <c r="AC4" s="577"/>
      <c r="AD4" s="577"/>
      <c r="AE4" s="577"/>
      <c r="AF4" s="577"/>
      <c r="AG4" s="577"/>
      <c r="AH4" s="577"/>
      <c r="AI4" s="577"/>
      <c r="AJ4" s="577"/>
      <c r="AK4" s="577"/>
    </row>
    <row r="5" spans="1:37" ht="21" hidden="1" customHeight="1" thickTop="1">
      <c r="A5" s="576"/>
      <c r="B5" s="577"/>
      <c r="C5" s="577"/>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c r="AI5" s="577"/>
      <c r="AJ5" s="577"/>
      <c r="AK5" s="577"/>
    </row>
    <row r="6" spans="1:37" ht="15" hidden="1" customHeight="1">
      <c r="A6" s="576"/>
      <c r="B6" s="577"/>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c r="AE6" s="577"/>
      <c r="AF6" s="577"/>
      <c r="AG6" s="577"/>
      <c r="AH6" s="577"/>
      <c r="AI6" s="577"/>
      <c r="AJ6" s="577"/>
      <c r="AK6" s="577"/>
    </row>
    <row r="7" spans="1:37" ht="25.5" hidden="1" customHeight="1">
      <c r="A7" s="576"/>
      <c r="B7" s="577"/>
      <c r="C7" s="577"/>
      <c r="D7" s="577"/>
      <c r="E7" s="577"/>
      <c r="F7" s="577"/>
      <c r="G7" s="577"/>
      <c r="H7" s="577"/>
      <c r="I7" s="577"/>
      <c r="J7" s="577"/>
      <c r="K7" s="577"/>
      <c r="L7" s="577"/>
      <c r="M7" s="577"/>
      <c r="N7" s="577"/>
      <c r="O7" s="577"/>
      <c r="P7" s="577"/>
      <c r="Q7" s="577"/>
      <c r="R7" s="577"/>
      <c r="S7" s="577"/>
      <c r="T7" s="577"/>
      <c r="U7" s="577"/>
      <c r="V7" s="577"/>
      <c r="W7" s="577"/>
      <c r="X7" s="577"/>
      <c r="Y7" s="577"/>
      <c r="Z7" s="577"/>
      <c r="AA7" s="577"/>
      <c r="AB7" s="577"/>
      <c r="AC7" s="577"/>
      <c r="AD7" s="577"/>
      <c r="AE7" s="577"/>
      <c r="AF7" s="577"/>
      <c r="AG7" s="577"/>
      <c r="AH7" s="577"/>
      <c r="AI7" s="577"/>
      <c r="AJ7" s="577"/>
      <c r="AK7" s="577"/>
    </row>
    <row r="8" spans="1:37" ht="12.75" customHeight="1" thickTop="1">
      <c r="A8" s="576"/>
      <c r="B8" s="577"/>
      <c r="C8" s="577"/>
      <c r="D8" s="577"/>
      <c r="E8" s="577"/>
      <c r="F8" s="577"/>
      <c r="G8" s="577"/>
      <c r="H8" s="577"/>
      <c r="I8" s="577"/>
      <c r="J8" s="577"/>
      <c r="K8" s="577"/>
      <c r="L8" s="577"/>
      <c r="M8" s="577"/>
      <c r="N8" s="577"/>
      <c r="O8" s="577"/>
      <c r="P8" s="577"/>
      <c r="Q8" s="577"/>
      <c r="R8" s="577"/>
      <c r="S8" s="577"/>
      <c r="T8" s="577"/>
      <c r="U8" s="577"/>
      <c r="V8" s="577"/>
      <c r="W8" s="577"/>
      <c r="X8" s="577"/>
      <c r="Y8" s="577"/>
      <c r="Z8" s="577"/>
      <c r="AA8" s="577"/>
      <c r="AB8" s="577"/>
      <c r="AC8" s="577"/>
      <c r="AD8" s="577"/>
      <c r="AE8" s="577"/>
      <c r="AF8" s="577"/>
      <c r="AG8" s="577"/>
      <c r="AH8" s="577"/>
      <c r="AI8" s="577"/>
      <c r="AJ8" s="577"/>
      <c r="AK8" s="577"/>
    </row>
    <row r="9" spans="1:37">
      <c r="A9" s="576"/>
      <c r="B9" s="574"/>
      <c r="C9" s="574"/>
      <c r="D9" s="574"/>
      <c r="E9" s="574"/>
      <c r="F9" s="574"/>
      <c r="G9" s="574"/>
      <c r="H9" s="574"/>
      <c r="I9" s="574"/>
      <c r="J9" s="574"/>
      <c r="K9" s="574"/>
      <c r="L9" s="574"/>
      <c r="M9" s="574"/>
      <c r="N9" s="574"/>
      <c r="O9" s="574"/>
      <c r="P9" s="574"/>
      <c r="Q9" s="574"/>
      <c r="R9" s="574"/>
      <c r="S9" s="574"/>
      <c r="T9" s="574"/>
      <c r="U9" s="574"/>
      <c r="V9" s="574"/>
      <c r="W9" s="574"/>
      <c r="X9" s="574"/>
      <c r="Y9" s="574"/>
      <c r="Z9" s="574"/>
      <c r="AA9" s="574"/>
      <c r="AB9" s="574"/>
      <c r="AC9" s="574"/>
      <c r="AD9" s="574"/>
      <c r="AE9" s="574"/>
      <c r="AF9" s="574"/>
      <c r="AG9" s="574"/>
      <c r="AH9" s="574"/>
      <c r="AI9" s="574"/>
      <c r="AJ9" s="574"/>
      <c r="AK9" s="575"/>
    </row>
    <row r="10" spans="1:37" ht="15.75" thickBot="1">
      <c r="A10" s="576"/>
      <c r="B10" s="578"/>
      <c r="C10" s="574"/>
      <c r="D10" s="574"/>
      <c r="E10" s="574"/>
      <c r="F10" s="574"/>
      <c r="G10" s="574"/>
      <c r="H10" s="579"/>
      <c r="I10" s="580"/>
      <c r="J10" s="580"/>
      <c r="K10" s="580"/>
      <c r="L10" s="580"/>
      <c r="M10" s="580"/>
      <c r="N10" s="580"/>
      <c r="O10" s="580"/>
      <c r="P10" s="581"/>
      <c r="Q10" s="580"/>
      <c r="R10" s="580"/>
      <c r="S10" s="580"/>
      <c r="T10" s="580"/>
      <c r="U10" s="580"/>
      <c r="V10" s="579"/>
      <c r="W10" s="579"/>
      <c r="X10" s="579"/>
      <c r="Y10" s="574"/>
      <c r="Z10" s="582"/>
      <c r="AA10" s="574"/>
      <c r="AB10" s="574"/>
      <c r="AC10" s="574"/>
      <c r="AD10" s="574"/>
      <c r="AE10" s="574"/>
      <c r="AF10" s="574"/>
      <c r="AG10" s="574"/>
      <c r="AH10" s="574"/>
      <c r="AI10" s="574"/>
      <c r="AJ10" s="574"/>
      <c r="AK10" s="575"/>
    </row>
    <row r="11" spans="1:37" ht="53.25" customHeight="1" thickTop="1">
      <c r="A11" s="575"/>
      <c r="B11" s="1228" t="s">
        <v>7</v>
      </c>
      <c r="C11" s="1229"/>
      <c r="D11" s="1229"/>
      <c r="E11" s="1229"/>
      <c r="F11" s="1229"/>
      <c r="G11" s="1229"/>
      <c r="H11" s="1229"/>
      <c r="I11" s="1229"/>
      <c r="J11" s="1229"/>
      <c r="K11" s="1229"/>
      <c r="L11" s="1229"/>
      <c r="M11" s="1229"/>
      <c r="N11" s="1229"/>
      <c r="O11" s="1229"/>
      <c r="P11" s="1229"/>
      <c r="Q11" s="1229"/>
      <c r="R11" s="1229"/>
      <c r="S11" s="1229"/>
      <c r="T11" s="1229"/>
      <c r="U11" s="1229"/>
      <c r="V11" s="1229"/>
      <c r="W11" s="1229"/>
      <c r="X11" s="1229"/>
      <c r="Y11" s="1229"/>
      <c r="Z11" s="1229"/>
      <c r="AA11" s="1230"/>
      <c r="AB11" s="577"/>
      <c r="AC11" s="577"/>
      <c r="AD11" s="577"/>
      <c r="AE11" s="577"/>
      <c r="AF11" s="577"/>
      <c r="AG11" s="577"/>
      <c r="AH11" s="577"/>
      <c r="AI11" s="577"/>
      <c r="AJ11" s="577"/>
      <c r="AK11" s="577"/>
    </row>
    <row r="12" spans="1:37" ht="21" customHeight="1" thickBot="1">
      <c r="A12" s="575"/>
      <c r="B12" s="1231"/>
      <c r="C12" s="1232"/>
      <c r="D12" s="1232"/>
      <c r="E12" s="1232"/>
      <c r="F12" s="1232"/>
      <c r="G12" s="1232"/>
      <c r="H12" s="1232"/>
      <c r="I12" s="1232"/>
      <c r="J12" s="1232"/>
      <c r="K12" s="1232"/>
      <c r="L12" s="1232"/>
      <c r="M12" s="1232"/>
      <c r="N12" s="1232"/>
      <c r="O12" s="1232"/>
      <c r="P12" s="1232"/>
      <c r="Q12" s="1232"/>
      <c r="R12" s="1232"/>
      <c r="S12" s="1232"/>
      <c r="T12" s="1232"/>
      <c r="U12" s="1232"/>
      <c r="V12" s="1232"/>
      <c r="W12" s="1232"/>
      <c r="X12" s="1232"/>
      <c r="Y12" s="1232"/>
      <c r="Z12" s="1232"/>
      <c r="AA12" s="1233"/>
      <c r="AB12" s="577"/>
      <c r="AC12" s="577"/>
      <c r="AD12" s="577"/>
      <c r="AE12" s="577"/>
      <c r="AF12" s="577"/>
      <c r="AG12" s="577"/>
      <c r="AH12" s="577"/>
      <c r="AI12" s="577"/>
      <c r="AJ12" s="577"/>
      <c r="AK12" s="577"/>
    </row>
    <row r="13" spans="1:37" ht="15.75" customHeight="1" thickTop="1" thickBot="1">
      <c r="A13" s="575"/>
      <c r="B13" s="583"/>
      <c r="C13" s="584"/>
      <c r="D13" s="585"/>
      <c r="E13" s="585"/>
      <c r="F13" s="586"/>
      <c r="G13" s="585"/>
      <c r="H13" s="585"/>
      <c r="I13" s="586"/>
      <c r="J13" s="586"/>
      <c r="K13" s="586"/>
      <c r="L13" s="586"/>
      <c r="M13" s="586"/>
      <c r="N13" s="586"/>
      <c r="O13" s="586"/>
      <c r="P13" s="587"/>
      <c r="Q13" s="586"/>
      <c r="R13" s="586"/>
      <c r="S13" s="586"/>
      <c r="T13" s="586"/>
      <c r="U13" s="586"/>
      <c r="V13" s="585"/>
      <c r="W13" s="585"/>
      <c r="X13" s="585"/>
      <c r="Y13" s="588"/>
      <c r="Z13" s="589"/>
      <c r="AA13" s="588"/>
      <c r="AB13" s="577"/>
      <c r="AC13" s="577"/>
      <c r="AD13" s="577"/>
      <c r="AE13" s="577"/>
      <c r="AF13" s="577"/>
      <c r="AG13" s="577"/>
      <c r="AH13" s="577"/>
      <c r="AI13" s="577"/>
      <c r="AJ13" s="577"/>
      <c r="AK13" s="577"/>
    </row>
    <row r="14" spans="1:37" ht="44.25" customHeight="1" thickTop="1">
      <c r="A14" s="574"/>
      <c r="B14" s="590" t="s">
        <v>2</v>
      </c>
      <c r="C14" s="1234" t="s">
        <v>3</v>
      </c>
      <c r="D14" s="1235"/>
      <c r="E14" s="1235"/>
      <c r="F14" s="1235"/>
      <c r="G14" s="1235"/>
      <c r="H14" s="1235"/>
      <c r="I14" s="1235"/>
      <c r="J14" s="1235"/>
      <c r="K14" s="1235"/>
      <c r="L14" s="1235"/>
      <c r="M14" s="1235"/>
      <c r="N14" s="1235"/>
      <c r="O14" s="1235"/>
      <c r="P14" s="1235"/>
      <c r="Q14" s="1235"/>
      <c r="R14" s="1235"/>
      <c r="S14" s="1235"/>
      <c r="T14" s="1235"/>
      <c r="U14" s="1236"/>
      <c r="V14" s="1234" t="s">
        <v>4</v>
      </c>
      <c r="W14" s="1235"/>
      <c r="X14" s="1235"/>
      <c r="Y14" s="1236"/>
      <c r="Z14" s="1237" t="s">
        <v>5</v>
      </c>
      <c r="AA14" s="1236"/>
      <c r="AB14" s="574"/>
      <c r="AC14" s="574"/>
      <c r="AD14" s="574"/>
      <c r="AE14" s="574"/>
      <c r="AF14" s="574"/>
      <c r="AG14" s="574"/>
      <c r="AH14" s="574"/>
      <c r="AI14" s="574"/>
      <c r="AJ14" s="575"/>
      <c r="AK14" s="575"/>
    </row>
    <row r="15" spans="1:37" ht="66" customHeight="1">
      <c r="A15" s="574"/>
      <c r="B15" s="591" t="s">
        <v>6</v>
      </c>
      <c r="C15" s="1247" t="s">
        <v>1132</v>
      </c>
      <c r="D15" s="1248"/>
      <c r="E15" s="592" t="s">
        <v>8</v>
      </c>
      <c r="F15" s="593" t="s">
        <v>9</v>
      </c>
      <c r="G15" s="592" t="s">
        <v>13</v>
      </c>
      <c r="H15" s="592" t="s">
        <v>14</v>
      </c>
      <c r="I15" s="593" t="s">
        <v>15</v>
      </c>
      <c r="J15" s="1425" t="s">
        <v>484</v>
      </c>
      <c r="K15" s="1425"/>
      <c r="L15" s="1425"/>
      <c r="M15" s="1426" t="s">
        <v>485</v>
      </c>
      <c r="N15" s="1426"/>
      <c r="O15" s="1426"/>
      <c r="P15" s="1427" t="s">
        <v>486</v>
      </c>
      <c r="Q15" s="1427"/>
      <c r="R15" s="1427"/>
      <c r="S15" s="1428" t="s">
        <v>487</v>
      </c>
      <c r="T15" s="1428"/>
      <c r="U15" s="1428"/>
      <c r="V15" s="594" t="s">
        <v>22</v>
      </c>
      <c r="W15" s="595" t="s">
        <v>23</v>
      </c>
      <c r="X15" s="596" t="s">
        <v>24</v>
      </c>
      <c r="Y15" s="594" t="s">
        <v>25</v>
      </c>
      <c r="Z15" s="597" t="s">
        <v>26</v>
      </c>
      <c r="AA15" s="598" t="s">
        <v>27</v>
      </c>
      <c r="AB15" s="574"/>
      <c r="AC15" s="574"/>
      <c r="AD15" s="574"/>
      <c r="AE15" s="574"/>
      <c r="AF15" s="574"/>
      <c r="AG15" s="574"/>
      <c r="AH15" s="574"/>
      <c r="AI15" s="574"/>
      <c r="AJ15" s="575"/>
      <c r="AK15" s="575"/>
    </row>
    <row r="16" spans="1:37" ht="54.95" hidden="1" customHeight="1">
      <c r="A16" s="599"/>
      <c r="B16" s="600">
        <v>1</v>
      </c>
      <c r="C16" s="1238" t="s">
        <v>935</v>
      </c>
      <c r="D16" s="1239"/>
      <c r="E16" s="601" t="s">
        <v>571</v>
      </c>
      <c r="F16" s="602">
        <f>SUM(F17:F19)</f>
        <v>3</v>
      </c>
      <c r="G16" s="603" t="str">
        <f>+G17</f>
        <v>Informe y fotos</v>
      </c>
      <c r="H16" s="601" t="str">
        <f>+H17</f>
        <v xml:space="preserve">comité Gestión Integral de Riesgo y departamento de compras </v>
      </c>
      <c r="I16" s="604">
        <v>4</v>
      </c>
      <c r="J16" s="1240">
        <v>0.25</v>
      </c>
      <c r="K16" s="1240"/>
      <c r="L16" s="1240"/>
      <c r="M16" s="1429">
        <v>0.5</v>
      </c>
      <c r="N16" s="1429"/>
      <c r="O16" s="1429"/>
      <c r="P16" s="1244">
        <v>0.75</v>
      </c>
      <c r="Q16" s="1244"/>
      <c r="R16" s="1244"/>
      <c r="S16" s="1245">
        <v>1</v>
      </c>
      <c r="T16" s="1245"/>
      <c r="U16" s="1245"/>
      <c r="V16" s="605" t="str">
        <f>+V17</f>
        <v xml:space="preserve">Qué No Se Realicen Las Evaluaciones </v>
      </c>
      <c r="W16" s="605" t="str">
        <f>+W17</f>
        <v>Improbable (0-25)</v>
      </c>
      <c r="X16" s="606" t="str">
        <f>+X17</f>
        <v xml:space="preserve">Bajo </v>
      </c>
      <c r="Y16" s="607" t="str">
        <f>+Y17</f>
        <v xml:space="preserve">Velar Para Que El Departamento Correspondiente Realice El Trabajo </v>
      </c>
      <c r="Z16" s="608">
        <f>+Z18</f>
        <v>100000</v>
      </c>
      <c r="AA16" s="609" t="str">
        <f>+AA18</f>
        <v>Pc,tinta e impresora,transporte y dieta</v>
      </c>
      <c r="AB16" s="599"/>
      <c r="AC16" s="599"/>
      <c r="AD16" s="599"/>
      <c r="AE16" s="599"/>
      <c r="AF16" s="599"/>
      <c r="AG16" s="599"/>
      <c r="AH16" s="599"/>
      <c r="AI16" s="599"/>
      <c r="AJ16" s="599"/>
      <c r="AK16" s="610"/>
    </row>
    <row r="17" spans="1:37" ht="54.95" hidden="1" customHeight="1" outlineLevel="1">
      <c r="A17" s="599"/>
      <c r="B17" s="1253" t="s">
        <v>1133</v>
      </c>
      <c r="C17" s="1254" t="s">
        <v>1134</v>
      </c>
      <c r="D17" s="611" t="s">
        <v>1135</v>
      </c>
      <c r="E17" s="612" t="s">
        <v>1136</v>
      </c>
      <c r="F17" s="613">
        <v>1</v>
      </c>
      <c r="G17" s="614" t="s">
        <v>1137</v>
      </c>
      <c r="H17" s="615" t="s">
        <v>1138</v>
      </c>
      <c r="I17" s="616">
        <v>1</v>
      </c>
      <c r="J17" s="617">
        <v>1</v>
      </c>
      <c r="K17" s="617"/>
      <c r="L17" s="617"/>
      <c r="M17" s="617"/>
      <c r="N17" s="617"/>
      <c r="O17" s="617"/>
      <c r="P17" s="618"/>
      <c r="Q17" s="617"/>
      <c r="R17" s="617"/>
      <c r="S17" s="617"/>
      <c r="T17" s="617"/>
      <c r="U17" s="619"/>
      <c r="V17" s="620" t="s">
        <v>1139</v>
      </c>
      <c r="W17" s="621" t="s">
        <v>1140</v>
      </c>
      <c r="X17" s="622" t="s">
        <v>741</v>
      </c>
      <c r="Y17" s="623" t="s">
        <v>1141</v>
      </c>
      <c r="Z17" s="624"/>
      <c r="AA17" s="625"/>
      <c r="AB17" s="599"/>
      <c r="AC17" s="599"/>
      <c r="AD17" s="599"/>
      <c r="AE17" s="599"/>
      <c r="AF17" s="599"/>
      <c r="AG17" s="599"/>
      <c r="AH17" s="599"/>
      <c r="AI17" s="599"/>
      <c r="AJ17" s="599"/>
      <c r="AK17" s="610"/>
    </row>
    <row r="18" spans="1:37" ht="54.95" hidden="1" customHeight="1" outlineLevel="1">
      <c r="A18" s="599"/>
      <c r="B18" s="1253"/>
      <c r="C18" s="1254"/>
      <c r="D18" s="611" t="s">
        <v>1142</v>
      </c>
      <c r="E18" s="612" t="s">
        <v>1143</v>
      </c>
      <c r="F18" s="613">
        <f>1</f>
        <v>1</v>
      </c>
      <c r="G18" s="614" t="s">
        <v>1137</v>
      </c>
      <c r="H18" s="615" t="s">
        <v>1138</v>
      </c>
      <c r="I18" s="616">
        <v>1</v>
      </c>
      <c r="J18" s="617"/>
      <c r="K18" s="617"/>
      <c r="L18" s="617"/>
      <c r="M18" s="617">
        <v>1</v>
      </c>
      <c r="N18" s="617"/>
      <c r="O18" s="617"/>
      <c r="P18" s="618"/>
      <c r="Q18" s="617"/>
      <c r="R18" s="617"/>
      <c r="S18" s="617"/>
      <c r="T18" s="617"/>
      <c r="U18" s="619"/>
      <c r="V18" s="620" t="s">
        <v>1144</v>
      </c>
      <c r="W18" s="621" t="s">
        <v>1140</v>
      </c>
      <c r="X18" s="622" t="s">
        <v>741</v>
      </c>
      <c r="Y18" s="623" t="s">
        <v>1145</v>
      </c>
      <c r="Z18" s="624">
        <v>100000</v>
      </c>
      <c r="AA18" s="625" t="s">
        <v>1146</v>
      </c>
      <c r="AB18" s="599"/>
      <c r="AC18" s="599"/>
      <c r="AD18" s="599"/>
      <c r="AE18" s="599"/>
      <c r="AF18" s="599"/>
      <c r="AG18" s="599"/>
      <c r="AH18" s="599"/>
      <c r="AI18" s="599"/>
      <c r="AJ18" s="599"/>
      <c r="AK18" s="610"/>
    </row>
    <row r="19" spans="1:37" ht="54.95" hidden="1" customHeight="1" outlineLevel="1">
      <c r="A19" s="599"/>
      <c r="B19" s="1253"/>
      <c r="C19" s="1254"/>
      <c r="D19" s="611" t="s">
        <v>1147</v>
      </c>
      <c r="E19" s="612" t="s">
        <v>1148</v>
      </c>
      <c r="F19" s="613">
        <v>1</v>
      </c>
      <c r="G19" s="614" t="s">
        <v>1149</v>
      </c>
      <c r="H19" s="615" t="s">
        <v>1138</v>
      </c>
      <c r="I19" s="616">
        <v>1</v>
      </c>
      <c r="J19" s="617"/>
      <c r="K19" s="617"/>
      <c r="L19" s="617"/>
      <c r="M19" s="617"/>
      <c r="N19" s="617"/>
      <c r="O19" s="617"/>
      <c r="P19" s="618"/>
      <c r="Q19" s="617">
        <v>1</v>
      </c>
      <c r="R19" s="617"/>
      <c r="S19" s="617"/>
      <c r="T19" s="617">
        <v>1</v>
      </c>
      <c r="U19" s="619"/>
      <c r="V19" s="620" t="s">
        <v>1150</v>
      </c>
      <c r="W19" s="621" t="s">
        <v>118</v>
      </c>
      <c r="X19" s="622" t="s">
        <v>119</v>
      </c>
      <c r="Y19" s="623" t="s">
        <v>1141</v>
      </c>
      <c r="Z19" s="624"/>
      <c r="AA19" s="625"/>
      <c r="AB19" s="599"/>
      <c r="AC19" s="599"/>
      <c r="AD19" s="599"/>
      <c r="AE19" s="599"/>
      <c r="AF19" s="599"/>
      <c r="AG19" s="599"/>
      <c r="AH19" s="599"/>
      <c r="AI19" s="599"/>
      <c r="AJ19" s="599"/>
      <c r="AK19" s="610"/>
    </row>
    <row r="20" spans="1:37" ht="54.95" hidden="1" customHeight="1" collapsed="1">
      <c r="A20" s="106"/>
      <c r="B20" s="600">
        <v>2</v>
      </c>
      <c r="C20" s="1238" t="s">
        <v>1151</v>
      </c>
      <c r="D20" s="1239"/>
      <c r="E20" s="601" t="s">
        <v>571</v>
      </c>
      <c r="F20" s="602">
        <f>SUM(F21:F24)</f>
        <v>4</v>
      </c>
      <c r="G20" s="603" t="str">
        <f>+G21</f>
        <v>Informe y fotos</v>
      </c>
      <c r="H20" s="603" t="str">
        <f>+H21</f>
        <v xml:space="preserve">Servicios generales </v>
      </c>
      <c r="I20" s="626">
        <v>4</v>
      </c>
      <c r="J20" s="1240">
        <v>0.25</v>
      </c>
      <c r="K20" s="1240"/>
      <c r="L20" s="1240"/>
      <c r="M20" s="1429">
        <v>0.5</v>
      </c>
      <c r="N20" s="1429"/>
      <c r="O20" s="1429"/>
      <c r="P20" s="1244">
        <v>0.75</v>
      </c>
      <c r="Q20" s="1244"/>
      <c r="R20" s="1244"/>
      <c r="S20" s="1245">
        <v>1</v>
      </c>
      <c r="T20" s="1245"/>
      <c r="U20" s="1246"/>
      <c r="V20" s="627" t="str">
        <f>+V21</f>
        <v>Qué No Se Puedan Colocar A Tiempo</v>
      </c>
      <c r="W20" s="627" t="str">
        <f>+W21</f>
        <v>Improbable (0-25)</v>
      </c>
      <c r="X20" s="628" t="str">
        <f>+X21</f>
        <v xml:space="preserve">Bajo </v>
      </c>
      <c r="Y20" s="627" t="str">
        <f>+Y21</f>
        <v xml:space="preserve">Realizar Los Levantamientos A Tiempo Y Con Personas Calificadas </v>
      </c>
      <c r="Z20" s="629">
        <f>+Z22</f>
        <v>10000</v>
      </c>
      <c r="AA20" s="630" t="str">
        <f>+AA22</f>
        <v>personal y recursos</v>
      </c>
      <c r="AB20" s="106"/>
      <c r="AC20" s="106"/>
      <c r="AD20" s="106"/>
      <c r="AE20" s="106"/>
      <c r="AF20" s="106"/>
      <c r="AG20" s="106"/>
      <c r="AH20" s="106"/>
      <c r="AI20" s="106"/>
      <c r="AJ20" s="106"/>
      <c r="AK20" s="106"/>
    </row>
    <row r="21" spans="1:37" ht="54.95" hidden="1" customHeight="1" outlineLevel="1">
      <c r="A21" s="106"/>
      <c r="B21" s="1253" t="s">
        <v>1152</v>
      </c>
      <c r="C21" s="1254" t="s">
        <v>1134</v>
      </c>
      <c r="D21" s="611" t="s">
        <v>1153</v>
      </c>
      <c r="E21" s="614" t="s">
        <v>1136</v>
      </c>
      <c r="F21" s="631">
        <v>1</v>
      </c>
      <c r="G21" s="614" t="s">
        <v>1137</v>
      </c>
      <c r="H21" s="632" t="s">
        <v>1154</v>
      </c>
      <c r="I21" s="633">
        <v>1</v>
      </c>
      <c r="J21" s="633">
        <v>1</v>
      </c>
      <c r="K21" s="633"/>
      <c r="L21" s="633"/>
      <c r="M21" s="633"/>
      <c r="N21" s="633"/>
      <c r="O21" s="633"/>
      <c r="P21" s="634"/>
      <c r="Q21" s="633"/>
      <c r="R21" s="633"/>
      <c r="S21" s="633"/>
      <c r="T21" s="633"/>
      <c r="U21" s="635"/>
      <c r="V21" s="620" t="s">
        <v>1155</v>
      </c>
      <c r="W21" s="621" t="s">
        <v>1140</v>
      </c>
      <c r="X21" s="622" t="s">
        <v>741</v>
      </c>
      <c r="Y21" s="623" t="s">
        <v>1156</v>
      </c>
      <c r="Z21" s="636"/>
      <c r="AA21" s="637"/>
      <c r="AB21" s="106"/>
      <c r="AC21" s="106"/>
      <c r="AD21" s="106"/>
      <c r="AE21" s="106"/>
      <c r="AF21" s="106"/>
      <c r="AG21" s="106"/>
      <c r="AH21" s="106"/>
      <c r="AI21" s="106"/>
      <c r="AJ21" s="106"/>
      <c r="AK21" s="106"/>
    </row>
    <row r="22" spans="1:37" ht="54.95" hidden="1" customHeight="1" outlineLevel="1">
      <c r="A22" s="106"/>
      <c r="B22" s="1253"/>
      <c r="C22" s="1248"/>
      <c r="D22" s="611" t="s">
        <v>1157</v>
      </c>
      <c r="E22" s="614" t="s">
        <v>1143</v>
      </c>
      <c r="F22" s="631">
        <v>1</v>
      </c>
      <c r="G22" s="614" t="s">
        <v>1137</v>
      </c>
      <c r="H22" s="632" t="s">
        <v>1158</v>
      </c>
      <c r="I22" s="633">
        <v>1</v>
      </c>
      <c r="J22" s="633"/>
      <c r="K22" s="633"/>
      <c r="L22" s="633"/>
      <c r="M22" s="633">
        <v>1</v>
      </c>
      <c r="N22" s="633"/>
      <c r="O22" s="633"/>
      <c r="P22" s="634"/>
      <c r="Q22" s="633"/>
      <c r="R22" s="633"/>
      <c r="S22" s="633"/>
      <c r="T22" s="633"/>
      <c r="U22" s="635"/>
      <c r="V22" s="620" t="s">
        <v>1144</v>
      </c>
      <c r="W22" s="621" t="s">
        <v>1140</v>
      </c>
      <c r="X22" s="622" t="s">
        <v>741</v>
      </c>
      <c r="Y22" s="623" t="s">
        <v>1159</v>
      </c>
      <c r="Z22" s="636">
        <v>10000</v>
      </c>
      <c r="AA22" s="637" t="s">
        <v>1160</v>
      </c>
      <c r="AB22" s="106"/>
      <c r="AC22" s="106"/>
      <c r="AD22" s="106"/>
      <c r="AE22" s="106"/>
      <c r="AF22" s="106"/>
      <c r="AG22" s="106"/>
      <c r="AH22" s="106"/>
      <c r="AI22" s="106"/>
      <c r="AJ22" s="106"/>
      <c r="AK22" s="106"/>
    </row>
    <row r="23" spans="1:37" ht="54.95" hidden="1" customHeight="1" outlineLevel="1">
      <c r="A23" s="106"/>
      <c r="B23" s="1253"/>
      <c r="C23" s="1248"/>
      <c r="D23" s="611" t="s">
        <v>1161</v>
      </c>
      <c r="E23" s="614" t="s">
        <v>1162</v>
      </c>
      <c r="F23" s="631">
        <v>1</v>
      </c>
      <c r="G23" s="614" t="s">
        <v>567</v>
      </c>
      <c r="H23" s="632" t="s">
        <v>1163</v>
      </c>
      <c r="I23" s="633">
        <v>1</v>
      </c>
      <c r="J23" s="633"/>
      <c r="K23" s="633"/>
      <c r="L23" s="633"/>
      <c r="M23" s="633"/>
      <c r="N23" s="633"/>
      <c r="O23" s="633"/>
      <c r="P23" s="634"/>
      <c r="Q23" s="633">
        <v>1</v>
      </c>
      <c r="R23" s="633"/>
      <c r="S23" s="633"/>
      <c r="T23" s="633"/>
      <c r="U23" s="635"/>
      <c r="V23" s="620" t="s">
        <v>1164</v>
      </c>
      <c r="W23" s="621" t="s">
        <v>1140</v>
      </c>
      <c r="X23" s="622" t="s">
        <v>741</v>
      </c>
      <c r="Y23" s="623" t="s">
        <v>1165</v>
      </c>
      <c r="Z23" s="636"/>
      <c r="AA23" s="637"/>
      <c r="AB23" s="106"/>
      <c r="AC23" s="106"/>
      <c r="AD23" s="106"/>
      <c r="AE23" s="106"/>
      <c r="AF23" s="106"/>
      <c r="AG23" s="106"/>
      <c r="AH23" s="106"/>
      <c r="AI23" s="106"/>
      <c r="AJ23" s="106"/>
      <c r="AK23" s="106"/>
    </row>
    <row r="24" spans="1:37" ht="54.95" hidden="1" customHeight="1" outlineLevel="1">
      <c r="A24" s="106"/>
      <c r="B24" s="1253"/>
      <c r="C24" s="1248"/>
      <c r="D24" s="611" t="s">
        <v>1166</v>
      </c>
      <c r="E24" s="614" t="s">
        <v>1167</v>
      </c>
      <c r="F24" s="631">
        <v>1</v>
      </c>
      <c r="G24" s="614" t="s">
        <v>1168</v>
      </c>
      <c r="H24" s="632" t="s">
        <v>1169</v>
      </c>
      <c r="I24" s="633">
        <v>1</v>
      </c>
      <c r="J24" s="633"/>
      <c r="K24" s="633"/>
      <c r="L24" s="633"/>
      <c r="M24" s="633"/>
      <c r="N24" s="633"/>
      <c r="O24" s="633"/>
      <c r="P24" s="634"/>
      <c r="Q24" s="633"/>
      <c r="R24" s="633"/>
      <c r="S24" s="633">
        <v>1</v>
      </c>
      <c r="T24" s="633"/>
      <c r="U24" s="635"/>
      <c r="V24" s="620" t="s">
        <v>1170</v>
      </c>
      <c r="W24" s="621" t="s">
        <v>1140</v>
      </c>
      <c r="X24" s="622" t="s">
        <v>119</v>
      </c>
      <c r="Y24" s="623" t="s">
        <v>1171</v>
      </c>
      <c r="Z24" s="636"/>
      <c r="AA24" s="637"/>
      <c r="AB24" s="106"/>
      <c r="AC24" s="106"/>
      <c r="AD24" s="106"/>
      <c r="AE24" s="106"/>
      <c r="AF24" s="106"/>
      <c r="AG24" s="106"/>
      <c r="AH24" s="106"/>
      <c r="AI24" s="106"/>
      <c r="AJ24" s="106"/>
      <c r="AK24" s="106"/>
    </row>
    <row r="25" spans="1:37" ht="54.95" hidden="1" customHeight="1" collapsed="1">
      <c r="A25" s="106"/>
      <c r="B25" s="638">
        <v>3</v>
      </c>
      <c r="C25" s="1238" t="s">
        <v>82</v>
      </c>
      <c r="D25" s="1239"/>
      <c r="E25" s="601" t="s">
        <v>571</v>
      </c>
      <c r="F25" s="639">
        <f>+F26</f>
        <v>1</v>
      </c>
      <c r="G25" s="603" t="str">
        <f>+G26</f>
        <v xml:space="preserve">Convocatoria ,fotos, registro de asistencia ,informes </v>
      </c>
      <c r="H25" s="603" t="str">
        <f>+H26</f>
        <v>Enc.Departamentos, comité de riesgos</v>
      </c>
      <c r="I25" s="626">
        <v>2</v>
      </c>
      <c r="J25" s="1240">
        <v>0.5</v>
      </c>
      <c r="K25" s="1240"/>
      <c r="L25" s="1240"/>
      <c r="M25" s="1429">
        <v>0.5</v>
      </c>
      <c r="N25" s="1429"/>
      <c r="O25" s="1429"/>
      <c r="P25" s="1244">
        <v>1</v>
      </c>
      <c r="Q25" s="1244"/>
      <c r="R25" s="1244"/>
      <c r="S25" s="1245">
        <v>1</v>
      </c>
      <c r="T25" s="1245"/>
      <c r="U25" s="1246"/>
      <c r="V25" s="627" t="str">
        <f t="shared" ref="V25:AA25" si="0">+V26</f>
        <v>Que La Socialización No Se Realice</v>
      </c>
      <c r="W25" s="627" t="str">
        <f t="shared" si="0"/>
        <v>Improbable (0-25)</v>
      </c>
      <c r="X25" s="628" t="str">
        <f t="shared" si="0"/>
        <v xml:space="preserve">Medio </v>
      </c>
      <c r="Y25" s="627" t="str">
        <f t="shared" si="0"/>
        <v xml:space="preserve">Convocar Reunión Con Mucha Anticipación </v>
      </c>
      <c r="Z25" s="629">
        <f t="shared" si="0"/>
        <v>1000</v>
      </c>
      <c r="AA25" s="630" t="str">
        <f t="shared" si="0"/>
        <v xml:space="preserve">pc,tinta, impresora </v>
      </c>
      <c r="AB25" s="106"/>
      <c r="AC25" s="106"/>
      <c r="AD25" s="106"/>
      <c r="AE25" s="106"/>
      <c r="AF25" s="106"/>
      <c r="AG25" s="106"/>
      <c r="AH25" s="106"/>
      <c r="AI25" s="106"/>
      <c r="AJ25" s="106"/>
      <c r="AK25" s="106"/>
    </row>
    <row r="26" spans="1:37" ht="54.95" hidden="1" customHeight="1" outlineLevel="1">
      <c r="A26" s="106"/>
      <c r="B26" s="640" t="s">
        <v>1172</v>
      </c>
      <c r="C26" s="641" t="s">
        <v>1173</v>
      </c>
      <c r="D26" s="611" t="s">
        <v>1174</v>
      </c>
      <c r="E26" s="614" t="s">
        <v>1175</v>
      </c>
      <c r="F26" s="631">
        <v>1</v>
      </c>
      <c r="G26" s="642" t="s">
        <v>1176</v>
      </c>
      <c r="H26" s="612" t="s">
        <v>1177</v>
      </c>
      <c r="I26" s="633">
        <v>2</v>
      </c>
      <c r="J26" s="633"/>
      <c r="K26" s="633">
        <v>1</v>
      </c>
      <c r="L26" s="633"/>
      <c r="M26" s="633"/>
      <c r="N26" s="633"/>
      <c r="O26" s="633"/>
      <c r="P26" s="634"/>
      <c r="Q26" s="633">
        <v>1</v>
      </c>
      <c r="R26" s="633"/>
      <c r="S26" s="633"/>
      <c r="T26" s="633"/>
      <c r="U26" s="635"/>
      <c r="V26" s="620" t="s">
        <v>1178</v>
      </c>
      <c r="W26" s="621" t="s">
        <v>1140</v>
      </c>
      <c r="X26" s="622" t="s">
        <v>495</v>
      </c>
      <c r="Y26" s="623" t="s">
        <v>1179</v>
      </c>
      <c r="Z26" s="636">
        <v>1000</v>
      </c>
      <c r="AA26" s="637" t="s">
        <v>1180</v>
      </c>
      <c r="AB26" s="106"/>
      <c r="AC26" s="106"/>
      <c r="AD26" s="106"/>
      <c r="AE26" s="106"/>
      <c r="AF26" s="106"/>
      <c r="AG26" s="106"/>
      <c r="AH26" s="106"/>
      <c r="AI26" s="106"/>
      <c r="AJ26" s="106"/>
      <c r="AK26" s="106"/>
    </row>
    <row r="27" spans="1:37" ht="54.95" customHeight="1" collapsed="1">
      <c r="A27" s="106"/>
      <c r="B27" s="638">
        <v>1</v>
      </c>
      <c r="C27" s="1238" t="s">
        <v>1633</v>
      </c>
      <c r="D27" s="1239"/>
      <c r="E27" s="601" t="s">
        <v>571</v>
      </c>
      <c r="F27" s="639">
        <f>SUM(F28)</f>
        <v>2</v>
      </c>
      <c r="G27" s="603" t="str">
        <f>+G28</f>
        <v xml:space="preserve">Convocatoria ,fotos, registro de asistencia ,informes </v>
      </c>
      <c r="H27" s="603" t="str">
        <f>+H28</f>
        <v xml:space="preserve">Personal capacitados para los talleres y  colaboradores de diferentes areas </v>
      </c>
      <c r="I27" s="626">
        <v>2</v>
      </c>
      <c r="J27" s="1240">
        <v>0</v>
      </c>
      <c r="K27" s="1240"/>
      <c r="L27" s="1240"/>
      <c r="M27" s="1429">
        <v>0.5</v>
      </c>
      <c r="N27" s="1429"/>
      <c r="O27" s="1429"/>
      <c r="P27" s="1244">
        <v>0.5</v>
      </c>
      <c r="Q27" s="1244"/>
      <c r="R27" s="1244"/>
      <c r="S27" s="1245">
        <v>1</v>
      </c>
      <c r="T27" s="1245"/>
      <c r="U27" s="1246"/>
      <c r="V27" s="627" t="str">
        <f t="shared" ref="V27:AA27" si="1">+V28</f>
        <v xml:space="preserve">Qué No Se Realicen Los Talleres Y Capacitación </v>
      </c>
      <c r="W27" s="627" t="str">
        <f t="shared" si="1"/>
        <v>Improbable (0-25)</v>
      </c>
      <c r="X27" s="628" t="str">
        <f t="shared" si="1"/>
        <v xml:space="preserve">Medio </v>
      </c>
      <c r="Y27" s="627" t="str">
        <f t="shared" si="1"/>
        <v xml:space="preserve">Prevención De Futuros Riesgos </v>
      </c>
      <c r="Z27" s="629">
        <f t="shared" si="1"/>
        <v>10000</v>
      </c>
      <c r="AA27" s="630" t="str">
        <f t="shared" si="1"/>
        <v>personal ,equipos eléctrico, recursos monetarios</v>
      </c>
      <c r="AB27" s="106"/>
      <c r="AC27" s="106"/>
      <c r="AD27" s="106"/>
      <c r="AE27" s="106"/>
      <c r="AF27" s="106"/>
      <c r="AG27" s="106"/>
      <c r="AH27" s="106"/>
      <c r="AI27" s="106"/>
      <c r="AJ27" s="106"/>
      <c r="AK27" s="106"/>
    </row>
    <row r="28" spans="1:37" ht="54.95" hidden="1" customHeight="1" outlineLevel="1">
      <c r="A28" s="106"/>
      <c r="B28" s="640" t="s">
        <v>1181</v>
      </c>
      <c r="C28" s="958" t="s">
        <v>1637</v>
      </c>
      <c r="D28" s="959" t="s">
        <v>1182</v>
      </c>
      <c r="E28" s="614" t="s">
        <v>1143</v>
      </c>
      <c r="F28" s="631">
        <v>2</v>
      </c>
      <c r="G28" s="642" t="s">
        <v>1176</v>
      </c>
      <c r="H28" s="612" t="s">
        <v>1183</v>
      </c>
      <c r="I28" s="633">
        <v>2</v>
      </c>
      <c r="J28" s="633"/>
      <c r="K28" s="633"/>
      <c r="L28" s="633"/>
      <c r="M28" s="633"/>
      <c r="N28" s="633">
        <v>1</v>
      </c>
      <c r="O28" s="633"/>
      <c r="P28" s="634"/>
      <c r="Q28" s="633"/>
      <c r="R28" s="633"/>
      <c r="S28" s="633">
        <v>1</v>
      </c>
      <c r="T28" s="633"/>
      <c r="U28" s="635"/>
      <c r="V28" s="620" t="s">
        <v>1184</v>
      </c>
      <c r="W28" s="621" t="s">
        <v>1140</v>
      </c>
      <c r="X28" s="622" t="s">
        <v>495</v>
      </c>
      <c r="Y28" s="623" t="s">
        <v>1185</v>
      </c>
      <c r="Z28" s="636">
        <v>10000</v>
      </c>
      <c r="AA28" s="637" t="s">
        <v>1186</v>
      </c>
      <c r="AB28" s="106"/>
      <c r="AC28" s="106"/>
      <c r="AD28" s="106"/>
      <c r="AE28" s="106"/>
      <c r="AF28" s="106"/>
      <c r="AG28" s="106"/>
      <c r="AH28" s="106"/>
      <c r="AI28" s="106"/>
      <c r="AJ28" s="106"/>
      <c r="AK28" s="106"/>
    </row>
    <row r="29" spans="1:37" ht="54.95" hidden="1" customHeight="1" collapsed="1">
      <c r="A29" s="106"/>
      <c r="B29" s="638">
        <v>5</v>
      </c>
      <c r="C29" s="1238" t="s">
        <v>95</v>
      </c>
      <c r="D29" s="1239"/>
      <c r="E29" s="601" t="s">
        <v>571</v>
      </c>
      <c r="F29" s="639">
        <f>SUM(F30)</f>
        <v>30</v>
      </c>
      <c r="G29" s="603" t="str">
        <f>+G30</f>
        <v>Fotos</v>
      </c>
      <c r="H29" s="603" t="str">
        <f>+H30</f>
        <v xml:space="preserve">Comité de riesgos y supervisores </v>
      </c>
      <c r="I29" s="626">
        <v>24</v>
      </c>
      <c r="J29" s="1240" t="s">
        <v>96</v>
      </c>
      <c r="K29" s="1240"/>
      <c r="L29" s="1240"/>
      <c r="M29" s="1241" t="e">
        <f>(SUM(M30:O30)/I29)+J29</f>
        <v>#VALUE!</v>
      </c>
      <c r="N29" s="1242"/>
      <c r="O29" s="1243"/>
      <c r="P29" s="1244" t="e">
        <f>(SUM(P30:R30)/I29)+M29</f>
        <v>#VALUE!</v>
      </c>
      <c r="Q29" s="1244"/>
      <c r="R29" s="1244"/>
      <c r="S29" s="1245" t="e">
        <f>(SUM(S30:U30)/I29)+P29</f>
        <v>#VALUE!</v>
      </c>
      <c r="T29" s="1245"/>
      <c r="U29" s="1246"/>
      <c r="V29" s="627" t="str">
        <f t="shared" ref="V29:AA29" si="2">+V30</f>
        <v xml:space="preserve">Qué No Se Realice La Supervisión </v>
      </c>
      <c r="W29" s="627" t="str">
        <f t="shared" si="2"/>
        <v>Improbable (0-25)</v>
      </c>
      <c r="X29" s="628" t="str">
        <f t="shared" si="2"/>
        <v xml:space="preserve">Medio </v>
      </c>
      <c r="Y29" s="627" t="str">
        <f t="shared" si="2"/>
        <v xml:space="preserve">Buscar Que Cada Colaborador Este Siempre Protegido De Riesgos </v>
      </c>
      <c r="Z29" s="629">
        <f t="shared" si="2"/>
        <v>3000</v>
      </c>
      <c r="AA29" s="630" t="str">
        <f t="shared" si="2"/>
        <v>transportes, dietas,personal</v>
      </c>
      <c r="AB29" s="106"/>
      <c r="AC29" s="106"/>
      <c r="AD29" s="106"/>
      <c r="AE29" s="106"/>
      <c r="AF29" s="106"/>
      <c r="AG29" s="106"/>
      <c r="AH29" s="106"/>
      <c r="AI29" s="106"/>
      <c r="AJ29" s="106"/>
      <c r="AK29" s="106"/>
    </row>
    <row r="30" spans="1:37" ht="54.95" hidden="1" customHeight="1" outlineLevel="1">
      <c r="A30" s="106"/>
      <c r="B30" s="640" t="s">
        <v>1187</v>
      </c>
      <c r="C30" s="641" t="s">
        <v>1134</v>
      </c>
      <c r="D30" s="643" t="s">
        <v>1188</v>
      </c>
      <c r="E30" s="614" t="s">
        <v>1189</v>
      </c>
      <c r="F30" s="631">
        <v>30</v>
      </c>
      <c r="G30" s="642" t="s">
        <v>1149</v>
      </c>
      <c r="H30" s="612" t="s">
        <v>1190</v>
      </c>
      <c r="I30" s="633">
        <f>SUM(J30:U30)</f>
        <v>24</v>
      </c>
      <c r="J30" s="633">
        <v>2</v>
      </c>
      <c r="K30" s="633">
        <v>2</v>
      </c>
      <c r="L30" s="633">
        <v>2</v>
      </c>
      <c r="M30" s="633">
        <v>2</v>
      </c>
      <c r="N30" s="633">
        <v>2</v>
      </c>
      <c r="O30" s="633">
        <v>2</v>
      </c>
      <c r="P30" s="634">
        <v>2</v>
      </c>
      <c r="Q30" s="633">
        <v>2</v>
      </c>
      <c r="R30" s="633">
        <v>2</v>
      </c>
      <c r="S30" s="633">
        <v>2</v>
      </c>
      <c r="T30" s="633">
        <v>2</v>
      </c>
      <c r="U30" s="635">
        <v>2</v>
      </c>
      <c r="V30" s="620" t="s">
        <v>1191</v>
      </c>
      <c r="W30" s="621" t="s">
        <v>1140</v>
      </c>
      <c r="X30" s="622" t="s">
        <v>495</v>
      </c>
      <c r="Y30" s="623" t="s">
        <v>1192</v>
      </c>
      <c r="Z30" s="636">
        <v>3000</v>
      </c>
      <c r="AA30" s="637" t="s">
        <v>1193</v>
      </c>
      <c r="AB30" s="106"/>
      <c r="AC30" s="106"/>
      <c r="AD30" s="106"/>
      <c r="AE30" s="106"/>
      <c r="AF30" s="106"/>
      <c r="AG30" s="106"/>
      <c r="AH30" s="106"/>
      <c r="AI30" s="106"/>
      <c r="AJ30" s="106"/>
      <c r="AK30" s="106"/>
    </row>
    <row r="31" spans="1:37" ht="54.95" hidden="1" customHeight="1" collapsed="1">
      <c r="A31" s="106"/>
      <c r="B31" s="638">
        <v>6</v>
      </c>
      <c r="C31" s="1238" t="s">
        <v>1063</v>
      </c>
      <c r="D31" s="1239"/>
      <c r="E31" s="601" t="s">
        <v>571</v>
      </c>
      <c r="F31" s="639">
        <f>SUM(F32)</f>
        <v>3</v>
      </c>
      <c r="G31" s="603" t="str">
        <f>+G32</f>
        <v xml:space="preserve">Convocatorias, informes, foto,registro de asistencia </v>
      </c>
      <c r="H31" s="603" t="str">
        <f>+H32</f>
        <v>Personal capacitados en el area y colaboradores</v>
      </c>
      <c r="I31" s="626">
        <v>4</v>
      </c>
      <c r="J31" s="1240">
        <f>SUM(J32:L32)/I31</f>
        <v>0.25</v>
      </c>
      <c r="K31" s="1240"/>
      <c r="L31" s="1240"/>
      <c r="M31" s="1241">
        <f>(SUM(M32:O32)/I31)+J31</f>
        <v>0.5</v>
      </c>
      <c r="N31" s="1242"/>
      <c r="O31" s="1243"/>
      <c r="P31" s="1244">
        <f>(SUM(P32:R32)/I31)+M31</f>
        <v>0.75</v>
      </c>
      <c r="Q31" s="1244"/>
      <c r="R31" s="1244"/>
      <c r="S31" s="1245">
        <f>(SUM(S32:U32)/I31)+P31</f>
        <v>1</v>
      </c>
      <c r="T31" s="1245"/>
      <c r="U31" s="1246"/>
      <c r="V31" s="627" t="str">
        <f t="shared" ref="V31:AA31" si="3">+V32</f>
        <v>Qué No Se Realicen Las Charlas</v>
      </c>
      <c r="W31" s="627" t="str">
        <f t="shared" si="3"/>
        <v>Improbable (0-25)</v>
      </c>
      <c r="X31" s="628" t="str">
        <f t="shared" si="3"/>
        <v xml:space="preserve">Bajo </v>
      </c>
      <c r="Y31" s="627" t="str">
        <f t="shared" si="3"/>
        <v>Tramitar La Solicitud Para Las Charlas A Tiempo</v>
      </c>
      <c r="Z31" s="629">
        <f t="shared" si="3"/>
        <v>5000</v>
      </c>
      <c r="AA31" s="630" t="str">
        <f t="shared" si="3"/>
        <v>personal,recursos</v>
      </c>
      <c r="AB31" s="106"/>
      <c r="AC31" s="106"/>
      <c r="AD31" s="106"/>
      <c r="AE31" s="106"/>
      <c r="AF31" s="106"/>
      <c r="AG31" s="106"/>
      <c r="AH31" s="106"/>
      <c r="AI31" s="106"/>
      <c r="AJ31" s="106"/>
      <c r="AK31" s="106"/>
    </row>
    <row r="32" spans="1:37" ht="48" hidden="1" customHeight="1" outlineLevel="1">
      <c r="A32" s="106"/>
      <c r="B32" s="640" t="s">
        <v>1194</v>
      </c>
      <c r="C32" s="641" t="s">
        <v>1134</v>
      </c>
      <c r="D32" s="643" t="s">
        <v>1195</v>
      </c>
      <c r="E32" s="614" t="s">
        <v>1196</v>
      </c>
      <c r="F32" s="631">
        <v>3</v>
      </c>
      <c r="G32" s="642" t="s">
        <v>1197</v>
      </c>
      <c r="H32" s="612" t="s">
        <v>1198</v>
      </c>
      <c r="I32" s="633">
        <f>SUM(J32:U32)</f>
        <v>4</v>
      </c>
      <c r="J32" s="633"/>
      <c r="K32" s="633">
        <v>1</v>
      </c>
      <c r="L32" s="633"/>
      <c r="M32" s="633"/>
      <c r="N32" s="633"/>
      <c r="O32" s="633">
        <v>1</v>
      </c>
      <c r="P32" s="634"/>
      <c r="Q32" s="633"/>
      <c r="R32" s="633">
        <v>1</v>
      </c>
      <c r="S32" s="633"/>
      <c r="T32" s="633"/>
      <c r="U32" s="635">
        <v>1</v>
      </c>
      <c r="V32" s="644" t="s">
        <v>1199</v>
      </c>
      <c r="W32" s="621" t="s">
        <v>1140</v>
      </c>
      <c r="X32" s="622" t="s">
        <v>741</v>
      </c>
      <c r="Y32" s="613" t="s">
        <v>1200</v>
      </c>
      <c r="Z32" s="645">
        <v>5000</v>
      </c>
      <c r="AA32" s="646" t="s">
        <v>1201</v>
      </c>
      <c r="AB32" s="106"/>
      <c r="AC32" s="106"/>
      <c r="AD32" s="106"/>
      <c r="AE32" s="106"/>
      <c r="AF32" s="106"/>
      <c r="AG32" s="106"/>
      <c r="AH32" s="106"/>
      <c r="AI32" s="106"/>
      <c r="AJ32" s="106"/>
      <c r="AK32" s="106"/>
    </row>
    <row r="33" spans="1:37" ht="54.95" customHeight="1" collapsed="1">
      <c r="A33" s="106"/>
      <c r="B33" s="638">
        <v>2</v>
      </c>
      <c r="C33" s="1238" t="s">
        <v>107</v>
      </c>
      <c r="D33" s="1239"/>
      <c r="E33" s="601" t="s">
        <v>571</v>
      </c>
      <c r="F33" s="639">
        <f>SUM(F34:F35)</f>
        <v>28</v>
      </c>
      <c r="G33" s="603" t="str">
        <f>+G35</f>
        <v>Informe y fotos</v>
      </c>
      <c r="H33" s="603" t="str">
        <f>+H35</f>
        <v xml:space="preserve">Servicios generales </v>
      </c>
      <c r="I33" s="626">
        <v>34</v>
      </c>
      <c r="J33" s="1240">
        <f>SUM(J34:L35)/I33</f>
        <v>0.17647058823529413</v>
      </c>
      <c r="K33" s="1240"/>
      <c r="L33" s="1240"/>
      <c r="M33" s="1241">
        <f>(SUM(M34:O35)/I33)+J33</f>
        <v>0.5</v>
      </c>
      <c r="N33" s="1242"/>
      <c r="O33" s="1243"/>
      <c r="P33" s="1244">
        <f>(SUM(P34:R35)/I33)+M33</f>
        <v>0.67647058823529416</v>
      </c>
      <c r="Q33" s="1244"/>
      <c r="R33" s="1244"/>
      <c r="S33" s="1245">
        <f>(SUM(S34:U35)/I33)+P33</f>
        <v>1</v>
      </c>
      <c r="T33" s="1245"/>
      <c r="U33" s="1246"/>
      <c r="V33" s="627" t="str">
        <f>+V34</f>
        <v xml:space="preserve">Que Existan Materiales Específicos </v>
      </c>
      <c r="W33" s="627" t="str">
        <f>+W34</f>
        <v>Improbable (0-25)</v>
      </c>
      <c r="X33" s="628" t="str">
        <f>+X34</f>
        <v xml:space="preserve">Bajo </v>
      </c>
      <c r="Y33" s="627" t="str">
        <f>+Y34</f>
        <v xml:space="preserve">Solicitar Materiales </v>
      </c>
      <c r="Z33" s="629">
        <f>+Z35</f>
        <v>20000</v>
      </c>
      <c r="AA33" s="647" t="str">
        <f>+AA35</f>
        <v>personal y recusos</v>
      </c>
      <c r="AB33" s="106"/>
      <c r="AC33" s="106"/>
      <c r="AD33" s="106"/>
      <c r="AE33" s="106"/>
      <c r="AF33" s="106"/>
      <c r="AG33" s="106"/>
      <c r="AH33" s="106"/>
      <c r="AI33" s="106"/>
      <c r="AJ33" s="106"/>
      <c r="AK33" s="106"/>
    </row>
    <row r="34" spans="1:37" ht="54.95" hidden="1" customHeight="1" outlineLevel="1">
      <c r="A34" s="106"/>
      <c r="B34" s="1253" t="s">
        <v>1202</v>
      </c>
      <c r="C34" s="1254" t="s">
        <v>1203</v>
      </c>
      <c r="D34" s="643" t="s">
        <v>1204</v>
      </c>
      <c r="E34" s="614" t="s">
        <v>1205</v>
      </c>
      <c r="F34" s="631">
        <v>25</v>
      </c>
      <c r="G34" s="642" t="s">
        <v>1149</v>
      </c>
      <c r="H34" s="612" t="s">
        <v>1206</v>
      </c>
      <c r="I34" s="633">
        <f>SUM(J34:U34)</f>
        <v>30</v>
      </c>
      <c r="J34" s="633"/>
      <c r="K34" s="633">
        <v>5</v>
      </c>
      <c r="L34" s="633"/>
      <c r="M34" s="633">
        <v>5</v>
      </c>
      <c r="N34" s="633"/>
      <c r="O34" s="633">
        <v>5</v>
      </c>
      <c r="P34" s="634"/>
      <c r="Q34" s="633"/>
      <c r="R34" s="633">
        <v>5</v>
      </c>
      <c r="S34" s="633">
        <v>5</v>
      </c>
      <c r="T34" s="633"/>
      <c r="U34" s="635">
        <v>5</v>
      </c>
      <c r="V34" s="620" t="s">
        <v>1207</v>
      </c>
      <c r="W34" s="621" t="s">
        <v>1140</v>
      </c>
      <c r="X34" s="622" t="s">
        <v>741</v>
      </c>
      <c r="Y34" s="623" t="s">
        <v>1208</v>
      </c>
      <c r="Z34" s="636"/>
      <c r="AA34" s="637"/>
      <c r="AB34" s="106"/>
      <c r="AC34" s="106"/>
      <c r="AD34" s="106"/>
      <c r="AE34" s="106"/>
      <c r="AF34" s="106"/>
      <c r="AG34" s="106"/>
      <c r="AH34" s="106"/>
      <c r="AI34" s="106"/>
      <c r="AJ34" s="106"/>
      <c r="AK34" s="106"/>
    </row>
    <row r="35" spans="1:37" ht="54.95" hidden="1" customHeight="1" outlineLevel="1">
      <c r="A35" s="106"/>
      <c r="B35" s="1253"/>
      <c r="C35" s="1254"/>
      <c r="D35" s="643" t="s">
        <v>1209</v>
      </c>
      <c r="E35" s="614" t="s">
        <v>1210</v>
      </c>
      <c r="F35" s="631">
        <v>3</v>
      </c>
      <c r="G35" s="642" t="s">
        <v>1137</v>
      </c>
      <c r="H35" s="612" t="s">
        <v>1154</v>
      </c>
      <c r="I35" s="633">
        <f>SUM(J35:U35)</f>
        <v>4</v>
      </c>
      <c r="J35" s="633">
        <v>1</v>
      </c>
      <c r="K35" s="633"/>
      <c r="L35" s="633"/>
      <c r="M35" s="633"/>
      <c r="N35" s="633">
        <v>1</v>
      </c>
      <c r="O35" s="633"/>
      <c r="P35" s="634"/>
      <c r="Q35" s="633"/>
      <c r="R35" s="633">
        <v>1</v>
      </c>
      <c r="S35" s="633"/>
      <c r="T35" s="633"/>
      <c r="U35" s="635">
        <v>1</v>
      </c>
      <c r="V35" s="620" t="s">
        <v>1144</v>
      </c>
      <c r="W35" s="621" t="s">
        <v>1140</v>
      </c>
      <c r="X35" s="621" t="s">
        <v>741</v>
      </c>
      <c r="Y35" s="648" t="s">
        <v>1145</v>
      </c>
      <c r="Z35" s="649">
        <v>20000</v>
      </c>
      <c r="AA35" s="650" t="s">
        <v>1211</v>
      </c>
      <c r="AB35" s="106"/>
      <c r="AC35" s="106"/>
      <c r="AD35" s="106"/>
      <c r="AE35" s="106"/>
      <c r="AF35" s="106"/>
      <c r="AG35" s="106"/>
      <c r="AH35" s="106"/>
      <c r="AI35" s="106"/>
      <c r="AJ35" s="106"/>
      <c r="AK35" s="106"/>
    </row>
    <row r="36" spans="1:37" ht="54.95" customHeight="1" collapsed="1">
      <c r="A36" s="106"/>
      <c r="B36" s="638">
        <v>3</v>
      </c>
      <c r="C36" s="1238" t="s">
        <v>1632</v>
      </c>
      <c r="D36" s="1239"/>
      <c r="E36" s="601" t="s">
        <v>571</v>
      </c>
      <c r="F36" s="639">
        <f>SUM(F37:F38)</f>
        <v>33</v>
      </c>
      <c r="G36" s="603" t="str">
        <f>+G37</f>
        <v>Informe,fotos</v>
      </c>
      <c r="H36" s="603" t="str">
        <f>+H37</f>
        <v xml:space="preserve">Comite de riesgos y departamentos de comunicación </v>
      </c>
      <c r="I36" s="626">
        <v>27</v>
      </c>
      <c r="J36" s="1240">
        <f>SUM(J37:L38)/I36</f>
        <v>0.22222222222222221</v>
      </c>
      <c r="K36" s="1240"/>
      <c r="L36" s="1240"/>
      <c r="M36" s="1241">
        <f>(SUM(M37:O38)/I36)+J36</f>
        <v>0.48148148148148145</v>
      </c>
      <c r="N36" s="1242"/>
      <c r="O36" s="1243"/>
      <c r="P36" s="1244">
        <f>(SUM(P37:R38)/I36)+M36</f>
        <v>0.7407407407407407</v>
      </c>
      <c r="Q36" s="1244"/>
      <c r="R36" s="1244"/>
      <c r="S36" s="1245">
        <f>(SUM(S37:U38)/I36)+P36</f>
        <v>1</v>
      </c>
      <c r="T36" s="1245"/>
      <c r="U36" s="1246"/>
      <c r="V36" s="627" t="str">
        <f>+V37</f>
        <v>Qué No Se Realicen Las Charlas</v>
      </c>
      <c r="W36" s="627" t="str">
        <f>+W37</f>
        <v>Improbable (0-25)</v>
      </c>
      <c r="X36" s="911" t="str">
        <f>+X37</f>
        <v xml:space="preserve">Bajo </v>
      </c>
      <c r="Y36" s="627" t="str">
        <f>+Y37</f>
        <v>Solicitar Charlas Con Tiempo</v>
      </c>
      <c r="Z36" s="629">
        <f>+Z38</f>
        <v>0</v>
      </c>
      <c r="AA36" s="652" t="str">
        <f>+AA38</f>
        <v>personal  y recursos</v>
      </c>
      <c r="AB36" s="106"/>
      <c r="AC36" s="106"/>
      <c r="AD36" s="106"/>
      <c r="AE36" s="106"/>
      <c r="AF36" s="106"/>
      <c r="AG36" s="106"/>
      <c r="AH36" s="106"/>
      <c r="AI36" s="106"/>
      <c r="AJ36" s="106"/>
      <c r="AK36" s="106"/>
    </row>
    <row r="37" spans="1:37" ht="54.95" hidden="1" customHeight="1" outlineLevel="1">
      <c r="A37" s="106"/>
      <c r="B37" s="1253" t="s">
        <v>1212</v>
      </c>
      <c r="C37" s="1254" t="s">
        <v>1134</v>
      </c>
      <c r="D37" s="643" t="s">
        <v>1213</v>
      </c>
      <c r="E37" s="614" t="s">
        <v>1214</v>
      </c>
      <c r="F37" s="631">
        <v>3</v>
      </c>
      <c r="G37" s="642" t="s">
        <v>1215</v>
      </c>
      <c r="H37" s="612" t="s">
        <v>1206</v>
      </c>
      <c r="I37" s="633">
        <f>SUM(J37:U37)</f>
        <v>3</v>
      </c>
      <c r="J37" s="633"/>
      <c r="K37" s="633"/>
      <c r="L37" s="633"/>
      <c r="M37" s="633">
        <v>1</v>
      </c>
      <c r="N37" s="633"/>
      <c r="O37" s="633"/>
      <c r="P37" s="634"/>
      <c r="Q37" s="633">
        <v>1</v>
      </c>
      <c r="R37" s="633"/>
      <c r="S37" s="633"/>
      <c r="T37" s="633"/>
      <c r="U37" s="635">
        <v>1</v>
      </c>
      <c r="V37" s="620" t="s">
        <v>1199</v>
      </c>
      <c r="W37" s="621" t="s">
        <v>1140</v>
      </c>
      <c r="X37" s="621" t="s">
        <v>741</v>
      </c>
      <c r="Y37" s="623" t="s">
        <v>1216</v>
      </c>
      <c r="Z37" s="653">
        <v>8000</v>
      </c>
      <c r="AA37" s="650" t="s">
        <v>1217</v>
      </c>
      <c r="AB37" s="106"/>
      <c r="AC37" s="106"/>
      <c r="AD37" s="106"/>
      <c r="AE37" s="106"/>
      <c r="AF37" s="106"/>
      <c r="AG37" s="106"/>
      <c r="AH37" s="106"/>
      <c r="AI37" s="106"/>
      <c r="AJ37" s="106"/>
      <c r="AK37" s="106"/>
    </row>
    <row r="38" spans="1:37" ht="54.95" hidden="1" customHeight="1" outlineLevel="1">
      <c r="A38" s="106"/>
      <c r="B38" s="1253"/>
      <c r="C38" s="1254"/>
      <c r="D38" s="643" t="s">
        <v>1218</v>
      </c>
      <c r="E38" s="614" t="s">
        <v>1219</v>
      </c>
      <c r="F38" s="631">
        <v>30</v>
      </c>
      <c r="G38" s="642" t="s">
        <v>1149</v>
      </c>
      <c r="H38" s="612" t="s">
        <v>1220</v>
      </c>
      <c r="I38" s="633">
        <f>SUM(J38:U38)</f>
        <v>24</v>
      </c>
      <c r="J38" s="633">
        <v>3</v>
      </c>
      <c r="K38" s="633"/>
      <c r="L38" s="633">
        <v>3</v>
      </c>
      <c r="M38" s="633">
        <v>3</v>
      </c>
      <c r="N38" s="633">
        <v>3</v>
      </c>
      <c r="O38" s="633"/>
      <c r="P38" s="634">
        <v>3</v>
      </c>
      <c r="Q38" s="633">
        <v>3</v>
      </c>
      <c r="R38" s="633"/>
      <c r="S38" s="633"/>
      <c r="T38" s="633">
        <v>3</v>
      </c>
      <c r="U38" s="635">
        <v>3</v>
      </c>
      <c r="V38" s="620" t="s">
        <v>1221</v>
      </c>
      <c r="W38" s="621" t="s">
        <v>1140</v>
      </c>
      <c r="X38" s="621" t="s">
        <v>741</v>
      </c>
      <c r="Y38" s="623" t="s">
        <v>1222</v>
      </c>
      <c r="Z38" s="653"/>
      <c r="AA38" s="650" t="s">
        <v>1217</v>
      </c>
      <c r="AB38" s="106"/>
      <c r="AC38" s="106"/>
      <c r="AD38" s="106"/>
      <c r="AE38" s="106"/>
      <c r="AF38" s="106"/>
      <c r="AG38" s="106"/>
      <c r="AH38" s="106"/>
      <c r="AI38" s="106"/>
      <c r="AJ38" s="106"/>
      <c r="AK38" s="106"/>
    </row>
    <row r="39" spans="1:37" ht="54.95" hidden="1" customHeight="1" collapsed="1">
      <c r="A39" s="106"/>
      <c r="B39" s="638">
        <v>9</v>
      </c>
      <c r="C39" s="1238" t="s">
        <v>133</v>
      </c>
      <c r="D39" s="1239"/>
      <c r="E39" s="601" t="s">
        <v>571</v>
      </c>
      <c r="F39" s="639">
        <f>SUM(F40:F41)</f>
        <v>21</v>
      </c>
      <c r="G39" s="603" t="str">
        <f>+G40</f>
        <v>Fotos y informe</v>
      </c>
      <c r="H39" s="603" t="str">
        <f>+H40</f>
        <v xml:space="preserve">Comité de riesgos y servicios generales </v>
      </c>
      <c r="I39" s="626">
        <v>25</v>
      </c>
      <c r="J39" s="1240">
        <f>SUM(J40:L41)/I39</f>
        <v>0.24</v>
      </c>
      <c r="K39" s="1240"/>
      <c r="L39" s="1240"/>
      <c r="M39" s="1241">
        <f>(SUM(M40:O41)/$I$39)+J39</f>
        <v>0.52</v>
      </c>
      <c r="N39" s="1242"/>
      <c r="O39" s="1243"/>
      <c r="P39" s="1244">
        <f>(SUM(P40:R41)/$I$39)+M39</f>
        <v>0.76</v>
      </c>
      <c r="Q39" s="1244"/>
      <c r="R39" s="1244"/>
      <c r="S39" s="1245">
        <f>(SUM(S40:U41)/$I$39)+P39</f>
        <v>1</v>
      </c>
      <c r="T39" s="1245"/>
      <c r="U39" s="1246"/>
      <c r="V39" s="627" t="str">
        <f>+V40</f>
        <v xml:space="preserve">Daños Físicos Y Material </v>
      </c>
      <c r="W39" s="627" t="str">
        <f>+W40</f>
        <v>Improbable (0-25)</v>
      </c>
      <c r="X39" s="651" t="str">
        <f>+X40</f>
        <v xml:space="preserve">Bajo </v>
      </c>
      <c r="Y39" s="627" t="str">
        <f>+Y40</f>
        <v xml:space="preserve">Realizar Solicitud De Compras A Tiempo </v>
      </c>
      <c r="Z39" s="629">
        <f>+Z41</f>
        <v>10000</v>
      </c>
      <c r="AA39" s="652" t="str">
        <f>+AA41</f>
        <v>personal y recursos</v>
      </c>
      <c r="AB39" s="106"/>
      <c r="AC39" s="106"/>
      <c r="AD39" s="106"/>
      <c r="AE39" s="106"/>
      <c r="AF39" s="106"/>
      <c r="AG39" s="106"/>
      <c r="AH39" s="106"/>
      <c r="AI39" s="106"/>
      <c r="AJ39" s="106"/>
      <c r="AK39" s="106"/>
    </row>
    <row r="40" spans="1:37" ht="54.95" hidden="1" customHeight="1" outlineLevel="1">
      <c r="A40" s="106"/>
      <c r="B40" s="1253" t="s">
        <v>1223</v>
      </c>
      <c r="C40" s="1254" t="s">
        <v>1134</v>
      </c>
      <c r="D40" s="643" t="s">
        <v>1224</v>
      </c>
      <c r="E40" s="614" t="s">
        <v>1225</v>
      </c>
      <c r="F40" s="631">
        <v>20</v>
      </c>
      <c r="G40" s="642" t="s">
        <v>1226</v>
      </c>
      <c r="H40" s="612" t="s">
        <v>1220</v>
      </c>
      <c r="I40" s="633">
        <f>SUM(J40:U40)</f>
        <v>24</v>
      </c>
      <c r="J40" s="633">
        <v>2</v>
      </c>
      <c r="K40" s="633">
        <v>2</v>
      </c>
      <c r="L40" s="633">
        <v>2</v>
      </c>
      <c r="M40" s="633">
        <v>2</v>
      </c>
      <c r="N40" s="633">
        <v>2</v>
      </c>
      <c r="O40" s="633">
        <v>2</v>
      </c>
      <c r="P40" s="634">
        <v>2</v>
      </c>
      <c r="Q40" s="633">
        <v>2</v>
      </c>
      <c r="R40" s="633">
        <v>2</v>
      </c>
      <c r="S40" s="633">
        <v>2</v>
      </c>
      <c r="T40" s="633">
        <v>2</v>
      </c>
      <c r="U40" s="635">
        <v>2</v>
      </c>
      <c r="V40" s="620" t="s">
        <v>1227</v>
      </c>
      <c r="W40" s="621" t="s">
        <v>1140</v>
      </c>
      <c r="X40" s="621" t="s">
        <v>741</v>
      </c>
      <c r="Y40" s="623" t="s">
        <v>1228</v>
      </c>
      <c r="Z40" s="653"/>
      <c r="AA40" s="650"/>
      <c r="AB40" s="106"/>
      <c r="AC40" s="106"/>
      <c r="AD40" s="106"/>
      <c r="AE40" s="106"/>
      <c r="AF40" s="106"/>
      <c r="AG40" s="106"/>
      <c r="AH40" s="106"/>
      <c r="AI40" s="106"/>
      <c r="AJ40" s="106"/>
      <c r="AK40" s="106"/>
    </row>
    <row r="41" spans="1:37" ht="54.95" hidden="1" customHeight="1" outlineLevel="1">
      <c r="A41" s="106"/>
      <c r="B41" s="1253"/>
      <c r="C41" s="1254"/>
      <c r="D41" s="643" t="s">
        <v>1229</v>
      </c>
      <c r="E41" s="614" t="s">
        <v>1230</v>
      </c>
      <c r="F41" s="631">
        <v>1</v>
      </c>
      <c r="G41" s="642" t="s">
        <v>1137</v>
      </c>
      <c r="H41" s="612" t="s">
        <v>1231</v>
      </c>
      <c r="I41" s="633">
        <f>SUM(J41:U41)</f>
        <v>1</v>
      </c>
      <c r="J41" s="633"/>
      <c r="K41" s="633"/>
      <c r="L41" s="633"/>
      <c r="M41" s="633"/>
      <c r="N41" s="633">
        <v>1</v>
      </c>
      <c r="O41" s="633"/>
      <c r="P41" s="634"/>
      <c r="Q41" s="633"/>
      <c r="R41" s="633"/>
      <c r="S41" s="633"/>
      <c r="T41" s="633"/>
      <c r="U41" s="635"/>
      <c r="V41" s="620" t="s">
        <v>1232</v>
      </c>
      <c r="W41" s="621" t="s">
        <v>1140</v>
      </c>
      <c r="X41" s="621" t="s">
        <v>741</v>
      </c>
      <c r="Y41" s="623" t="s">
        <v>1185</v>
      </c>
      <c r="Z41" s="653">
        <v>10000</v>
      </c>
      <c r="AA41" s="650" t="s">
        <v>1160</v>
      </c>
      <c r="AB41" s="106"/>
      <c r="AC41" s="106"/>
      <c r="AD41" s="106"/>
      <c r="AE41" s="106"/>
      <c r="AF41" s="106"/>
      <c r="AG41" s="106"/>
      <c r="AH41" s="106"/>
      <c r="AI41" s="106"/>
      <c r="AJ41" s="106"/>
      <c r="AK41" s="106"/>
    </row>
    <row r="42" spans="1:37" ht="15.75" customHeight="1" collapsed="1">
      <c r="A42" s="106"/>
      <c r="B42" s="654"/>
      <c r="C42" s="106"/>
      <c r="D42" s="106"/>
      <c r="E42" s="106"/>
      <c r="F42" s="106"/>
      <c r="G42" s="106"/>
      <c r="H42" s="106"/>
      <c r="I42" s="101"/>
      <c r="J42" s="101"/>
      <c r="K42" s="101"/>
      <c r="L42" s="101"/>
      <c r="M42" s="101"/>
      <c r="N42" s="101"/>
      <c r="O42" s="101"/>
      <c r="P42" s="102"/>
      <c r="Q42" s="101"/>
      <c r="R42" s="101"/>
      <c r="S42" s="101"/>
      <c r="T42" s="101"/>
      <c r="U42" s="101"/>
      <c r="V42" s="106"/>
      <c r="W42" s="106"/>
      <c r="X42" s="655"/>
      <c r="Y42" s="106"/>
      <c r="Z42" s="656"/>
      <c r="AA42" s="106"/>
      <c r="AB42" s="106"/>
      <c r="AC42" s="106"/>
      <c r="AD42" s="106"/>
      <c r="AE42" s="106"/>
      <c r="AF42" s="106"/>
      <c r="AG42" s="106"/>
      <c r="AH42" s="106"/>
      <c r="AI42" s="106"/>
      <c r="AJ42" s="106"/>
      <c r="AK42" s="106"/>
    </row>
    <row r="43" spans="1:37" ht="15.75" customHeight="1">
      <c r="A43" s="106"/>
      <c r="B43" s="654"/>
      <c r="C43" s="106"/>
      <c r="D43" s="106"/>
      <c r="E43" s="106"/>
      <c r="F43" s="106"/>
      <c r="G43" s="106"/>
      <c r="H43" s="106"/>
      <c r="I43" s="101"/>
      <c r="J43" s="101"/>
      <c r="K43" s="101"/>
      <c r="L43" s="101"/>
      <c r="M43" s="101"/>
      <c r="N43" s="101"/>
      <c r="O43" s="101"/>
      <c r="P43" s="102"/>
      <c r="Q43" s="101"/>
      <c r="R43" s="101"/>
      <c r="S43" s="101"/>
      <c r="T43" s="101"/>
      <c r="U43" s="101"/>
      <c r="V43" s="106"/>
      <c r="W43" s="106"/>
      <c r="X43" s="655"/>
      <c r="Y43" s="106"/>
      <c r="Z43" s="656"/>
      <c r="AA43" s="106"/>
      <c r="AB43" s="106"/>
      <c r="AC43" s="106"/>
      <c r="AD43" s="106"/>
      <c r="AE43" s="106"/>
      <c r="AF43" s="106"/>
      <c r="AG43" s="106"/>
      <c r="AH43" s="106"/>
      <c r="AI43" s="106"/>
      <c r="AJ43" s="106"/>
      <c r="AK43" s="106"/>
    </row>
    <row r="44" spans="1:37" ht="15.75" customHeight="1">
      <c r="A44" s="106"/>
      <c r="B44" s="654"/>
      <c r="C44" s="106"/>
      <c r="D44" s="106"/>
      <c r="E44" s="106"/>
      <c r="F44" s="106"/>
      <c r="G44" s="106"/>
      <c r="H44" s="106"/>
      <c r="I44" s="101"/>
      <c r="J44" s="101"/>
      <c r="K44" s="101"/>
      <c r="L44" s="101"/>
      <c r="M44" s="101"/>
      <c r="N44" s="101"/>
      <c r="O44" s="101"/>
      <c r="P44" s="102"/>
      <c r="Q44" s="101"/>
      <c r="R44" s="101"/>
      <c r="S44" s="101"/>
      <c r="T44" s="101"/>
      <c r="U44" s="101"/>
      <c r="V44" s="106"/>
      <c r="W44" s="106"/>
      <c r="X44" s="655"/>
      <c r="Y44" s="106"/>
      <c r="Z44" s="656"/>
      <c r="AA44" s="106"/>
      <c r="AB44" s="106"/>
      <c r="AC44" s="106"/>
      <c r="AD44" s="106"/>
      <c r="AE44" s="106"/>
      <c r="AF44" s="106"/>
      <c r="AG44" s="106"/>
      <c r="AH44" s="106"/>
      <c r="AI44" s="106"/>
      <c r="AJ44" s="106"/>
      <c r="AK44" s="106"/>
    </row>
    <row r="45" spans="1:37" ht="46.5" customHeight="1">
      <c r="A45" s="106"/>
      <c r="B45" s="654"/>
      <c r="C45" s="106"/>
      <c r="D45" s="106"/>
      <c r="E45" s="106"/>
      <c r="F45" s="106"/>
      <c r="G45" s="106"/>
      <c r="H45" s="106"/>
      <c r="I45" s="101"/>
      <c r="J45" s="101"/>
      <c r="K45" s="101"/>
      <c r="L45" s="101"/>
      <c r="M45" s="101"/>
      <c r="N45" s="101"/>
      <c r="O45" s="101"/>
      <c r="P45" s="102"/>
      <c r="Q45" s="101"/>
      <c r="R45" s="101"/>
      <c r="S45" s="101"/>
      <c r="T45" s="101"/>
      <c r="U45" s="101"/>
      <c r="V45" s="106"/>
      <c r="W45" s="106"/>
      <c r="X45" s="655"/>
      <c r="Y45" s="106"/>
      <c r="Z45" s="656"/>
      <c r="AA45" s="106"/>
      <c r="AB45" s="106"/>
      <c r="AC45" s="106"/>
      <c r="AD45" s="106"/>
      <c r="AE45" s="106"/>
      <c r="AF45" s="106"/>
      <c r="AG45" s="106"/>
      <c r="AH45" s="106"/>
      <c r="AI45" s="106"/>
      <c r="AJ45" s="106"/>
      <c r="AK45" s="106"/>
    </row>
    <row r="46" spans="1:37" ht="15.75" customHeight="1">
      <c r="A46" s="106"/>
      <c r="B46" s="654"/>
      <c r="C46" s="106"/>
      <c r="D46" s="106"/>
      <c r="E46" s="106"/>
      <c r="F46" s="106"/>
      <c r="G46" s="657" t="s">
        <v>475</v>
      </c>
      <c r="H46" s="103"/>
      <c r="I46" s="103"/>
      <c r="J46" s="104"/>
      <c r="K46" s="105"/>
      <c r="L46" s="105"/>
      <c r="M46" s="105"/>
      <c r="N46" s="105"/>
      <c r="O46" s="105"/>
      <c r="P46" s="105"/>
      <c r="Q46" s="105"/>
      <c r="R46" s="105"/>
      <c r="S46" s="101"/>
      <c r="T46" s="101"/>
      <c r="U46" s="101"/>
      <c r="V46" s="106"/>
      <c r="W46" s="106"/>
      <c r="X46" s="655"/>
      <c r="Y46" s="106"/>
      <c r="Z46" s="656"/>
      <c r="AA46" s="106"/>
      <c r="AB46" s="106"/>
      <c r="AC46" s="106"/>
      <c r="AD46" s="106"/>
      <c r="AE46" s="106"/>
      <c r="AF46" s="106"/>
      <c r="AG46" s="106"/>
      <c r="AH46" s="106"/>
      <c r="AI46" s="106"/>
      <c r="AJ46" s="106"/>
      <c r="AK46" s="106"/>
    </row>
    <row r="47" spans="1:37" ht="15.75" customHeight="1">
      <c r="A47" s="106"/>
      <c r="B47" s="654"/>
      <c r="C47" s="106"/>
      <c r="D47" s="106"/>
      <c r="E47" s="106"/>
      <c r="F47" s="106"/>
      <c r="G47" s="1024"/>
      <c r="H47" s="1025" t="s">
        <v>476</v>
      </c>
      <c r="I47" s="1027" t="s">
        <v>477</v>
      </c>
      <c r="J47" s="1027"/>
      <c r="K47" s="1027"/>
      <c r="L47" s="1027" t="s">
        <v>478</v>
      </c>
      <c r="M47" s="1027"/>
      <c r="N47" s="1027"/>
      <c r="O47" s="1027"/>
      <c r="P47" s="1027"/>
      <c r="Q47" s="1027"/>
      <c r="R47" s="1027"/>
      <c r="S47" s="101"/>
      <c r="T47" s="101"/>
      <c r="U47" s="101"/>
      <c r="V47" s="106"/>
      <c r="W47" s="106"/>
      <c r="X47" s="655"/>
      <c r="Y47" s="106"/>
      <c r="Z47" s="656"/>
      <c r="AA47" s="106"/>
      <c r="AB47" s="106"/>
      <c r="AC47" s="106"/>
      <c r="AD47" s="106"/>
      <c r="AE47" s="106"/>
      <c r="AF47" s="106"/>
      <c r="AG47" s="106"/>
      <c r="AH47" s="106"/>
      <c r="AI47" s="106"/>
      <c r="AJ47" s="106"/>
      <c r="AK47" s="106"/>
    </row>
    <row r="48" spans="1:37" ht="15.75" customHeight="1">
      <c r="A48" s="106"/>
      <c r="B48" s="654"/>
      <c r="C48" s="106"/>
      <c r="D48" s="106"/>
      <c r="E48" s="106"/>
      <c r="F48" s="106"/>
      <c r="G48" s="1024"/>
      <c r="H48" s="1026"/>
      <c r="I48" s="1027"/>
      <c r="J48" s="1027"/>
      <c r="K48" s="1027"/>
      <c r="L48" s="1027"/>
      <c r="M48" s="1027"/>
      <c r="N48" s="1027"/>
      <c r="O48" s="1027"/>
      <c r="P48" s="1027"/>
      <c r="Q48" s="1027"/>
      <c r="R48" s="1027"/>
      <c r="S48" s="101"/>
      <c r="T48" s="101"/>
      <c r="U48" s="101"/>
      <c r="V48" s="106"/>
      <c r="W48" s="106"/>
      <c r="X48" s="655"/>
      <c r="Y48" s="106"/>
      <c r="Z48" s="656"/>
      <c r="AA48" s="106"/>
      <c r="AB48" s="106"/>
      <c r="AC48" s="106"/>
      <c r="AD48" s="106"/>
      <c r="AE48" s="106"/>
      <c r="AF48" s="106"/>
      <c r="AG48" s="106"/>
      <c r="AH48" s="106"/>
      <c r="AI48" s="106"/>
      <c r="AJ48" s="106"/>
      <c r="AK48" s="106"/>
    </row>
    <row r="49" spans="1:37" ht="15.75" customHeight="1">
      <c r="A49" s="106"/>
      <c r="B49" s="654"/>
      <c r="C49" s="106"/>
      <c r="D49" s="106"/>
      <c r="E49" s="106"/>
      <c r="F49" s="106"/>
      <c r="G49" s="1034" t="s">
        <v>479</v>
      </c>
      <c r="H49" s="1035" t="s">
        <v>1635</v>
      </c>
      <c r="I49" s="1036">
        <f ca="1">TODAY()-22</f>
        <v>45687</v>
      </c>
      <c r="J49" s="1036"/>
      <c r="K49" s="1036"/>
      <c r="L49" s="1276"/>
      <c r="M49" s="1276"/>
      <c r="N49" s="1276"/>
      <c r="O49" s="1276"/>
      <c r="P49" s="1276"/>
      <c r="Q49" s="1276"/>
      <c r="R49" s="1276"/>
      <c r="S49" s="101"/>
      <c r="T49" s="101"/>
      <c r="U49" s="101"/>
      <c r="V49" s="106"/>
      <c r="W49" s="106"/>
      <c r="X49" s="655"/>
      <c r="Y49" s="106"/>
      <c r="Z49" s="656"/>
      <c r="AA49" s="106"/>
      <c r="AB49" s="106"/>
      <c r="AC49" s="106"/>
      <c r="AD49" s="106"/>
      <c r="AE49" s="106"/>
      <c r="AF49" s="106"/>
      <c r="AG49" s="106"/>
      <c r="AH49" s="106"/>
      <c r="AI49" s="106"/>
      <c r="AJ49" s="106"/>
      <c r="AK49" s="106"/>
    </row>
    <row r="50" spans="1:37" ht="15.75" customHeight="1">
      <c r="A50" s="106"/>
      <c r="B50" s="654"/>
      <c r="C50" s="106"/>
      <c r="D50" s="106"/>
      <c r="E50" s="106"/>
      <c r="F50" s="106"/>
      <c r="G50" s="1034"/>
      <c r="H50" s="1035"/>
      <c r="I50" s="1036"/>
      <c r="J50" s="1036"/>
      <c r="K50" s="1036"/>
      <c r="L50" s="1276"/>
      <c r="M50" s="1276"/>
      <c r="N50" s="1276"/>
      <c r="O50" s="1276"/>
      <c r="P50" s="1276"/>
      <c r="Q50" s="1276"/>
      <c r="R50" s="1276"/>
      <c r="S50" s="101"/>
      <c r="T50" s="101"/>
      <c r="U50" s="101"/>
      <c r="V50" s="106"/>
      <c r="W50" s="106"/>
      <c r="X50" s="655"/>
      <c r="Y50" s="106"/>
      <c r="Z50" s="656"/>
      <c r="AA50" s="106"/>
      <c r="AB50" s="106"/>
      <c r="AC50" s="106"/>
      <c r="AD50" s="106"/>
      <c r="AE50" s="106"/>
      <c r="AF50" s="106"/>
      <c r="AG50" s="106"/>
      <c r="AH50" s="106"/>
      <c r="AI50" s="106"/>
      <c r="AJ50" s="106"/>
      <c r="AK50" s="106"/>
    </row>
    <row r="51" spans="1:37" ht="15.75" customHeight="1">
      <c r="A51" s="106"/>
      <c r="B51" s="654"/>
      <c r="C51" s="106"/>
      <c r="D51" s="106"/>
      <c r="E51" s="106"/>
      <c r="F51" s="106"/>
      <c r="G51" s="1034" t="s">
        <v>480</v>
      </c>
      <c r="H51" s="1035" t="s">
        <v>1233</v>
      </c>
      <c r="I51" s="1036">
        <f ca="1">TODAY()-22</f>
        <v>45687</v>
      </c>
      <c r="J51" s="1036"/>
      <c r="K51" s="1036"/>
      <c r="L51" s="1276"/>
      <c r="M51" s="1276"/>
      <c r="N51" s="1276"/>
      <c r="O51" s="1276"/>
      <c r="P51" s="1276"/>
      <c r="Q51" s="1276"/>
      <c r="R51" s="1276"/>
      <c r="S51" s="101"/>
      <c r="T51" s="101"/>
      <c r="U51" s="101"/>
      <c r="V51" s="106"/>
      <c r="W51" s="106"/>
      <c r="X51" s="655"/>
      <c r="Y51" s="106"/>
      <c r="Z51" s="656"/>
      <c r="AA51" s="106"/>
      <c r="AB51" s="106"/>
      <c r="AC51" s="106"/>
      <c r="AD51" s="106"/>
      <c r="AE51" s="106"/>
      <c r="AF51" s="106"/>
      <c r="AG51" s="106"/>
      <c r="AH51" s="106"/>
      <c r="AI51" s="106"/>
      <c r="AJ51" s="106"/>
      <c r="AK51" s="106"/>
    </row>
    <row r="52" spans="1:37" ht="15.75" customHeight="1">
      <c r="A52" s="106"/>
      <c r="B52" s="654"/>
      <c r="C52" s="106"/>
      <c r="D52" s="106"/>
      <c r="E52" s="106"/>
      <c r="F52" s="106"/>
      <c r="G52" s="1034"/>
      <c r="H52" s="1035"/>
      <c r="I52" s="1036"/>
      <c r="J52" s="1036"/>
      <c r="K52" s="1036"/>
      <c r="L52" s="1276"/>
      <c r="M52" s="1276"/>
      <c r="N52" s="1276"/>
      <c r="O52" s="1276"/>
      <c r="P52" s="1276"/>
      <c r="Q52" s="1276"/>
      <c r="R52" s="1276"/>
      <c r="S52" s="101"/>
      <c r="T52" s="101"/>
      <c r="U52" s="101"/>
      <c r="V52" s="106"/>
      <c r="W52" s="106"/>
      <c r="X52" s="655"/>
      <c r="Y52" s="106"/>
      <c r="Z52" s="656"/>
      <c r="AA52" s="106"/>
      <c r="AB52" s="106"/>
      <c r="AC52" s="106"/>
      <c r="AD52" s="106"/>
      <c r="AE52" s="106"/>
      <c r="AF52" s="106"/>
      <c r="AG52" s="106"/>
      <c r="AH52" s="106"/>
      <c r="AI52" s="106"/>
      <c r="AJ52" s="106"/>
      <c r="AK52" s="106"/>
    </row>
    <row r="53" spans="1:37" ht="15.75" customHeight="1">
      <c r="A53" s="106"/>
      <c r="B53" s="654"/>
      <c r="C53" s="106"/>
      <c r="D53" s="106"/>
      <c r="E53" s="106"/>
      <c r="F53" s="106"/>
      <c r="G53" s="106"/>
      <c r="H53" s="106"/>
      <c r="I53" s="101"/>
      <c r="J53" s="101"/>
      <c r="K53" s="101"/>
      <c r="L53" s="101"/>
      <c r="M53" s="101"/>
      <c r="N53" s="101"/>
      <c r="O53" s="101"/>
      <c r="P53" s="102"/>
      <c r="Q53" s="101"/>
      <c r="R53" s="101"/>
      <c r="S53" s="101"/>
      <c r="T53" s="101"/>
      <c r="U53" s="101"/>
      <c r="V53" s="106"/>
      <c r="W53" s="106"/>
      <c r="X53" s="655"/>
      <c r="Y53" s="106"/>
      <c r="Z53" s="656"/>
      <c r="AA53" s="106"/>
      <c r="AB53" s="106"/>
      <c r="AC53" s="106"/>
      <c r="AD53" s="106"/>
      <c r="AE53" s="106"/>
      <c r="AF53" s="106"/>
      <c r="AG53" s="106"/>
      <c r="AH53" s="106"/>
      <c r="AI53" s="106"/>
      <c r="AJ53" s="106"/>
      <c r="AK53" s="106"/>
    </row>
    <row r="54" spans="1:37" ht="15.75" customHeight="1">
      <c r="A54" s="106"/>
      <c r="B54" s="654"/>
      <c r="C54" s="106"/>
      <c r="D54" s="106"/>
      <c r="E54" s="106"/>
      <c r="F54" s="106"/>
      <c r="G54" s="106"/>
      <c r="H54" s="106"/>
      <c r="I54" s="101"/>
      <c r="J54" s="101"/>
      <c r="K54" s="101"/>
      <c r="L54" s="101"/>
      <c r="M54" s="101"/>
      <c r="N54" s="101"/>
      <c r="O54" s="101"/>
      <c r="P54" s="102"/>
      <c r="Q54" s="101"/>
      <c r="R54" s="101"/>
      <c r="S54" s="101"/>
      <c r="T54" s="101"/>
      <c r="U54" s="101"/>
      <c r="V54" s="106"/>
      <c r="W54" s="106"/>
      <c r="X54" s="655"/>
      <c r="Y54" s="106"/>
      <c r="Z54" s="656"/>
      <c r="AA54" s="106"/>
      <c r="AB54" s="106"/>
      <c r="AC54" s="106"/>
      <c r="AD54" s="106"/>
      <c r="AE54" s="106"/>
      <c r="AF54" s="106"/>
      <c r="AG54" s="106"/>
      <c r="AH54" s="106"/>
      <c r="AI54" s="106"/>
      <c r="AJ54" s="106"/>
      <c r="AK54" s="106"/>
    </row>
    <row r="55" spans="1:37" ht="15.75" customHeight="1">
      <c r="A55" s="106"/>
      <c r="B55" s="654"/>
      <c r="C55" s="106"/>
      <c r="D55" s="106"/>
      <c r="E55" s="106"/>
      <c r="F55" s="106"/>
      <c r="G55" s="106"/>
      <c r="H55" s="106"/>
      <c r="I55" s="101"/>
      <c r="J55" s="101"/>
      <c r="K55" s="101"/>
      <c r="L55" s="101"/>
      <c r="M55" s="101"/>
      <c r="N55" s="101"/>
      <c r="O55" s="101"/>
      <c r="P55" s="102"/>
      <c r="Q55" s="101"/>
      <c r="R55" s="101"/>
      <c r="S55" s="101"/>
      <c r="T55" s="101"/>
      <c r="U55" s="101"/>
      <c r="V55" s="106"/>
      <c r="W55" s="106"/>
      <c r="X55" s="655"/>
      <c r="Y55" s="106"/>
      <c r="Z55" s="656"/>
      <c r="AA55" s="106"/>
      <c r="AB55" s="106"/>
      <c r="AC55" s="106"/>
      <c r="AD55" s="106"/>
      <c r="AE55" s="106"/>
      <c r="AF55" s="106"/>
      <c r="AG55" s="106"/>
      <c r="AH55" s="106"/>
      <c r="AI55" s="106"/>
      <c r="AJ55" s="106"/>
      <c r="AK55" s="106"/>
    </row>
    <row r="56" spans="1:37" ht="15.75" customHeight="1">
      <c r="A56" s="106"/>
      <c r="B56" s="654"/>
      <c r="C56" s="106"/>
      <c r="D56" s="106"/>
      <c r="E56" s="106"/>
      <c r="F56" s="106"/>
      <c r="G56" s="106"/>
      <c r="H56" s="106"/>
      <c r="I56" s="101"/>
      <c r="J56" s="101"/>
      <c r="K56" s="101"/>
      <c r="L56" s="101"/>
      <c r="M56" s="101"/>
      <c r="N56" s="101"/>
      <c r="O56" s="101"/>
      <c r="P56" s="102"/>
      <c r="Q56" s="101"/>
      <c r="R56" s="101"/>
      <c r="S56" s="101"/>
      <c r="T56" s="101"/>
      <c r="U56" s="101"/>
      <c r="V56" s="106"/>
      <c r="W56" s="106"/>
      <c r="X56" s="655"/>
      <c r="Y56" s="106"/>
      <c r="Z56" s="656"/>
      <c r="AA56" s="106"/>
      <c r="AB56" s="106"/>
      <c r="AC56" s="106"/>
      <c r="AD56" s="106"/>
      <c r="AE56" s="106"/>
      <c r="AF56" s="106"/>
      <c r="AG56" s="106"/>
      <c r="AH56" s="106"/>
      <c r="AI56" s="106"/>
      <c r="AJ56" s="106"/>
      <c r="AK56" s="106"/>
    </row>
    <row r="57" spans="1:37" ht="15.75" customHeight="1">
      <c r="A57" s="106"/>
      <c r="B57" s="654"/>
      <c r="C57" s="106"/>
      <c r="D57" s="106"/>
      <c r="E57" s="106"/>
      <c r="F57" s="106"/>
      <c r="G57" s="106"/>
      <c r="H57" s="106"/>
      <c r="I57" s="101"/>
      <c r="J57" s="101"/>
      <c r="K57" s="101"/>
      <c r="L57" s="101"/>
      <c r="M57" s="101"/>
      <c r="N57" s="101"/>
      <c r="O57" s="101"/>
      <c r="P57" s="102"/>
      <c r="Q57" s="101"/>
      <c r="R57" s="101"/>
      <c r="S57" s="101"/>
      <c r="T57" s="101"/>
      <c r="U57" s="101"/>
      <c r="V57" s="106"/>
      <c r="W57" s="106"/>
      <c r="X57" s="655"/>
      <c r="Y57" s="106"/>
      <c r="Z57" s="656"/>
      <c r="AA57" s="106"/>
      <c r="AB57" s="106"/>
      <c r="AC57" s="106"/>
      <c r="AD57" s="106"/>
      <c r="AE57" s="106"/>
      <c r="AF57" s="106"/>
      <c r="AG57" s="106"/>
      <c r="AH57" s="106"/>
      <c r="AI57" s="106"/>
      <c r="AJ57" s="106"/>
      <c r="AK57" s="106"/>
    </row>
    <row r="58" spans="1:37" ht="15.75" customHeight="1">
      <c r="A58" s="106"/>
      <c r="B58" s="654"/>
      <c r="C58" s="106"/>
      <c r="D58" s="106"/>
      <c r="E58" s="106"/>
      <c r="F58" s="106"/>
      <c r="G58" s="106"/>
      <c r="H58" s="106"/>
      <c r="I58" s="101"/>
      <c r="J58" s="101"/>
      <c r="K58" s="101"/>
      <c r="L58" s="101"/>
      <c r="M58" s="101"/>
      <c r="N58" s="101"/>
      <c r="O58" s="101"/>
      <c r="P58" s="102"/>
      <c r="Q58" s="101"/>
      <c r="R58" s="101"/>
      <c r="S58" s="101"/>
      <c r="T58" s="101"/>
      <c r="U58" s="101"/>
      <c r="V58" s="106"/>
      <c r="W58" s="106"/>
      <c r="X58" s="655"/>
      <c r="Y58" s="106"/>
      <c r="Z58" s="656"/>
      <c r="AA58" s="106"/>
      <c r="AB58" s="106"/>
      <c r="AC58" s="106"/>
      <c r="AD58" s="106"/>
      <c r="AE58" s="106"/>
      <c r="AF58" s="106"/>
      <c r="AG58" s="106"/>
      <c r="AH58" s="106"/>
      <c r="AI58" s="106"/>
      <c r="AJ58" s="106"/>
      <c r="AK58" s="106"/>
    </row>
    <row r="59" spans="1:37" ht="15.75" customHeight="1">
      <c r="A59" s="106"/>
      <c r="B59" s="654"/>
      <c r="C59" s="106"/>
      <c r="D59" s="106"/>
      <c r="E59" s="106"/>
      <c r="F59" s="106"/>
      <c r="G59" s="106"/>
      <c r="H59" s="106"/>
      <c r="I59" s="101"/>
      <c r="J59" s="101"/>
      <c r="K59" s="101"/>
      <c r="L59" s="101"/>
      <c r="M59" s="101"/>
      <c r="N59" s="101"/>
      <c r="O59" s="101"/>
      <c r="P59" s="102"/>
      <c r="Q59" s="101"/>
      <c r="R59" s="101"/>
      <c r="S59" s="101"/>
      <c r="T59" s="101"/>
      <c r="U59" s="101"/>
      <c r="V59" s="106"/>
      <c r="W59" s="106"/>
      <c r="X59" s="655"/>
      <c r="Y59" s="106"/>
      <c r="Z59" s="656"/>
      <c r="AA59" s="106"/>
      <c r="AB59" s="106"/>
      <c r="AC59" s="106"/>
      <c r="AD59" s="106"/>
      <c r="AE59" s="106"/>
      <c r="AF59" s="106"/>
      <c r="AG59" s="106"/>
      <c r="AH59" s="106"/>
      <c r="AI59" s="106"/>
      <c r="AJ59" s="106"/>
      <c r="AK59" s="106"/>
    </row>
    <row r="60" spans="1:37" ht="15.75" customHeight="1">
      <c r="A60" s="106"/>
      <c r="B60" s="654"/>
      <c r="C60" s="106"/>
      <c r="D60" s="106"/>
      <c r="E60" s="106"/>
      <c r="F60" s="106"/>
      <c r="G60" s="106"/>
      <c r="H60" s="106"/>
      <c r="I60" s="101"/>
      <c r="J60" s="101"/>
      <c r="K60" s="101"/>
      <c r="L60" s="101"/>
      <c r="M60" s="101"/>
      <c r="N60" s="101"/>
      <c r="O60" s="101"/>
      <c r="P60" s="102"/>
      <c r="Q60" s="101"/>
      <c r="R60" s="101"/>
      <c r="S60" s="101"/>
      <c r="T60" s="101"/>
      <c r="U60" s="101"/>
      <c r="V60" s="106"/>
      <c r="W60" s="106"/>
      <c r="X60" s="655"/>
      <c r="Y60" s="106"/>
      <c r="Z60" s="656"/>
      <c r="AA60" s="106"/>
      <c r="AB60" s="106"/>
      <c r="AC60" s="106"/>
      <c r="AD60" s="106"/>
      <c r="AE60" s="106"/>
      <c r="AF60" s="106"/>
      <c r="AG60" s="106"/>
      <c r="AH60" s="106"/>
      <c r="AI60" s="106"/>
      <c r="AJ60" s="106"/>
      <c r="AK60" s="106"/>
    </row>
    <row r="61" spans="1:37" ht="15.75" customHeight="1">
      <c r="A61" s="106"/>
      <c r="B61" s="654"/>
      <c r="C61" s="106"/>
      <c r="D61" s="106"/>
      <c r="E61" s="106"/>
      <c r="F61" s="106"/>
      <c r="G61" s="106"/>
      <c r="H61" s="106"/>
      <c r="I61" s="101"/>
      <c r="J61" s="101"/>
      <c r="K61" s="101"/>
      <c r="L61" s="101"/>
      <c r="M61" s="101"/>
      <c r="N61" s="101"/>
      <c r="O61" s="101"/>
      <c r="P61" s="102"/>
      <c r="Q61" s="101"/>
      <c r="R61" s="101"/>
      <c r="S61" s="101"/>
      <c r="T61" s="101"/>
      <c r="U61" s="101"/>
      <c r="V61" s="106"/>
      <c r="W61" s="106"/>
      <c r="X61" s="655"/>
      <c r="Y61" s="106"/>
      <c r="Z61" s="656"/>
      <c r="AA61" s="106"/>
      <c r="AB61" s="106"/>
      <c r="AC61" s="106"/>
      <c r="AD61" s="106"/>
      <c r="AE61" s="106"/>
      <c r="AF61" s="106"/>
      <c r="AG61" s="106"/>
      <c r="AH61" s="106"/>
      <c r="AI61" s="106"/>
      <c r="AJ61" s="106"/>
      <c r="AK61" s="106"/>
    </row>
    <row r="62" spans="1:37" ht="15.75" customHeight="1">
      <c r="A62" s="106"/>
      <c r="B62" s="654"/>
      <c r="C62" s="106"/>
      <c r="D62" s="106"/>
      <c r="E62" s="106"/>
      <c r="F62" s="106"/>
      <c r="G62" s="106"/>
      <c r="H62" s="106"/>
      <c r="I62" s="101"/>
      <c r="J62" s="101"/>
      <c r="K62" s="101"/>
      <c r="L62" s="101"/>
      <c r="M62" s="101"/>
      <c r="N62" s="101"/>
      <c r="O62" s="101"/>
      <c r="P62" s="102"/>
      <c r="Q62" s="101"/>
      <c r="R62" s="101"/>
      <c r="S62" s="101"/>
      <c r="T62" s="101"/>
      <c r="U62" s="101"/>
      <c r="V62" s="106"/>
      <c r="W62" s="106"/>
      <c r="X62" s="655"/>
      <c r="Y62" s="106"/>
      <c r="Z62" s="656"/>
      <c r="AA62" s="106"/>
      <c r="AB62" s="106"/>
      <c r="AC62" s="106"/>
      <c r="AD62" s="106"/>
      <c r="AE62" s="106"/>
      <c r="AF62" s="106"/>
      <c r="AG62" s="106"/>
      <c r="AH62" s="106"/>
      <c r="AI62" s="106"/>
      <c r="AJ62" s="106"/>
      <c r="AK62" s="106"/>
    </row>
    <row r="63" spans="1:37" ht="15.75" customHeight="1">
      <c r="A63" s="106"/>
      <c r="B63" s="654"/>
      <c r="C63" s="106"/>
      <c r="D63" s="106"/>
      <c r="E63" s="106"/>
      <c r="F63" s="106"/>
      <c r="G63" s="106"/>
      <c r="H63" s="106"/>
      <c r="I63" s="101"/>
      <c r="J63" s="101"/>
      <c r="K63" s="101"/>
      <c r="L63" s="101"/>
      <c r="M63" s="101"/>
      <c r="N63" s="101"/>
      <c r="O63" s="101"/>
      <c r="P63" s="102"/>
      <c r="Q63" s="101"/>
      <c r="R63" s="101"/>
      <c r="S63" s="101"/>
      <c r="T63" s="101"/>
      <c r="U63" s="101"/>
      <c r="V63" s="106"/>
      <c r="W63" s="106"/>
      <c r="X63" s="655"/>
      <c r="Y63" s="106"/>
      <c r="Z63" s="656"/>
      <c r="AA63" s="106"/>
      <c r="AB63" s="106"/>
      <c r="AC63" s="106"/>
      <c r="AD63" s="106"/>
      <c r="AE63" s="106"/>
      <c r="AF63" s="106"/>
      <c r="AG63" s="106"/>
      <c r="AH63" s="106"/>
      <c r="AI63" s="106"/>
      <c r="AJ63" s="106"/>
      <c r="AK63" s="106"/>
    </row>
    <row r="64" spans="1:37" ht="15.75" customHeight="1">
      <c r="A64" s="106"/>
      <c r="B64" s="654"/>
      <c r="C64" s="106"/>
      <c r="D64" s="106"/>
      <c r="E64" s="106"/>
      <c r="F64" s="106"/>
      <c r="G64" s="106"/>
      <c r="H64" s="106"/>
      <c r="I64" s="101"/>
      <c r="J64" s="101"/>
      <c r="K64" s="101"/>
      <c r="L64" s="101"/>
      <c r="M64" s="101"/>
      <c r="N64" s="101"/>
      <c r="O64" s="101"/>
      <c r="P64" s="102"/>
      <c r="Q64" s="101"/>
      <c r="R64" s="101"/>
      <c r="S64" s="101"/>
      <c r="T64" s="101"/>
      <c r="U64" s="101"/>
      <c r="V64" s="106" t="s">
        <v>1634</v>
      </c>
      <c r="W64" s="106"/>
      <c r="X64" s="655"/>
      <c r="Y64" s="106"/>
      <c r="Z64" s="656"/>
      <c r="AA64" s="106"/>
      <c r="AB64" s="106"/>
      <c r="AC64" s="106"/>
      <c r="AD64" s="106"/>
      <c r="AE64" s="106"/>
      <c r="AF64" s="106"/>
      <c r="AG64" s="106"/>
      <c r="AH64" s="106"/>
      <c r="AI64" s="106"/>
      <c r="AJ64" s="106"/>
      <c r="AK64" s="106"/>
    </row>
    <row r="65" spans="1:37" ht="15.75" customHeight="1">
      <c r="A65" s="106"/>
      <c r="B65" s="654"/>
      <c r="C65" s="106"/>
      <c r="D65" s="106"/>
      <c r="E65" s="106"/>
      <c r="F65" s="106"/>
      <c r="G65" s="106"/>
      <c r="H65" s="106"/>
      <c r="I65" s="101"/>
      <c r="J65" s="101"/>
      <c r="K65" s="101"/>
      <c r="L65" s="101"/>
      <c r="M65" s="101"/>
      <c r="N65" s="101"/>
      <c r="O65" s="101"/>
      <c r="P65" s="102"/>
      <c r="Q65" s="101"/>
      <c r="R65" s="101"/>
      <c r="S65" s="101"/>
      <c r="T65" s="101"/>
      <c r="U65" s="101"/>
      <c r="V65" s="106"/>
      <c r="W65" s="106"/>
      <c r="X65" s="655"/>
      <c r="Y65" s="106"/>
      <c r="Z65" s="656"/>
      <c r="AA65" s="106"/>
      <c r="AB65" s="106"/>
      <c r="AC65" s="106"/>
      <c r="AD65" s="106"/>
      <c r="AE65" s="106"/>
      <c r="AF65" s="106"/>
      <c r="AG65" s="106"/>
      <c r="AH65" s="106"/>
      <c r="AI65" s="106"/>
      <c r="AJ65" s="106"/>
      <c r="AK65" s="106"/>
    </row>
    <row r="66" spans="1:37" ht="15.75" customHeight="1">
      <c r="A66" s="106"/>
      <c r="B66" s="654"/>
      <c r="C66" s="106"/>
      <c r="D66" s="106"/>
      <c r="E66" s="106"/>
      <c r="F66" s="106"/>
      <c r="G66" s="106"/>
      <c r="H66" s="106"/>
      <c r="I66" s="101"/>
      <c r="J66" s="101"/>
      <c r="K66" s="101"/>
      <c r="L66" s="101"/>
      <c r="M66" s="101"/>
      <c r="N66" s="101"/>
      <c r="O66" s="101"/>
      <c r="P66" s="102"/>
      <c r="Q66" s="101"/>
      <c r="R66" s="101"/>
      <c r="S66" s="101"/>
      <c r="T66" s="101"/>
      <c r="U66" s="101"/>
      <c r="V66" s="106"/>
      <c r="W66" s="106"/>
      <c r="X66" s="655"/>
      <c r="Y66" s="106"/>
      <c r="Z66" s="656"/>
      <c r="AA66" s="106"/>
      <c r="AB66" s="106"/>
      <c r="AC66" s="106"/>
      <c r="AD66" s="106"/>
      <c r="AE66" s="106"/>
      <c r="AF66" s="106"/>
      <c r="AG66" s="106"/>
      <c r="AH66" s="106"/>
      <c r="AI66" s="106"/>
      <c r="AJ66" s="106"/>
      <c r="AK66" s="106"/>
    </row>
    <row r="67" spans="1:37" ht="15.75" customHeight="1">
      <c r="A67" s="106"/>
      <c r="B67" s="654"/>
      <c r="C67" s="106"/>
      <c r="D67" s="106"/>
      <c r="E67" s="106"/>
      <c r="F67" s="106"/>
      <c r="G67" s="106"/>
      <c r="H67" s="106"/>
      <c r="I67" s="101"/>
      <c r="J67" s="101"/>
      <c r="K67" s="101"/>
      <c r="L67" s="101"/>
      <c r="M67" s="101"/>
      <c r="N67" s="101"/>
      <c r="O67" s="101"/>
      <c r="P67" s="102"/>
      <c r="Q67" s="101"/>
      <c r="R67" s="101"/>
      <c r="S67" s="101"/>
      <c r="T67" s="101"/>
      <c r="U67" s="101"/>
      <c r="V67" s="106"/>
      <c r="W67" s="106"/>
      <c r="X67" s="655"/>
      <c r="Y67" s="106"/>
      <c r="Z67" s="656"/>
      <c r="AA67" s="106"/>
      <c r="AB67" s="106"/>
      <c r="AC67" s="106"/>
      <c r="AD67" s="106"/>
      <c r="AE67" s="106"/>
      <c r="AF67" s="106"/>
      <c r="AG67" s="106"/>
      <c r="AH67" s="106"/>
      <c r="AI67" s="106"/>
      <c r="AJ67" s="106"/>
      <c r="AK67" s="106"/>
    </row>
    <row r="68" spans="1:37" ht="15.75" customHeight="1">
      <c r="A68" s="106"/>
      <c r="B68" s="654"/>
      <c r="C68" s="106"/>
      <c r="D68" s="106"/>
      <c r="E68" s="106"/>
      <c r="F68" s="106"/>
      <c r="G68" s="106"/>
      <c r="H68" s="106"/>
      <c r="I68" s="101"/>
      <c r="J68" s="101"/>
      <c r="K68" s="101"/>
      <c r="L68" s="101"/>
      <c r="M68" s="101"/>
      <c r="N68" s="101"/>
      <c r="O68" s="101"/>
      <c r="P68" s="102"/>
      <c r="Q68" s="101"/>
      <c r="R68" s="101"/>
      <c r="S68" s="101"/>
      <c r="T68" s="101"/>
      <c r="U68" s="101"/>
      <c r="V68" s="106"/>
      <c r="W68" s="106"/>
      <c r="X68" s="655"/>
      <c r="Y68" s="106"/>
      <c r="Z68" s="656"/>
      <c r="AA68" s="106"/>
      <c r="AB68" s="106"/>
      <c r="AC68" s="106"/>
      <c r="AD68" s="106"/>
      <c r="AE68" s="106"/>
      <c r="AF68" s="106"/>
      <c r="AG68" s="106"/>
      <c r="AH68" s="106"/>
      <c r="AI68" s="106"/>
      <c r="AJ68" s="106"/>
      <c r="AK68" s="106"/>
    </row>
    <row r="69" spans="1:37" ht="15.75" customHeight="1">
      <c r="A69" s="106"/>
      <c r="B69" s="654"/>
      <c r="C69" s="106"/>
      <c r="D69" s="106"/>
      <c r="E69" s="106"/>
      <c r="F69" s="106"/>
      <c r="G69" s="106"/>
      <c r="H69" s="106"/>
      <c r="I69" s="101"/>
      <c r="J69" s="101"/>
      <c r="K69" s="101"/>
      <c r="L69" s="101"/>
      <c r="M69" s="101"/>
      <c r="N69" s="101"/>
      <c r="O69" s="101"/>
      <c r="P69" s="102"/>
      <c r="Q69" s="101"/>
      <c r="R69" s="101"/>
      <c r="S69" s="101"/>
      <c r="T69" s="101"/>
      <c r="U69" s="101"/>
      <c r="V69" s="106"/>
      <c r="W69" s="106"/>
      <c r="X69" s="655"/>
      <c r="Y69" s="106"/>
      <c r="Z69" s="656"/>
      <c r="AA69" s="106"/>
      <c r="AB69" s="106"/>
      <c r="AC69" s="106"/>
      <c r="AD69" s="106"/>
      <c r="AE69" s="106"/>
      <c r="AF69" s="106"/>
      <c r="AG69" s="106"/>
      <c r="AH69" s="106"/>
      <c r="AI69" s="106"/>
      <c r="AJ69" s="106"/>
      <c r="AK69" s="106"/>
    </row>
    <row r="70" spans="1:37" ht="15.75" customHeight="1">
      <c r="A70" s="106"/>
      <c r="B70" s="654"/>
      <c r="C70" s="106"/>
      <c r="D70" s="106"/>
      <c r="E70" s="106"/>
      <c r="F70" s="106"/>
      <c r="G70" s="106"/>
      <c r="H70" s="106"/>
      <c r="I70" s="101"/>
      <c r="J70" s="101"/>
      <c r="K70" s="101"/>
      <c r="L70" s="101"/>
      <c r="M70" s="101"/>
      <c r="N70" s="101"/>
      <c r="O70" s="101"/>
      <c r="P70" s="102"/>
      <c r="Q70" s="101"/>
      <c r="R70" s="101"/>
      <c r="S70" s="101"/>
      <c r="T70" s="101"/>
      <c r="U70" s="101"/>
      <c r="V70" s="106"/>
      <c r="W70" s="106"/>
      <c r="X70" s="655"/>
      <c r="Y70" s="106"/>
      <c r="Z70" s="656"/>
      <c r="AA70" s="106"/>
      <c r="AB70" s="106"/>
      <c r="AC70" s="106"/>
      <c r="AD70" s="106"/>
      <c r="AE70" s="106"/>
      <c r="AF70" s="106"/>
      <c r="AG70" s="106"/>
      <c r="AH70" s="106"/>
      <c r="AI70" s="106"/>
      <c r="AJ70" s="106"/>
      <c r="AK70" s="106"/>
    </row>
    <row r="71" spans="1:37" ht="15.75" customHeight="1">
      <c r="A71" s="106"/>
      <c r="B71" s="654"/>
      <c r="C71" s="106"/>
      <c r="D71" s="106"/>
      <c r="E71" s="106"/>
      <c r="F71" s="106"/>
      <c r="G71" s="106"/>
      <c r="H71" s="106"/>
      <c r="I71" s="101"/>
      <c r="J71" s="101"/>
      <c r="K71" s="101"/>
      <c r="L71" s="101"/>
      <c r="M71" s="101"/>
      <c r="N71" s="101"/>
      <c r="O71" s="101"/>
      <c r="P71" s="102"/>
      <c r="Q71" s="101"/>
      <c r="R71" s="101"/>
      <c r="S71" s="101"/>
      <c r="T71" s="101"/>
      <c r="U71" s="101"/>
      <c r="V71" s="106"/>
      <c r="W71" s="106"/>
      <c r="X71" s="655"/>
      <c r="Y71" s="106"/>
      <c r="Z71" s="656"/>
      <c r="AA71" s="106"/>
      <c r="AB71" s="106"/>
      <c r="AC71" s="106"/>
      <c r="AD71" s="106"/>
      <c r="AE71" s="106"/>
      <c r="AF71" s="106"/>
      <c r="AG71" s="106"/>
      <c r="AH71" s="106"/>
      <c r="AI71" s="106"/>
      <c r="AJ71" s="106"/>
      <c r="AK71" s="106"/>
    </row>
    <row r="72" spans="1:37" ht="15.75" customHeight="1">
      <c r="A72" s="106"/>
      <c r="B72" s="654"/>
      <c r="C72" s="106"/>
      <c r="D72" s="106"/>
      <c r="E72" s="106"/>
      <c r="F72" s="106"/>
      <c r="G72" s="106"/>
      <c r="H72" s="106"/>
      <c r="I72" s="101"/>
      <c r="J72" s="101"/>
      <c r="K72" s="101"/>
      <c r="L72" s="101"/>
      <c r="M72" s="101"/>
      <c r="N72" s="101"/>
      <c r="O72" s="101"/>
      <c r="P72" s="102"/>
      <c r="Q72" s="101"/>
      <c r="R72" s="101"/>
      <c r="S72" s="101"/>
      <c r="T72" s="101"/>
      <c r="U72" s="101"/>
      <c r="V72" s="106"/>
      <c r="W72" s="106"/>
      <c r="X72" s="655"/>
      <c r="Y72" s="106"/>
      <c r="Z72" s="656"/>
      <c r="AA72" s="106"/>
      <c r="AB72" s="106"/>
      <c r="AC72" s="106"/>
      <c r="AD72" s="106"/>
      <c r="AE72" s="106"/>
      <c r="AF72" s="106"/>
      <c r="AG72" s="106"/>
      <c r="AH72" s="106"/>
      <c r="AI72" s="106"/>
      <c r="AJ72" s="106"/>
      <c r="AK72" s="106"/>
    </row>
    <row r="73" spans="1:37" ht="15.75" customHeight="1">
      <c r="A73" s="106"/>
      <c r="B73" s="654"/>
      <c r="C73" s="106"/>
      <c r="D73" s="106"/>
      <c r="E73" s="106"/>
      <c r="F73" s="106"/>
      <c r="G73" s="106"/>
      <c r="H73" s="106"/>
      <c r="I73" s="101"/>
      <c r="J73" s="101"/>
      <c r="K73" s="101"/>
      <c r="L73" s="101"/>
      <c r="M73" s="101"/>
      <c r="N73" s="101"/>
      <c r="O73" s="101"/>
      <c r="P73" s="102"/>
      <c r="Q73" s="101"/>
      <c r="R73" s="101"/>
      <c r="S73" s="101"/>
      <c r="T73" s="101"/>
      <c r="U73" s="101"/>
      <c r="V73" s="106"/>
      <c r="W73" s="106"/>
      <c r="X73" s="655"/>
      <c r="Y73" s="106"/>
      <c r="Z73" s="656"/>
      <c r="AA73" s="106"/>
      <c r="AB73" s="106"/>
      <c r="AC73" s="106"/>
      <c r="AD73" s="106"/>
      <c r="AE73" s="106"/>
      <c r="AF73" s="106"/>
      <c r="AG73" s="106"/>
      <c r="AH73" s="106"/>
      <c r="AI73" s="106"/>
      <c r="AJ73" s="106"/>
      <c r="AK73" s="106"/>
    </row>
    <row r="74" spans="1:37" ht="15.75" customHeight="1">
      <c r="A74" s="106"/>
      <c r="B74" s="654"/>
      <c r="C74" s="106"/>
      <c r="D74" s="106"/>
      <c r="E74" s="106"/>
      <c r="F74" s="106"/>
      <c r="G74" s="106"/>
      <c r="H74" s="106"/>
      <c r="I74" s="101"/>
      <c r="J74" s="101"/>
      <c r="K74" s="101"/>
      <c r="L74" s="101"/>
      <c r="M74" s="101"/>
      <c r="N74" s="101"/>
      <c r="O74" s="101"/>
      <c r="P74" s="102"/>
      <c r="Q74" s="101"/>
      <c r="R74" s="101"/>
      <c r="S74" s="101"/>
      <c r="T74" s="101"/>
      <c r="U74" s="101"/>
      <c r="V74" s="106"/>
      <c r="W74" s="106"/>
      <c r="X74" s="655"/>
      <c r="Y74" s="106"/>
      <c r="Z74" s="656"/>
      <c r="AA74" s="106"/>
      <c r="AB74" s="106"/>
      <c r="AC74" s="106"/>
      <c r="AD74" s="106"/>
      <c r="AE74" s="106"/>
      <c r="AF74" s="106"/>
      <c r="AG74" s="106"/>
      <c r="AH74" s="106"/>
      <c r="AI74" s="106"/>
      <c r="AJ74" s="106"/>
      <c r="AK74" s="106"/>
    </row>
    <row r="75" spans="1:37" ht="15.75" customHeight="1">
      <c r="A75" s="106"/>
      <c r="B75" s="654"/>
      <c r="C75" s="106"/>
      <c r="D75" s="106"/>
      <c r="E75" s="106"/>
      <c r="F75" s="106"/>
      <c r="G75" s="106"/>
      <c r="H75" s="106"/>
      <c r="I75" s="101"/>
      <c r="J75" s="101"/>
      <c r="K75" s="101"/>
      <c r="L75" s="101"/>
      <c r="M75" s="101"/>
      <c r="N75" s="101"/>
      <c r="O75" s="101"/>
      <c r="P75" s="102"/>
      <c r="Q75" s="101"/>
      <c r="R75" s="101"/>
      <c r="S75" s="101"/>
      <c r="T75" s="101"/>
      <c r="U75" s="101"/>
      <c r="V75" s="106"/>
      <c r="W75" s="106"/>
      <c r="X75" s="655"/>
      <c r="Y75" s="106"/>
      <c r="Z75" s="656"/>
      <c r="AA75" s="106"/>
      <c r="AB75" s="106"/>
      <c r="AC75" s="106"/>
      <c r="AD75" s="106"/>
      <c r="AE75" s="106"/>
      <c r="AF75" s="106"/>
      <c r="AG75" s="106"/>
      <c r="AH75" s="106"/>
      <c r="AI75" s="106"/>
      <c r="AJ75" s="106"/>
      <c r="AK75" s="106"/>
    </row>
    <row r="76" spans="1:37" ht="15.75" customHeight="1">
      <c r="A76" s="106"/>
      <c r="B76" s="654"/>
      <c r="C76" s="106"/>
      <c r="D76" s="106"/>
      <c r="E76" s="106"/>
      <c r="F76" s="106"/>
      <c r="G76" s="106"/>
      <c r="H76" s="106"/>
      <c r="I76" s="101"/>
      <c r="J76" s="101"/>
      <c r="K76" s="101"/>
      <c r="L76" s="101"/>
      <c r="M76" s="101"/>
      <c r="N76" s="101"/>
      <c r="O76" s="101"/>
      <c r="P76" s="102"/>
      <c r="Q76" s="101"/>
      <c r="R76" s="101"/>
      <c r="S76" s="101"/>
      <c r="T76" s="101"/>
      <c r="U76" s="101"/>
      <c r="V76" s="106"/>
      <c r="W76" s="106"/>
      <c r="X76" s="655"/>
      <c r="Y76" s="106"/>
      <c r="Z76" s="656"/>
      <c r="AA76" s="106"/>
      <c r="AB76" s="106"/>
      <c r="AC76" s="106"/>
      <c r="AD76" s="106"/>
      <c r="AE76" s="106"/>
      <c r="AF76" s="106"/>
      <c r="AG76" s="106"/>
      <c r="AH76" s="106"/>
      <c r="AI76" s="106"/>
      <c r="AJ76" s="106"/>
      <c r="AK76" s="106"/>
    </row>
    <row r="77" spans="1:37" ht="15.75" customHeight="1">
      <c r="A77" s="106"/>
      <c r="B77" s="654"/>
      <c r="C77" s="106"/>
      <c r="D77" s="106"/>
      <c r="E77" s="106"/>
      <c r="F77" s="106"/>
      <c r="G77" s="106"/>
      <c r="H77" s="106"/>
      <c r="I77" s="101"/>
      <c r="J77" s="101"/>
      <c r="K77" s="101"/>
      <c r="L77" s="101"/>
      <c r="M77" s="101"/>
      <c r="N77" s="101"/>
      <c r="O77" s="101"/>
      <c r="P77" s="102"/>
      <c r="Q77" s="101"/>
      <c r="R77" s="101"/>
      <c r="S77" s="101"/>
      <c r="T77" s="101"/>
      <c r="U77" s="101"/>
      <c r="V77" s="106"/>
      <c r="W77" s="106"/>
      <c r="X77" s="655"/>
      <c r="Y77" s="106"/>
      <c r="Z77" s="656"/>
      <c r="AA77" s="106"/>
      <c r="AB77" s="106"/>
      <c r="AC77" s="106"/>
      <c r="AD77" s="106"/>
      <c r="AE77" s="106"/>
      <c r="AF77" s="106"/>
      <c r="AG77" s="106"/>
      <c r="AH77" s="106"/>
      <c r="AI77" s="106"/>
      <c r="AJ77" s="106"/>
      <c r="AK77" s="106"/>
    </row>
    <row r="78" spans="1:37" ht="15.75" customHeight="1">
      <c r="A78" s="106"/>
      <c r="B78" s="654"/>
      <c r="C78" s="106"/>
      <c r="D78" s="106"/>
      <c r="E78" s="106"/>
      <c r="F78" s="106"/>
      <c r="G78" s="106"/>
      <c r="H78" s="106"/>
      <c r="I78" s="101"/>
      <c r="J78" s="101"/>
      <c r="K78" s="101"/>
      <c r="L78" s="101"/>
      <c r="M78" s="101"/>
      <c r="N78" s="101"/>
      <c r="O78" s="101"/>
      <c r="P78" s="102"/>
      <c r="Q78" s="101"/>
      <c r="R78" s="101"/>
      <c r="S78" s="101"/>
      <c r="T78" s="101"/>
      <c r="U78" s="101"/>
      <c r="V78" s="106"/>
      <c r="W78" s="106"/>
      <c r="X78" s="655"/>
      <c r="Y78" s="106"/>
      <c r="Z78" s="656"/>
      <c r="AA78" s="106"/>
      <c r="AB78" s="106"/>
      <c r="AC78" s="106"/>
      <c r="AD78" s="106"/>
      <c r="AE78" s="106"/>
      <c r="AF78" s="106"/>
      <c r="AG78" s="106"/>
      <c r="AH78" s="106"/>
      <c r="AI78" s="106"/>
      <c r="AJ78" s="106"/>
      <c r="AK78" s="106"/>
    </row>
    <row r="79" spans="1:37" ht="15.75" customHeight="1">
      <c r="A79" s="106"/>
      <c r="B79" s="654"/>
      <c r="C79" s="106"/>
      <c r="D79" s="106"/>
      <c r="E79" s="106"/>
      <c r="F79" s="106"/>
      <c r="G79" s="106"/>
      <c r="H79" s="106"/>
      <c r="I79" s="101"/>
      <c r="J79" s="101"/>
      <c r="K79" s="101"/>
      <c r="L79" s="101"/>
      <c r="M79" s="101"/>
      <c r="N79" s="101"/>
      <c r="O79" s="101"/>
      <c r="P79" s="102"/>
      <c r="Q79" s="101"/>
      <c r="R79" s="101"/>
      <c r="S79" s="101"/>
      <c r="T79" s="101"/>
      <c r="U79" s="101"/>
      <c r="V79" s="106"/>
      <c r="W79" s="106"/>
      <c r="X79" s="655"/>
      <c r="Y79" s="106"/>
      <c r="Z79" s="656"/>
      <c r="AA79" s="106"/>
      <c r="AB79" s="106"/>
      <c r="AC79" s="106"/>
      <c r="AD79" s="106"/>
      <c r="AE79" s="106"/>
      <c r="AF79" s="106"/>
      <c r="AG79" s="106"/>
      <c r="AH79" s="106"/>
      <c r="AI79" s="106"/>
      <c r="AJ79" s="106"/>
      <c r="AK79" s="106"/>
    </row>
    <row r="80" spans="1:37" ht="15.75" customHeight="1">
      <c r="A80" s="106"/>
      <c r="B80" s="654"/>
      <c r="C80" s="106"/>
      <c r="D80" s="106"/>
      <c r="E80" s="106"/>
      <c r="F80" s="106"/>
      <c r="G80" s="106"/>
      <c r="H80" s="106"/>
      <c r="I80" s="101"/>
      <c r="J80" s="101"/>
      <c r="K80" s="101"/>
      <c r="L80" s="101"/>
      <c r="M80" s="101"/>
      <c r="N80" s="101"/>
      <c r="O80" s="101"/>
      <c r="P80" s="102"/>
      <c r="Q80" s="101"/>
      <c r="R80" s="101"/>
      <c r="S80" s="101"/>
      <c r="T80" s="101"/>
      <c r="U80" s="101"/>
      <c r="V80" s="106"/>
      <c r="W80" s="106"/>
      <c r="X80" s="655"/>
      <c r="Y80" s="106"/>
      <c r="Z80" s="656"/>
      <c r="AA80" s="106"/>
      <c r="AB80" s="106"/>
      <c r="AC80" s="106"/>
      <c r="AD80" s="106"/>
      <c r="AE80" s="106"/>
      <c r="AF80" s="106"/>
      <c r="AG80" s="106"/>
      <c r="AH80" s="106"/>
      <c r="AI80" s="106"/>
      <c r="AJ80" s="106"/>
      <c r="AK80" s="106"/>
    </row>
    <row r="81" spans="1:37" ht="15.75" customHeight="1">
      <c r="A81" s="106"/>
      <c r="B81" s="654"/>
      <c r="C81" s="106"/>
      <c r="D81" s="106"/>
      <c r="E81" s="106"/>
      <c r="F81" s="106"/>
      <c r="G81" s="106"/>
      <c r="H81" s="106"/>
      <c r="I81" s="101"/>
      <c r="J81" s="101"/>
      <c r="K81" s="101"/>
      <c r="L81" s="101"/>
      <c r="M81" s="101"/>
      <c r="N81" s="101"/>
      <c r="O81" s="101"/>
      <c r="P81" s="102"/>
      <c r="Q81" s="101"/>
      <c r="R81" s="101"/>
      <c r="S81" s="101"/>
      <c r="T81" s="101"/>
      <c r="U81" s="101"/>
      <c r="V81" s="106"/>
      <c r="W81" s="106"/>
      <c r="X81" s="655"/>
      <c r="Y81" s="106"/>
      <c r="Z81" s="656"/>
      <c r="AA81" s="106"/>
      <c r="AB81" s="106"/>
      <c r="AC81" s="106"/>
      <c r="AD81" s="106"/>
      <c r="AE81" s="106"/>
      <c r="AF81" s="106"/>
      <c r="AG81" s="106"/>
      <c r="AH81" s="106"/>
      <c r="AI81" s="106"/>
      <c r="AJ81" s="106"/>
      <c r="AK81" s="106"/>
    </row>
    <row r="82" spans="1:37" ht="15.75" customHeight="1">
      <c r="A82" s="106"/>
      <c r="B82" s="654"/>
      <c r="C82" s="106"/>
      <c r="D82" s="106"/>
      <c r="E82" s="106"/>
      <c r="F82" s="106"/>
      <c r="G82" s="106"/>
      <c r="H82" s="106"/>
      <c r="I82" s="101"/>
      <c r="J82" s="101"/>
      <c r="K82" s="101"/>
      <c r="L82" s="101"/>
      <c r="M82" s="101"/>
      <c r="N82" s="101"/>
      <c r="O82" s="101"/>
      <c r="P82" s="102"/>
      <c r="Q82" s="101"/>
      <c r="R82" s="101"/>
      <c r="S82" s="101"/>
      <c r="T82" s="101"/>
      <c r="U82" s="101"/>
      <c r="V82" s="106"/>
      <c r="W82" s="106"/>
      <c r="X82" s="655"/>
      <c r="Y82" s="106"/>
      <c r="Z82" s="656"/>
      <c r="AA82" s="106"/>
      <c r="AB82" s="106"/>
      <c r="AC82" s="106"/>
      <c r="AD82" s="106"/>
      <c r="AE82" s="106"/>
      <c r="AF82" s="106"/>
      <c r="AG82" s="106"/>
      <c r="AH82" s="106"/>
      <c r="AI82" s="106"/>
      <c r="AJ82" s="106"/>
      <c r="AK82" s="106"/>
    </row>
    <row r="83" spans="1:37" ht="15.75" customHeight="1">
      <c r="A83" s="106"/>
      <c r="B83" s="654"/>
      <c r="C83" s="106"/>
      <c r="D83" s="106"/>
      <c r="E83" s="106"/>
      <c r="F83" s="106"/>
      <c r="G83" s="106"/>
      <c r="H83" s="106"/>
      <c r="I83" s="101"/>
      <c r="J83" s="101"/>
      <c r="K83" s="101"/>
      <c r="L83" s="101"/>
      <c r="M83" s="101"/>
      <c r="N83" s="101"/>
      <c r="O83" s="101"/>
      <c r="P83" s="102"/>
      <c r="Q83" s="101"/>
      <c r="R83" s="101"/>
      <c r="S83" s="101"/>
      <c r="T83" s="101"/>
      <c r="U83" s="101"/>
      <c r="V83" s="106"/>
      <c r="W83" s="106"/>
      <c r="X83" s="655"/>
      <c r="Y83" s="106"/>
      <c r="Z83" s="656"/>
      <c r="AA83" s="106"/>
      <c r="AB83" s="106"/>
      <c r="AC83" s="106"/>
      <c r="AD83" s="106"/>
      <c r="AE83" s="106"/>
      <c r="AF83" s="106"/>
      <c r="AG83" s="106"/>
      <c r="AH83" s="106"/>
      <c r="AI83" s="106"/>
      <c r="AJ83" s="106"/>
      <c r="AK83" s="106"/>
    </row>
    <row r="84" spans="1:37" ht="15.75" customHeight="1">
      <c r="A84" s="106"/>
      <c r="B84" s="654"/>
      <c r="C84" s="106"/>
      <c r="D84" s="106"/>
      <c r="E84" s="106"/>
      <c r="F84" s="106"/>
      <c r="G84" s="106"/>
      <c r="H84" s="106"/>
      <c r="I84" s="101"/>
      <c r="J84" s="101"/>
      <c r="K84" s="101"/>
      <c r="L84" s="101"/>
      <c r="M84" s="101"/>
      <c r="N84" s="101"/>
      <c r="O84" s="101"/>
      <c r="P84" s="102"/>
      <c r="Q84" s="101"/>
      <c r="R84" s="101"/>
      <c r="S84" s="101"/>
      <c r="T84" s="101"/>
      <c r="U84" s="101"/>
      <c r="V84" s="106"/>
      <c r="W84" s="106"/>
      <c r="X84" s="655"/>
      <c r="Y84" s="106"/>
      <c r="Z84" s="656"/>
      <c r="AA84" s="106"/>
      <c r="AB84" s="106"/>
      <c r="AC84" s="106"/>
      <c r="AD84" s="106"/>
      <c r="AE84" s="106"/>
      <c r="AF84" s="106"/>
      <c r="AG84" s="106"/>
      <c r="AH84" s="106"/>
      <c r="AI84" s="106"/>
      <c r="AJ84" s="106"/>
      <c r="AK84" s="106"/>
    </row>
    <row r="85" spans="1:37" ht="15.75" customHeight="1">
      <c r="A85" s="106"/>
      <c r="B85" s="654"/>
      <c r="C85" s="106"/>
      <c r="D85" s="106"/>
      <c r="E85" s="106"/>
      <c r="F85" s="106"/>
      <c r="G85" s="106"/>
      <c r="H85" s="106"/>
      <c r="I85" s="101"/>
      <c r="J85" s="101"/>
      <c r="K85" s="101"/>
      <c r="L85" s="101"/>
      <c r="M85" s="101"/>
      <c r="N85" s="101"/>
      <c r="O85" s="101"/>
      <c r="P85" s="102"/>
      <c r="Q85" s="101"/>
      <c r="R85" s="101"/>
      <c r="S85" s="101"/>
      <c r="T85" s="101"/>
      <c r="U85" s="101"/>
      <c r="V85" s="106"/>
      <c r="W85" s="106"/>
      <c r="X85" s="655"/>
      <c r="Y85" s="106"/>
      <c r="Z85" s="656"/>
      <c r="AA85" s="106"/>
      <c r="AB85" s="106"/>
      <c r="AC85" s="106"/>
      <c r="AD85" s="106"/>
      <c r="AE85" s="106"/>
      <c r="AF85" s="106"/>
      <c r="AG85" s="106"/>
      <c r="AH85" s="106"/>
      <c r="AI85" s="106"/>
      <c r="AJ85" s="106"/>
      <c r="AK85" s="106"/>
    </row>
    <row r="86" spans="1:37" ht="15.75" customHeight="1">
      <c r="A86" s="106"/>
      <c r="B86" s="654"/>
      <c r="C86" s="106"/>
      <c r="D86" s="106"/>
      <c r="E86" s="106"/>
      <c r="F86" s="106"/>
      <c r="G86" s="106"/>
      <c r="H86" s="106"/>
      <c r="I86" s="101"/>
      <c r="J86" s="101"/>
      <c r="K86" s="101"/>
      <c r="L86" s="101"/>
      <c r="M86" s="101"/>
      <c r="N86" s="101"/>
      <c r="O86" s="101"/>
      <c r="P86" s="102"/>
      <c r="Q86" s="101"/>
      <c r="R86" s="101"/>
      <c r="S86" s="101"/>
      <c r="T86" s="101"/>
      <c r="U86" s="101"/>
      <c r="V86" s="106"/>
      <c r="W86" s="106"/>
      <c r="X86" s="655"/>
      <c r="Y86" s="106"/>
      <c r="Z86" s="656"/>
      <c r="AA86" s="106"/>
      <c r="AB86" s="106"/>
      <c r="AC86" s="106"/>
      <c r="AD86" s="106"/>
      <c r="AE86" s="106"/>
      <c r="AF86" s="106"/>
      <c r="AG86" s="106"/>
      <c r="AH86" s="106"/>
      <c r="AI86" s="106"/>
      <c r="AJ86" s="106"/>
      <c r="AK86" s="106"/>
    </row>
    <row r="87" spans="1:37" ht="15.75" customHeight="1">
      <c r="A87" s="106"/>
      <c r="B87" s="654"/>
      <c r="C87" s="106"/>
      <c r="D87" s="106"/>
      <c r="E87" s="106"/>
      <c r="F87" s="106"/>
      <c r="G87" s="106"/>
      <c r="H87" s="106"/>
      <c r="I87" s="101"/>
      <c r="J87" s="101"/>
      <c r="K87" s="101"/>
      <c r="L87" s="101"/>
      <c r="M87" s="101"/>
      <c r="N87" s="101"/>
      <c r="O87" s="101"/>
      <c r="P87" s="102"/>
      <c r="Q87" s="101"/>
      <c r="R87" s="101"/>
      <c r="S87" s="101"/>
      <c r="T87" s="101"/>
      <c r="U87" s="101"/>
      <c r="V87" s="106"/>
      <c r="W87" s="106"/>
      <c r="X87" s="655"/>
      <c r="Y87" s="106"/>
      <c r="Z87" s="656"/>
      <c r="AA87" s="106"/>
      <c r="AB87" s="106"/>
      <c r="AC87" s="106"/>
      <c r="AD87" s="106"/>
      <c r="AE87" s="106"/>
      <c r="AF87" s="106"/>
      <c r="AG87" s="106"/>
      <c r="AH87" s="106"/>
      <c r="AI87" s="106"/>
      <c r="AJ87" s="106"/>
      <c r="AK87" s="106"/>
    </row>
    <row r="88" spans="1:37" ht="15.75" customHeight="1">
      <c r="A88" s="106"/>
      <c r="B88" s="654"/>
      <c r="C88" s="106"/>
      <c r="D88" s="106"/>
      <c r="E88" s="106"/>
      <c r="F88" s="106"/>
      <c r="G88" s="106"/>
      <c r="H88" s="106"/>
      <c r="I88" s="101"/>
      <c r="J88" s="101"/>
      <c r="K88" s="101"/>
      <c r="L88" s="101"/>
      <c r="M88" s="101"/>
      <c r="N88" s="101"/>
      <c r="O88" s="101"/>
      <c r="P88" s="102"/>
      <c r="Q88" s="101"/>
      <c r="R88" s="101"/>
      <c r="S88" s="101"/>
      <c r="T88" s="101"/>
      <c r="U88" s="101"/>
      <c r="V88" s="106"/>
      <c r="W88" s="106"/>
      <c r="X88" s="655"/>
      <c r="Y88" s="106"/>
      <c r="Z88" s="656"/>
      <c r="AA88" s="106"/>
      <c r="AB88" s="106"/>
      <c r="AC88" s="106"/>
      <c r="AD88" s="106"/>
      <c r="AE88" s="106"/>
      <c r="AF88" s="106"/>
      <c r="AG88" s="106"/>
      <c r="AH88" s="106"/>
      <c r="AI88" s="106"/>
      <c r="AJ88" s="106"/>
      <c r="AK88" s="106"/>
    </row>
    <row r="89" spans="1:37" ht="15.75" customHeight="1">
      <c r="A89" s="106"/>
      <c r="B89" s="654"/>
      <c r="C89" s="106"/>
      <c r="D89" s="106"/>
      <c r="E89" s="106"/>
      <c r="F89" s="106"/>
      <c r="G89" s="106"/>
      <c r="H89" s="106"/>
      <c r="I89" s="101"/>
      <c r="J89" s="101"/>
      <c r="K89" s="101"/>
      <c r="L89" s="101"/>
      <c r="M89" s="101"/>
      <c r="N89" s="101"/>
      <c r="O89" s="101"/>
      <c r="P89" s="102"/>
      <c r="Q89" s="101"/>
      <c r="R89" s="101"/>
      <c r="S89" s="101"/>
      <c r="T89" s="101"/>
      <c r="U89" s="101"/>
      <c r="V89" s="106"/>
      <c r="W89" s="106"/>
      <c r="X89" s="655"/>
      <c r="Y89" s="106"/>
      <c r="Z89" s="656"/>
      <c r="AA89" s="106"/>
      <c r="AB89" s="106"/>
      <c r="AC89" s="106"/>
      <c r="AD89" s="106"/>
      <c r="AE89" s="106"/>
      <c r="AF89" s="106"/>
      <c r="AG89" s="106"/>
      <c r="AH89" s="106"/>
      <c r="AI89" s="106"/>
      <c r="AJ89" s="106"/>
      <c r="AK89" s="106"/>
    </row>
    <row r="90" spans="1:37" ht="15.75" customHeight="1">
      <c r="A90" s="106"/>
      <c r="B90" s="654"/>
      <c r="C90" s="106"/>
      <c r="D90" s="106"/>
      <c r="E90" s="106"/>
      <c r="F90" s="106"/>
      <c r="G90" s="106"/>
      <c r="H90" s="106"/>
      <c r="I90" s="101"/>
      <c r="J90" s="101"/>
      <c r="K90" s="101"/>
      <c r="L90" s="101"/>
      <c r="M90" s="101"/>
      <c r="N90" s="101"/>
      <c r="O90" s="101"/>
      <c r="P90" s="102"/>
      <c r="Q90" s="101"/>
      <c r="R90" s="101"/>
      <c r="S90" s="101"/>
      <c r="T90" s="101"/>
      <c r="U90" s="101"/>
      <c r="V90" s="106"/>
      <c r="W90" s="106"/>
      <c r="X90" s="655"/>
      <c r="Y90" s="106"/>
      <c r="Z90" s="656"/>
      <c r="AA90" s="106"/>
      <c r="AB90" s="106"/>
      <c r="AC90" s="106"/>
      <c r="AD90" s="106"/>
      <c r="AE90" s="106"/>
      <c r="AF90" s="106"/>
      <c r="AG90" s="106"/>
      <c r="AH90" s="106"/>
      <c r="AI90" s="106"/>
      <c r="AJ90" s="106"/>
      <c r="AK90" s="106"/>
    </row>
    <row r="91" spans="1:37" ht="15.75" customHeight="1">
      <c r="A91" s="106"/>
      <c r="B91" s="654"/>
      <c r="C91" s="106"/>
      <c r="D91" s="106"/>
      <c r="E91" s="106"/>
      <c r="F91" s="106"/>
      <c r="G91" s="106"/>
      <c r="H91" s="106"/>
      <c r="I91" s="101"/>
      <c r="J91" s="101"/>
      <c r="K91" s="101"/>
      <c r="L91" s="101"/>
      <c r="M91" s="101"/>
      <c r="N91" s="101"/>
      <c r="O91" s="101"/>
      <c r="P91" s="102"/>
      <c r="Q91" s="101"/>
      <c r="R91" s="101"/>
      <c r="S91" s="101"/>
      <c r="T91" s="101"/>
      <c r="U91" s="101"/>
      <c r="V91" s="106"/>
      <c r="W91" s="106"/>
      <c r="X91" s="655"/>
      <c r="Y91" s="106"/>
      <c r="Z91" s="656"/>
      <c r="AA91" s="106"/>
      <c r="AB91" s="106"/>
      <c r="AC91" s="106"/>
      <c r="AD91" s="106"/>
      <c r="AE91" s="106"/>
      <c r="AF91" s="106"/>
      <c r="AG91" s="106"/>
      <c r="AH91" s="106"/>
      <c r="AI91" s="106"/>
      <c r="AJ91" s="106"/>
      <c r="AK91" s="106"/>
    </row>
    <row r="92" spans="1:37" ht="15.75" customHeight="1">
      <c r="A92" s="106"/>
      <c r="B92" s="654"/>
      <c r="C92" s="106"/>
      <c r="D92" s="106"/>
      <c r="E92" s="106"/>
      <c r="F92" s="106"/>
      <c r="G92" s="106"/>
      <c r="H92" s="106"/>
      <c r="I92" s="101"/>
      <c r="J92" s="101"/>
      <c r="K92" s="101"/>
      <c r="L92" s="101"/>
      <c r="M92" s="101"/>
      <c r="N92" s="101"/>
      <c r="O92" s="101"/>
      <c r="P92" s="102"/>
      <c r="Q92" s="101"/>
      <c r="R92" s="101"/>
      <c r="S92" s="101"/>
      <c r="T92" s="101"/>
      <c r="U92" s="101"/>
      <c r="V92" s="106"/>
      <c r="W92" s="106"/>
      <c r="X92" s="655"/>
      <c r="Y92" s="106"/>
      <c r="Z92" s="656"/>
      <c r="AA92" s="106"/>
      <c r="AB92" s="106"/>
      <c r="AC92" s="106"/>
      <c r="AD92" s="106"/>
      <c r="AE92" s="106"/>
      <c r="AF92" s="106"/>
      <c r="AG92" s="106"/>
      <c r="AH92" s="106"/>
      <c r="AI92" s="106"/>
      <c r="AJ92" s="106"/>
      <c r="AK92" s="106"/>
    </row>
    <row r="93" spans="1:37" ht="15.75" customHeight="1">
      <c r="A93" s="106"/>
      <c r="B93" s="654"/>
      <c r="C93" s="106"/>
      <c r="D93" s="106"/>
      <c r="E93" s="106"/>
      <c r="F93" s="106"/>
      <c r="G93" s="106"/>
      <c r="H93" s="106"/>
      <c r="I93" s="101"/>
      <c r="J93" s="101"/>
      <c r="K93" s="101"/>
      <c r="L93" s="101"/>
      <c r="M93" s="101"/>
      <c r="N93" s="101"/>
      <c r="O93" s="101"/>
      <c r="P93" s="102"/>
      <c r="Q93" s="101"/>
      <c r="R93" s="101"/>
      <c r="S93" s="101"/>
      <c r="T93" s="101"/>
      <c r="U93" s="101"/>
      <c r="V93" s="106"/>
      <c r="W93" s="106"/>
      <c r="X93" s="655"/>
      <c r="Y93" s="106"/>
      <c r="Z93" s="656"/>
      <c r="AA93" s="106"/>
      <c r="AB93" s="106"/>
      <c r="AC93" s="106"/>
      <c r="AD93" s="106"/>
      <c r="AE93" s="106"/>
      <c r="AF93" s="106"/>
      <c r="AG93" s="106"/>
      <c r="AH93" s="106"/>
      <c r="AI93" s="106"/>
      <c r="AJ93" s="106"/>
      <c r="AK93" s="106"/>
    </row>
    <row r="94" spans="1:37" ht="15.75" customHeight="1">
      <c r="A94" s="106"/>
      <c r="B94" s="654"/>
      <c r="C94" s="106"/>
      <c r="D94" s="106"/>
      <c r="E94" s="106"/>
      <c r="F94" s="106"/>
      <c r="G94" s="106"/>
      <c r="H94" s="106"/>
      <c r="I94" s="101"/>
      <c r="J94" s="101"/>
      <c r="K94" s="101"/>
      <c r="L94" s="101"/>
      <c r="M94" s="101"/>
      <c r="N94" s="101"/>
      <c r="O94" s="101"/>
      <c r="P94" s="102"/>
      <c r="Q94" s="101"/>
      <c r="R94" s="101"/>
      <c r="S94" s="101"/>
      <c r="T94" s="101"/>
      <c r="U94" s="101"/>
      <c r="V94" s="106"/>
      <c r="W94" s="106"/>
      <c r="X94" s="655"/>
      <c r="Y94" s="106"/>
      <c r="Z94" s="656"/>
      <c r="AA94" s="106"/>
      <c r="AB94" s="106"/>
      <c r="AC94" s="106"/>
      <c r="AD94" s="106"/>
      <c r="AE94" s="106"/>
      <c r="AF94" s="106"/>
      <c r="AG94" s="106"/>
      <c r="AH94" s="106"/>
      <c r="AI94" s="106"/>
      <c r="AJ94" s="106"/>
      <c r="AK94" s="106"/>
    </row>
    <row r="95" spans="1:37" ht="15.75" customHeight="1">
      <c r="A95" s="106"/>
      <c r="B95" s="654"/>
      <c r="C95" s="106"/>
      <c r="D95" s="106"/>
      <c r="E95" s="106"/>
      <c r="F95" s="106"/>
      <c r="G95" s="106"/>
      <c r="H95" s="106"/>
      <c r="I95" s="101"/>
      <c r="J95" s="101"/>
      <c r="K95" s="101"/>
      <c r="L95" s="101"/>
      <c r="M95" s="101"/>
      <c r="N95" s="101"/>
      <c r="O95" s="101"/>
      <c r="P95" s="102"/>
      <c r="Q95" s="101"/>
      <c r="R95" s="101"/>
      <c r="S95" s="101"/>
      <c r="T95" s="101"/>
      <c r="U95" s="101"/>
      <c r="V95" s="106"/>
      <c r="W95" s="106"/>
      <c r="X95" s="655"/>
      <c r="Y95" s="106"/>
      <c r="Z95" s="656"/>
      <c r="AA95" s="106"/>
      <c r="AB95" s="106"/>
      <c r="AC95" s="106"/>
      <c r="AD95" s="106"/>
      <c r="AE95" s="106"/>
      <c r="AF95" s="106"/>
      <c r="AG95" s="106"/>
      <c r="AH95" s="106"/>
      <c r="AI95" s="106"/>
      <c r="AJ95" s="106"/>
      <c r="AK95" s="106"/>
    </row>
    <row r="96" spans="1:37" ht="15.75" customHeight="1">
      <c r="A96" s="106"/>
      <c r="B96" s="654"/>
      <c r="C96" s="106"/>
      <c r="D96" s="106"/>
      <c r="E96" s="106"/>
      <c r="F96" s="106"/>
      <c r="G96" s="106"/>
      <c r="H96" s="106"/>
      <c r="I96" s="101"/>
      <c r="J96" s="101"/>
      <c r="K96" s="101"/>
      <c r="L96" s="101"/>
      <c r="M96" s="101"/>
      <c r="N96" s="101"/>
      <c r="O96" s="101"/>
      <c r="P96" s="102"/>
      <c r="Q96" s="101"/>
      <c r="R96" s="101"/>
      <c r="S96" s="101"/>
      <c r="T96" s="101"/>
      <c r="U96" s="101"/>
      <c r="V96" s="106"/>
      <c r="W96" s="106"/>
      <c r="X96" s="655"/>
      <c r="Y96" s="106"/>
      <c r="Z96" s="656"/>
      <c r="AA96" s="106"/>
      <c r="AB96" s="106"/>
      <c r="AC96" s="106"/>
      <c r="AD96" s="106"/>
      <c r="AE96" s="106"/>
      <c r="AF96" s="106"/>
      <c r="AG96" s="106"/>
      <c r="AH96" s="106"/>
      <c r="AI96" s="106"/>
      <c r="AJ96" s="106"/>
      <c r="AK96" s="106"/>
    </row>
    <row r="97" spans="1:37" ht="15.75" customHeight="1">
      <c r="A97" s="106"/>
      <c r="B97" s="654"/>
      <c r="C97" s="106"/>
      <c r="D97" s="106"/>
      <c r="E97" s="106"/>
      <c r="F97" s="106"/>
      <c r="G97" s="106"/>
      <c r="H97" s="106"/>
      <c r="I97" s="101"/>
      <c r="J97" s="101"/>
      <c r="K97" s="101"/>
      <c r="L97" s="101"/>
      <c r="M97" s="101"/>
      <c r="N97" s="101"/>
      <c r="O97" s="101"/>
      <c r="P97" s="102"/>
      <c r="Q97" s="101"/>
      <c r="R97" s="101"/>
      <c r="S97" s="101"/>
      <c r="T97" s="101"/>
      <c r="U97" s="101"/>
      <c r="V97" s="106"/>
      <c r="W97" s="106"/>
      <c r="X97" s="655"/>
      <c r="Y97" s="106"/>
      <c r="Z97" s="656"/>
      <c r="AA97" s="106"/>
      <c r="AB97" s="106"/>
      <c r="AC97" s="106"/>
      <c r="AD97" s="106"/>
      <c r="AE97" s="106"/>
      <c r="AF97" s="106"/>
      <c r="AG97" s="106"/>
      <c r="AH97" s="106"/>
      <c r="AI97" s="106"/>
      <c r="AJ97" s="106"/>
      <c r="AK97" s="106"/>
    </row>
    <row r="98" spans="1:37" ht="15.75" customHeight="1">
      <c r="A98" s="106"/>
      <c r="B98" s="654"/>
      <c r="C98" s="106"/>
      <c r="D98" s="106"/>
      <c r="E98" s="106"/>
      <c r="F98" s="106"/>
      <c r="G98" s="106"/>
      <c r="H98" s="106"/>
      <c r="I98" s="101"/>
      <c r="J98" s="101"/>
      <c r="K98" s="101"/>
      <c r="L98" s="101"/>
      <c r="M98" s="101"/>
      <c r="N98" s="101"/>
      <c r="O98" s="101"/>
      <c r="P98" s="102"/>
      <c r="Q98" s="101"/>
      <c r="R98" s="101"/>
      <c r="S98" s="101"/>
      <c r="T98" s="101"/>
      <c r="U98" s="101"/>
      <c r="V98" s="106"/>
      <c r="W98" s="106"/>
      <c r="X98" s="655"/>
      <c r="Y98" s="106"/>
      <c r="Z98" s="656"/>
      <c r="AA98" s="106"/>
      <c r="AB98" s="106"/>
      <c r="AC98" s="106"/>
      <c r="AD98" s="106"/>
      <c r="AE98" s="106"/>
      <c r="AF98" s="106"/>
      <c r="AG98" s="106"/>
      <c r="AH98" s="106"/>
      <c r="AI98" s="106"/>
      <c r="AJ98" s="106"/>
      <c r="AK98" s="106"/>
    </row>
    <row r="99" spans="1:37" ht="15.75" customHeight="1">
      <c r="A99" s="106"/>
      <c r="B99" s="654"/>
      <c r="C99" s="106"/>
      <c r="D99" s="106"/>
      <c r="E99" s="106"/>
      <c r="F99" s="106"/>
      <c r="G99" s="106"/>
      <c r="H99" s="106"/>
      <c r="I99" s="101"/>
      <c r="J99" s="101"/>
      <c r="K99" s="101"/>
      <c r="L99" s="101"/>
      <c r="M99" s="101"/>
      <c r="N99" s="101"/>
      <c r="O99" s="101"/>
      <c r="P99" s="102"/>
      <c r="Q99" s="101"/>
      <c r="R99" s="101"/>
      <c r="S99" s="101"/>
      <c r="T99" s="101"/>
      <c r="U99" s="101"/>
      <c r="V99" s="106"/>
      <c r="W99" s="106"/>
      <c r="X99" s="655"/>
      <c r="Y99" s="106"/>
      <c r="Z99" s="656"/>
      <c r="AA99" s="106"/>
      <c r="AB99" s="106"/>
      <c r="AC99" s="106"/>
      <c r="AD99" s="106"/>
      <c r="AE99" s="106"/>
      <c r="AF99" s="106"/>
      <c r="AG99" s="106"/>
      <c r="AH99" s="106"/>
      <c r="AI99" s="106"/>
      <c r="AJ99" s="106"/>
      <c r="AK99" s="106"/>
    </row>
    <row r="100" spans="1:37" ht="15.75" customHeight="1">
      <c r="A100" s="106"/>
      <c r="B100" s="654"/>
      <c r="C100" s="106"/>
      <c r="D100" s="106"/>
      <c r="E100" s="106"/>
      <c r="F100" s="106"/>
      <c r="G100" s="106"/>
      <c r="H100" s="106"/>
      <c r="I100" s="101"/>
      <c r="J100" s="101"/>
      <c r="K100" s="101"/>
      <c r="L100" s="101"/>
      <c r="M100" s="101"/>
      <c r="N100" s="101"/>
      <c r="O100" s="101"/>
      <c r="P100" s="102"/>
      <c r="Q100" s="101"/>
      <c r="R100" s="101"/>
      <c r="S100" s="101"/>
      <c r="T100" s="101"/>
      <c r="U100" s="101"/>
      <c r="V100" s="106"/>
      <c r="W100" s="106"/>
      <c r="X100" s="655"/>
      <c r="Y100" s="106"/>
      <c r="Z100" s="656"/>
      <c r="AA100" s="106"/>
      <c r="AB100" s="106"/>
      <c r="AC100" s="106"/>
      <c r="AD100" s="106"/>
      <c r="AE100" s="106"/>
      <c r="AF100" s="106"/>
      <c r="AG100" s="106"/>
      <c r="AH100" s="106"/>
      <c r="AI100" s="106"/>
      <c r="AJ100" s="106"/>
      <c r="AK100" s="106"/>
    </row>
    <row r="101" spans="1:37" ht="15.75" customHeight="1">
      <c r="A101" s="106"/>
      <c r="B101" s="654"/>
      <c r="C101" s="106"/>
      <c r="D101" s="106"/>
      <c r="E101" s="106"/>
      <c r="F101" s="106"/>
      <c r="G101" s="106"/>
      <c r="H101" s="106"/>
      <c r="I101" s="101"/>
      <c r="J101" s="101"/>
      <c r="K101" s="101"/>
      <c r="L101" s="101"/>
      <c r="M101" s="101"/>
      <c r="N101" s="101"/>
      <c r="O101" s="101"/>
      <c r="P101" s="102"/>
      <c r="Q101" s="101"/>
      <c r="R101" s="101"/>
      <c r="S101" s="101"/>
      <c r="T101" s="101"/>
      <c r="U101" s="101"/>
      <c r="V101" s="106"/>
      <c r="W101" s="106"/>
      <c r="X101" s="655"/>
      <c r="Y101" s="106"/>
      <c r="Z101" s="656"/>
      <c r="AA101" s="106"/>
      <c r="AB101" s="106"/>
      <c r="AC101" s="106"/>
      <c r="AD101" s="106"/>
      <c r="AE101" s="106"/>
      <c r="AF101" s="106"/>
      <c r="AG101" s="106"/>
      <c r="AH101" s="106"/>
      <c r="AI101" s="106"/>
      <c r="AJ101" s="106"/>
      <c r="AK101" s="106"/>
    </row>
    <row r="102" spans="1:37" ht="15.75" customHeight="1">
      <c r="A102" s="106"/>
      <c r="B102" s="654"/>
      <c r="C102" s="106"/>
      <c r="D102" s="106"/>
      <c r="E102" s="106"/>
      <c r="F102" s="106"/>
      <c r="G102" s="106"/>
      <c r="H102" s="106"/>
      <c r="I102" s="101"/>
      <c r="J102" s="101"/>
      <c r="K102" s="101"/>
      <c r="L102" s="101"/>
      <c r="M102" s="101"/>
      <c r="N102" s="101"/>
      <c r="O102" s="101"/>
      <c r="P102" s="102"/>
      <c r="Q102" s="101"/>
      <c r="R102" s="101"/>
      <c r="S102" s="101"/>
      <c r="T102" s="101"/>
      <c r="U102" s="101"/>
      <c r="V102" s="106"/>
      <c r="W102" s="106"/>
      <c r="X102" s="655"/>
      <c r="Y102" s="106"/>
      <c r="Z102" s="656"/>
      <c r="AA102" s="106"/>
      <c r="AB102" s="106"/>
      <c r="AC102" s="106"/>
      <c r="AD102" s="106"/>
      <c r="AE102" s="106"/>
      <c r="AF102" s="106"/>
      <c r="AG102" s="106"/>
      <c r="AH102" s="106"/>
      <c r="AI102" s="106"/>
      <c r="AJ102" s="106"/>
      <c r="AK102" s="106"/>
    </row>
    <row r="103" spans="1:37" ht="15.75" customHeight="1">
      <c r="A103" s="106"/>
      <c r="B103" s="654"/>
      <c r="C103" s="106"/>
      <c r="D103" s="106"/>
      <c r="E103" s="106"/>
      <c r="F103" s="106"/>
      <c r="G103" s="106"/>
      <c r="H103" s="106"/>
      <c r="I103" s="101"/>
      <c r="J103" s="101"/>
      <c r="K103" s="101"/>
      <c r="L103" s="101"/>
      <c r="M103" s="101"/>
      <c r="N103" s="101"/>
      <c r="O103" s="101"/>
      <c r="P103" s="102"/>
      <c r="Q103" s="101"/>
      <c r="R103" s="101"/>
      <c r="S103" s="101"/>
      <c r="T103" s="101"/>
      <c r="U103" s="101"/>
      <c r="V103" s="106"/>
      <c r="W103" s="106"/>
      <c r="X103" s="655"/>
      <c r="Y103" s="106"/>
      <c r="Z103" s="656"/>
      <c r="AA103" s="106"/>
      <c r="AB103" s="106"/>
      <c r="AC103" s="106"/>
      <c r="AD103" s="106"/>
      <c r="AE103" s="106"/>
      <c r="AF103" s="106"/>
      <c r="AG103" s="106"/>
      <c r="AH103" s="106"/>
      <c r="AI103" s="106"/>
      <c r="AJ103" s="106"/>
      <c r="AK103" s="106"/>
    </row>
    <row r="104" spans="1:37" ht="15.75" customHeight="1">
      <c r="A104" s="106"/>
      <c r="B104" s="654"/>
      <c r="C104" s="106"/>
      <c r="D104" s="106"/>
      <c r="E104" s="106"/>
      <c r="F104" s="106"/>
      <c r="G104" s="106"/>
      <c r="H104" s="106"/>
      <c r="I104" s="101"/>
      <c r="J104" s="101"/>
      <c r="K104" s="101"/>
      <c r="L104" s="101"/>
      <c r="M104" s="101"/>
      <c r="N104" s="101"/>
      <c r="O104" s="101"/>
      <c r="P104" s="102"/>
      <c r="Q104" s="101"/>
      <c r="R104" s="101"/>
      <c r="S104" s="101"/>
      <c r="T104" s="101"/>
      <c r="U104" s="101"/>
      <c r="V104" s="106"/>
      <c r="W104" s="106"/>
      <c r="X104" s="655"/>
      <c r="Y104" s="106"/>
      <c r="Z104" s="656"/>
      <c r="AA104" s="106"/>
      <c r="AB104" s="106"/>
      <c r="AC104" s="106"/>
      <c r="AD104" s="106"/>
      <c r="AE104" s="106"/>
      <c r="AF104" s="106"/>
      <c r="AG104" s="106"/>
      <c r="AH104" s="106"/>
      <c r="AI104" s="106"/>
      <c r="AJ104" s="106"/>
      <c r="AK104" s="106"/>
    </row>
    <row r="105" spans="1:37" ht="15.75" customHeight="1">
      <c r="A105" s="106"/>
      <c r="B105" s="654"/>
      <c r="C105" s="106"/>
      <c r="D105" s="106"/>
      <c r="E105" s="106"/>
      <c r="F105" s="106"/>
      <c r="G105" s="106"/>
      <c r="H105" s="106"/>
      <c r="I105" s="101"/>
      <c r="J105" s="101"/>
      <c r="K105" s="101"/>
      <c r="L105" s="101"/>
      <c r="M105" s="101"/>
      <c r="N105" s="101"/>
      <c r="O105" s="101"/>
      <c r="P105" s="102"/>
      <c r="Q105" s="101"/>
      <c r="R105" s="101"/>
      <c r="S105" s="101"/>
      <c r="T105" s="101"/>
      <c r="U105" s="101"/>
      <c r="V105" s="106"/>
      <c r="W105" s="106"/>
      <c r="X105" s="655"/>
      <c r="Y105" s="106"/>
      <c r="Z105" s="656"/>
      <c r="AA105" s="106"/>
      <c r="AB105" s="106"/>
      <c r="AC105" s="106"/>
      <c r="AD105" s="106"/>
      <c r="AE105" s="106"/>
      <c r="AF105" s="106"/>
      <c r="AG105" s="106"/>
      <c r="AH105" s="106"/>
      <c r="AI105" s="106"/>
      <c r="AJ105" s="106"/>
      <c r="AK105" s="106"/>
    </row>
    <row r="106" spans="1:37" ht="15.75" customHeight="1">
      <c r="A106" s="106"/>
      <c r="B106" s="654"/>
      <c r="C106" s="106"/>
      <c r="D106" s="106"/>
      <c r="E106" s="106"/>
      <c r="F106" s="106"/>
      <c r="G106" s="106"/>
      <c r="H106" s="106"/>
      <c r="I106" s="101"/>
      <c r="J106" s="101"/>
      <c r="K106" s="101"/>
      <c r="L106" s="101"/>
      <c r="M106" s="101"/>
      <c r="N106" s="101"/>
      <c r="O106" s="101"/>
      <c r="P106" s="102"/>
      <c r="Q106" s="101"/>
      <c r="R106" s="101"/>
      <c r="S106" s="101"/>
      <c r="T106" s="101"/>
      <c r="U106" s="101"/>
      <c r="V106" s="106"/>
      <c r="W106" s="106"/>
      <c r="X106" s="655"/>
      <c r="Y106" s="106"/>
      <c r="Z106" s="656"/>
      <c r="AA106" s="106"/>
      <c r="AB106" s="106"/>
      <c r="AC106" s="106"/>
      <c r="AD106" s="106"/>
      <c r="AE106" s="106"/>
      <c r="AF106" s="106"/>
      <c r="AG106" s="106"/>
      <c r="AH106" s="106"/>
      <c r="AI106" s="106"/>
      <c r="AJ106" s="106"/>
      <c r="AK106" s="106"/>
    </row>
    <row r="107" spans="1:37" ht="15.75" customHeight="1">
      <c r="A107" s="106"/>
      <c r="B107" s="654"/>
      <c r="C107" s="106"/>
      <c r="D107" s="106"/>
      <c r="E107" s="106"/>
      <c r="F107" s="106"/>
      <c r="G107" s="106"/>
      <c r="H107" s="106"/>
      <c r="I107" s="101"/>
      <c r="J107" s="101"/>
      <c r="K107" s="101"/>
      <c r="L107" s="101"/>
      <c r="M107" s="101"/>
      <c r="N107" s="101"/>
      <c r="O107" s="101"/>
      <c r="P107" s="102"/>
      <c r="Q107" s="101"/>
      <c r="R107" s="101"/>
      <c r="S107" s="101"/>
      <c r="T107" s="101"/>
      <c r="U107" s="101"/>
      <c r="V107" s="106"/>
      <c r="W107" s="106"/>
      <c r="X107" s="655"/>
      <c r="Y107" s="106"/>
      <c r="Z107" s="656"/>
      <c r="AA107" s="106"/>
      <c r="AB107" s="106"/>
      <c r="AC107" s="106"/>
      <c r="AD107" s="106"/>
      <c r="AE107" s="106"/>
      <c r="AF107" s="106"/>
      <c r="AG107" s="106"/>
      <c r="AH107" s="106"/>
      <c r="AI107" s="106"/>
      <c r="AJ107" s="106"/>
      <c r="AK107" s="106"/>
    </row>
    <row r="108" spans="1:37" ht="15.75" customHeight="1">
      <c r="A108" s="106"/>
      <c r="B108" s="654"/>
      <c r="C108" s="106"/>
      <c r="D108" s="106"/>
      <c r="E108" s="106"/>
      <c r="F108" s="106"/>
      <c r="G108" s="106"/>
      <c r="H108" s="106"/>
      <c r="I108" s="101"/>
      <c r="J108" s="101"/>
      <c r="K108" s="101"/>
      <c r="L108" s="101"/>
      <c r="M108" s="101"/>
      <c r="N108" s="101"/>
      <c r="O108" s="101"/>
      <c r="P108" s="102"/>
      <c r="Q108" s="101"/>
      <c r="R108" s="101"/>
      <c r="S108" s="101"/>
      <c r="T108" s="101"/>
      <c r="U108" s="101"/>
      <c r="V108" s="106"/>
      <c r="W108" s="106"/>
      <c r="X108" s="655"/>
      <c r="Y108" s="106"/>
      <c r="Z108" s="656"/>
      <c r="AA108" s="106"/>
      <c r="AB108" s="106"/>
      <c r="AC108" s="106"/>
      <c r="AD108" s="106"/>
      <c r="AE108" s="106"/>
      <c r="AF108" s="106"/>
      <c r="AG108" s="106"/>
      <c r="AH108" s="106"/>
      <c r="AI108" s="106"/>
      <c r="AJ108" s="106"/>
      <c r="AK108" s="106"/>
    </row>
    <row r="109" spans="1:37" ht="15.75" customHeight="1">
      <c r="A109" s="106"/>
      <c r="B109" s="654"/>
      <c r="C109" s="106"/>
      <c r="D109" s="106"/>
      <c r="E109" s="106"/>
      <c r="F109" s="106"/>
      <c r="G109" s="106"/>
      <c r="H109" s="106"/>
      <c r="I109" s="101"/>
      <c r="J109" s="101"/>
      <c r="K109" s="101"/>
      <c r="L109" s="101"/>
      <c r="M109" s="101"/>
      <c r="N109" s="101"/>
      <c r="O109" s="101"/>
      <c r="P109" s="102"/>
      <c r="Q109" s="101"/>
      <c r="R109" s="101"/>
      <c r="S109" s="101"/>
      <c r="T109" s="101"/>
      <c r="U109" s="101"/>
      <c r="V109" s="106"/>
      <c r="W109" s="106"/>
      <c r="X109" s="655"/>
      <c r="Y109" s="106"/>
      <c r="Z109" s="656"/>
      <c r="AA109" s="106"/>
      <c r="AB109" s="106"/>
      <c r="AC109" s="106"/>
      <c r="AD109" s="106"/>
      <c r="AE109" s="106"/>
      <c r="AF109" s="106"/>
      <c r="AG109" s="106"/>
      <c r="AH109" s="106"/>
      <c r="AI109" s="106"/>
      <c r="AJ109" s="106"/>
      <c r="AK109" s="106"/>
    </row>
    <row r="110" spans="1:37" ht="15.75" customHeight="1">
      <c r="A110" s="106"/>
      <c r="B110" s="654"/>
      <c r="C110" s="106"/>
      <c r="D110" s="106"/>
      <c r="E110" s="106"/>
      <c r="F110" s="106"/>
      <c r="G110" s="106"/>
      <c r="H110" s="106"/>
      <c r="I110" s="101"/>
      <c r="J110" s="101"/>
      <c r="K110" s="101"/>
      <c r="L110" s="101"/>
      <c r="M110" s="101"/>
      <c r="N110" s="101"/>
      <c r="O110" s="101"/>
      <c r="P110" s="102"/>
      <c r="Q110" s="101"/>
      <c r="R110" s="101"/>
      <c r="S110" s="101"/>
      <c r="T110" s="101"/>
      <c r="U110" s="101"/>
      <c r="V110" s="106"/>
      <c r="W110" s="106"/>
      <c r="X110" s="655"/>
      <c r="Y110" s="106"/>
      <c r="Z110" s="656"/>
      <c r="AA110" s="106"/>
      <c r="AB110" s="106"/>
      <c r="AC110" s="106"/>
      <c r="AD110" s="106"/>
      <c r="AE110" s="106"/>
      <c r="AF110" s="106"/>
      <c r="AG110" s="106"/>
      <c r="AH110" s="106"/>
      <c r="AI110" s="106"/>
      <c r="AJ110" s="106"/>
      <c r="AK110" s="106"/>
    </row>
    <row r="111" spans="1:37" ht="15.75" customHeight="1">
      <c r="A111" s="106"/>
      <c r="B111" s="654"/>
      <c r="C111" s="106"/>
      <c r="D111" s="106"/>
      <c r="E111" s="106"/>
      <c r="F111" s="106"/>
      <c r="G111" s="106"/>
      <c r="H111" s="106"/>
      <c r="I111" s="101"/>
      <c r="J111" s="101"/>
      <c r="K111" s="101"/>
      <c r="L111" s="101"/>
      <c r="M111" s="101"/>
      <c r="N111" s="101"/>
      <c r="O111" s="101"/>
      <c r="P111" s="102"/>
      <c r="Q111" s="101"/>
      <c r="R111" s="101"/>
      <c r="S111" s="101"/>
      <c r="T111" s="101"/>
      <c r="U111" s="101"/>
      <c r="V111" s="106"/>
      <c r="W111" s="106"/>
      <c r="X111" s="655"/>
      <c r="Y111" s="106"/>
      <c r="Z111" s="656"/>
      <c r="AA111" s="106"/>
      <c r="AB111" s="106"/>
      <c r="AC111" s="106"/>
      <c r="AD111" s="106"/>
      <c r="AE111" s="106"/>
      <c r="AF111" s="106"/>
      <c r="AG111" s="106"/>
      <c r="AH111" s="106"/>
      <c r="AI111" s="106"/>
      <c r="AJ111" s="106"/>
      <c r="AK111" s="106"/>
    </row>
    <row r="112" spans="1:37" ht="15.75" customHeight="1">
      <c r="A112" s="106"/>
      <c r="B112" s="654"/>
      <c r="C112" s="106"/>
      <c r="D112" s="106"/>
      <c r="E112" s="106"/>
      <c r="F112" s="106"/>
      <c r="G112" s="106"/>
      <c r="H112" s="106"/>
      <c r="I112" s="101"/>
      <c r="J112" s="101"/>
      <c r="K112" s="101"/>
      <c r="L112" s="101"/>
      <c r="M112" s="101"/>
      <c r="N112" s="101"/>
      <c r="O112" s="101"/>
      <c r="P112" s="102"/>
      <c r="Q112" s="101"/>
      <c r="R112" s="101"/>
      <c r="S112" s="101"/>
      <c r="T112" s="101"/>
      <c r="U112" s="101"/>
      <c r="V112" s="106"/>
      <c r="W112" s="106"/>
      <c r="X112" s="655"/>
      <c r="Y112" s="106"/>
      <c r="Z112" s="656"/>
      <c r="AA112" s="106"/>
      <c r="AB112" s="106"/>
      <c r="AC112" s="106"/>
      <c r="AD112" s="106"/>
      <c r="AE112" s="106"/>
      <c r="AF112" s="106"/>
      <c r="AG112" s="106"/>
      <c r="AH112" s="106"/>
      <c r="AI112" s="106"/>
      <c r="AJ112" s="106"/>
      <c r="AK112" s="106"/>
    </row>
    <row r="113" spans="1:37" ht="15.75" customHeight="1">
      <c r="A113" s="106"/>
      <c r="B113" s="654"/>
      <c r="C113" s="106"/>
      <c r="D113" s="106"/>
      <c r="E113" s="106"/>
      <c r="F113" s="106"/>
      <c r="G113" s="106"/>
      <c r="H113" s="106"/>
      <c r="I113" s="101"/>
      <c r="J113" s="101"/>
      <c r="K113" s="101"/>
      <c r="L113" s="101"/>
      <c r="M113" s="101"/>
      <c r="N113" s="101"/>
      <c r="O113" s="101"/>
      <c r="P113" s="102"/>
      <c r="Q113" s="101"/>
      <c r="R113" s="101"/>
      <c r="S113" s="101"/>
      <c r="T113" s="101"/>
      <c r="U113" s="101"/>
      <c r="V113" s="106"/>
      <c r="W113" s="106"/>
      <c r="X113" s="655"/>
      <c r="Y113" s="106"/>
      <c r="Z113" s="656"/>
      <c r="AA113" s="106"/>
      <c r="AB113" s="106"/>
      <c r="AC113" s="106"/>
      <c r="AD113" s="106"/>
      <c r="AE113" s="106"/>
      <c r="AF113" s="106"/>
      <c r="AG113" s="106"/>
      <c r="AH113" s="106"/>
      <c r="AI113" s="106"/>
      <c r="AJ113" s="106"/>
      <c r="AK113" s="106"/>
    </row>
    <row r="114" spans="1:37" ht="15.75" customHeight="1">
      <c r="A114" s="106"/>
      <c r="B114" s="654"/>
      <c r="C114" s="106"/>
      <c r="D114" s="106"/>
      <c r="E114" s="106"/>
      <c r="F114" s="106"/>
      <c r="G114" s="106"/>
      <c r="H114" s="106"/>
      <c r="I114" s="101"/>
      <c r="J114" s="101"/>
      <c r="K114" s="101"/>
      <c r="L114" s="101"/>
      <c r="M114" s="101"/>
      <c r="N114" s="101"/>
      <c r="O114" s="101"/>
      <c r="P114" s="102"/>
      <c r="Q114" s="101"/>
      <c r="R114" s="101"/>
      <c r="S114" s="101"/>
      <c r="T114" s="101"/>
      <c r="U114" s="101"/>
      <c r="V114" s="106"/>
      <c r="W114" s="106"/>
      <c r="X114" s="655"/>
      <c r="Y114" s="106"/>
      <c r="Z114" s="656"/>
      <c r="AA114" s="106"/>
      <c r="AB114" s="106"/>
      <c r="AC114" s="106"/>
      <c r="AD114" s="106"/>
      <c r="AE114" s="106"/>
      <c r="AF114" s="106"/>
      <c r="AG114" s="106"/>
      <c r="AH114" s="106"/>
      <c r="AI114" s="106"/>
      <c r="AJ114" s="106"/>
      <c r="AK114" s="106"/>
    </row>
    <row r="115" spans="1:37" ht="15.75" customHeight="1">
      <c r="A115" s="106"/>
      <c r="B115" s="654"/>
      <c r="C115" s="106"/>
      <c r="D115" s="106"/>
      <c r="E115" s="106"/>
      <c r="F115" s="106"/>
      <c r="G115" s="106"/>
      <c r="H115" s="106"/>
      <c r="I115" s="101"/>
      <c r="J115" s="101"/>
      <c r="K115" s="101"/>
      <c r="L115" s="101"/>
      <c r="M115" s="101"/>
      <c r="N115" s="101"/>
      <c r="O115" s="101"/>
      <c r="P115" s="102"/>
      <c r="Q115" s="101"/>
      <c r="R115" s="101"/>
      <c r="S115" s="101"/>
      <c r="T115" s="101"/>
      <c r="U115" s="101"/>
      <c r="V115" s="106"/>
      <c r="W115" s="106"/>
      <c r="X115" s="655"/>
      <c r="Y115" s="106"/>
      <c r="Z115" s="656"/>
      <c r="AA115" s="106"/>
      <c r="AB115" s="106"/>
      <c r="AC115" s="106"/>
      <c r="AD115" s="106"/>
      <c r="AE115" s="106"/>
      <c r="AF115" s="106"/>
      <c r="AG115" s="106"/>
      <c r="AH115" s="106"/>
      <c r="AI115" s="106"/>
      <c r="AJ115" s="106"/>
      <c r="AK115" s="106"/>
    </row>
    <row r="116" spans="1:37" ht="15.75" customHeight="1">
      <c r="A116" s="106"/>
      <c r="B116" s="654"/>
      <c r="C116" s="106"/>
      <c r="D116" s="106"/>
      <c r="E116" s="106"/>
      <c r="F116" s="106"/>
      <c r="G116" s="106"/>
      <c r="H116" s="106"/>
      <c r="I116" s="101"/>
      <c r="J116" s="101"/>
      <c r="K116" s="101"/>
      <c r="L116" s="101"/>
      <c r="M116" s="101"/>
      <c r="N116" s="101"/>
      <c r="O116" s="101"/>
      <c r="P116" s="102"/>
      <c r="Q116" s="101"/>
      <c r="R116" s="101"/>
      <c r="S116" s="101"/>
      <c r="T116" s="101"/>
      <c r="U116" s="101"/>
      <c r="V116" s="106"/>
      <c r="W116" s="106"/>
      <c r="X116" s="655"/>
      <c r="Y116" s="106"/>
      <c r="Z116" s="656"/>
      <c r="AA116" s="106"/>
      <c r="AB116" s="106"/>
      <c r="AC116" s="106"/>
      <c r="AD116" s="106"/>
      <c r="AE116" s="106"/>
      <c r="AF116" s="106"/>
      <c r="AG116" s="106"/>
      <c r="AH116" s="106"/>
      <c r="AI116" s="106"/>
      <c r="AJ116" s="106"/>
      <c r="AK116" s="106"/>
    </row>
    <row r="117" spans="1:37" ht="15.75" customHeight="1">
      <c r="A117" s="106"/>
      <c r="B117" s="654"/>
      <c r="C117" s="106"/>
      <c r="D117" s="106"/>
      <c r="E117" s="106"/>
      <c r="F117" s="106"/>
      <c r="G117" s="106"/>
      <c r="H117" s="106"/>
      <c r="I117" s="101"/>
      <c r="J117" s="101"/>
      <c r="K117" s="101"/>
      <c r="L117" s="101"/>
      <c r="M117" s="101"/>
      <c r="N117" s="101"/>
      <c r="O117" s="101"/>
      <c r="P117" s="102"/>
      <c r="Q117" s="101"/>
      <c r="R117" s="101"/>
      <c r="S117" s="101"/>
      <c r="T117" s="101"/>
      <c r="U117" s="101"/>
      <c r="V117" s="106"/>
      <c r="W117" s="106"/>
      <c r="X117" s="655"/>
      <c r="Y117" s="106"/>
      <c r="Z117" s="656"/>
      <c r="AA117" s="106"/>
      <c r="AB117" s="106"/>
      <c r="AC117" s="106"/>
      <c r="AD117" s="106"/>
      <c r="AE117" s="106"/>
      <c r="AF117" s="106"/>
      <c r="AG117" s="106"/>
      <c r="AH117" s="106"/>
      <c r="AI117" s="106"/>
      <c r="AJ117" s="106"/>
      <c r="AK117" s="106"/>
    </row>
    <row r="118" spans="1:37" ht="15.75" customHeight="1">
      <c r="A118" s="106"/>
      <c r="B118" s="654"/>
      <c r="C118" s="106"/>
      <c r="D118" s="106"/>
      <c r="E118" s="106"/>
      <c r="F118" s="106"/>
      <c r="G118" s="106"/>
      <c r="H118" s="106"/>
      <c r="I118" s="101"/>
      <c r="J118" s="101"/>
      <c r="K118" s="101"/>
      <c r="L118" s="101"/>
      <c r="M118" s="101"/>
      <c r="N118" s="101"/>
      <c r="O118" s="101"/>
      <c r="P118" s="102"/>
      <c r="Q118" s="101"/>
      <c r="R118" s="101"/>
      <c r="S118" s="101"/>
      <c r="T118" s="101"/>
      <c r="U118" s="101"/>
      <c r="V118" s="106"/>
      <c r="W118" s="106"/>
      <c r="X118" s="655"/>
      <c r="Y118" s="106"/>
      <c r="Z118" s="656"/>
      <c r="AA118" s="106"/>
      <c r="AB118" s="106"/>
      <c r="AC118" s="106"/>
      <c r="AD118" s="106"/>
      <c r="AE118" s="106"/>
      <c r="AF118" s="106"/>
      <c r="AG118" s="106"/>
      <c r="AH118" s="106"/>
      <c r="AI118" s="106"/>
      <c r="AJ118" s="106"/>
      <c r="AK118" s="106"/>
    </row>
    <row r="119" spans="1:37" ht="15.75" customHeight="1">
      <c r="A119" s="106"/>
      <c r="B119" s="654"/>
      <c r="C119" s="106"/>
      <c r="D119" s="106"/>
      <c r="E119" s="106"/>
      <c r="F119" s="106"/>
      <c r="G119" s="106"/>
      <c r="H119" s="106"/>
      <c r="I119" s="101"/>
      <c r="J119" s="101"/>
      <c r="K119" s="101"/>
      <c r="L119" s="101"/>
      <c r="M119" s="101"/>
      <c r="N119" s="101"/>
      <c r="O119" s="101"/>
      <c r="P119" s="102"/>
      <c r="Q119" s="101"/>
      <c r="R119" s="101"/>
      <c r="S119" s="101"/>
      <c r="T119" s="101"/>
      <c r="U119" s="101"/>
      <c r="V119" s="106"/>
      <c r="W119" s="106"/>
      <c r="X119" s="655"/>
      <c r="Y119" s="106"/>
      <c r="Z119" s="656"/>
      <c r="AA119" s="106"/>
      <c r="AB119" s="106"/>
      <c r="AC119" s="106"/>
      <c r="AD119" s="106"/>
      <c r="AE119" s="106"/>
      <c r="AF119" s="106"/>
      <c r="AG119" s="106"/>
      <c r="AH119" s="106"/>
      <c r="AI119" s="106"/>
      <c r="AJ119" s="106"/>
      <c r="AK119" s="106"/>
    </row>
    <row r="120" spans="1:37" ht="15.75" customHeight="1">
      <c r="A120" s="106"/>
      <c r="B120" s="654"/>
      <c r="C120" s="106"/>
      <c r="D120" s="106"/>
      <c r="E120" s="106"/>
      <c r="F120" s="106"/>
      <c r="G120" s="106"/>
      <c r="H120" s="106"/>
      <c r="I120" s="101"/>
      <c r="J120" s="101"/>
      <c r="K120" s="101"/>
      <c r="L120" s="101"/>
      <c r="M120" s="101"/>
      <c r="N120" s="101"/>
      <c r="O120" s="101"/>
      <c r="P120" s="102"/>
      <c r="Q120" s="101"/>
      <c r="R120" s="101"/>
      <c r="S120" s="101"/>
      <c r="T120" s="101"/>
      <c r="U120" s="101"/>
      <c r="V120" s="106"/>
      <c r="W120" s="106"/>
      <c r="X120" s="655"/>
      <c r="Y120" s="106"/>
      <c r="Z120" s="656"/>
      <c r="AA120" s="106"/>
      <c r="AB120" s="106"/>
      <c r="AC120" s="106"/>
      <c r="AD120" s="106"/>
      <c r="AE120" s="106"/>
      <c r="AF120" s="106"/>
      <c r="AG120" s="106"/>
      <c r="AH120" s="106"/>
      <c r="AI120" s="106"/>
      <c r="AJ120" s="106"/>
      <c r="AK120" s="106"/>
    </row>
    <row r="121" spans="1:37" ht="15.75" customHeight="1">
      <c r="A121" s="106"/>
      <c r="B121" s="654"/>
      <c r="C121" s="106"/>
      <c r="D121" s="106"/>
      <c r="E121" s="106"/>
      <c r="F121" s="106"/>
      <c r="G121" s="106"/>
      <c r="H121" s="106"/>
      <c r="I121" s="101"/>
      <c r="J121" s="101"/>
      <c r="K121" s="101"/>
      <c r="L121" s="101"/>
      <c r="M121" s="101"/>
      <c r="N121" s="101"/>
      <c r="O121" s="101"/>
      <c r="P121" s="102"/>
      <c r="Q121" s="101"/>
      <c r="R121" s="101"/>
      <c r="S121" s="101"/>
      <c r="T121" s="101"/>
      <c r="U121" s="101"/>
      <c r="V121" s="106"/>
      <c r="W121" s="106"/>
      <c r="X121" s="655"/>
      <c r="Y121" s="106"/>
      <c r="Z121" s="656"/>
      <c r="AA121" s="106"/>
      <c r="AB121" s="106"/>
      <c r="AC121" s="106"/>
      <c r="AD121" s="106"/>
      <c r="AE121" s="106"/>
      <c r="AF121" s="106"/>
      <c r="AG121" s="106"/>
      <c r="AH121" s="106"/>
      <c r="AI121" s="106"/>
      <c r="AJ121" s="106"/>
      <c r="AK121" s="106"/>
    </row>
    <row r="122" spans="1:37" ht="15.75" customHeight="1">
      <c r="A122" s="106"/>
      <c r="B122" s="654"/>
      <c r="C122" s="106"/>
      <c r="D122" s="106"/>
      <c r="E122" s="106"/>
      <c r="F122" s="106"/>
      <c r="G122" s="106"/>
      <c r="H122" s="106"/>
      <c r="I122" s="101"/>
      <c r="J122" s="101"/>
      <c r="K122" s="101"/>
      <c r="L122" s="101"/>
      <c r="M122" s="101"/>
      <c r="N122" s="101"/>
      <c r="O122" s="101"/>
      <c r="P122" s="102"/>
      <c r="Q122" s="101"/>
      <c r="R122" s="101"/>
      <c r="S122" s="101"/>
      <c r="T122" s="101"/>
      <c r="U122" s="101"/>
      <c r="V122" s="106"/>
      <c r="W122" s="106"/>
      <c r="X122" s="655"/>
      <c r="Y122" s="106"/>
      <c r="Z122" s="656"/>
      <c r="AA122" s="106"/>
      <c r="AB122" s="106"/>
      <c r="AC122" s="106"/>
      <c r="AD122" s="106"/>
      <c r="AE122" s="106"/>
      <c r="AF122" s="106"/>
      <c r="AG122" s="106"/>
      <c r="AH122" s="106"/>
      <c r="AI122" s="106"/>
      <c r="AJ122" s="106"/>
      <c r="AK122" s="106"/>
    </row>
    <row r="123" spans="1:37" ht="15.75" customHeight="1">
      <c r="A123" s="106"/>
      <c r="B123" s="654"/>
      <c r="C123" s="106"/>
      <c r="D123" s="106"/>
      <c r="E123" s="106"/>
      <c r="F123" s="106"/>
      <c r="G123" s="106"/>
      <c r="H123" s="106"/>
      <c r="I123" s="101"/>
      <c r="J123" s="101"/>
      <c r="K123" s="101"/>
      <c r="L123" s="101"/>
      <c r="M123" s="101"/>
      <c r="N123" s="101"/>
      <c r="O123" s="101"/>
      <c r="P123" s="102"/>
      <c r="Q123" s="101"/>
      <c r="R123" s="101"/>
      <c r="S123" s="101"/>
      <c r="T123" s="101"/>
      <c r="U123" s="101"/>
      <c r="V123" s="106"/>
      <c r="W123" s="106"/>
      <c r="X123" s="655"/>
      <c r="Y123" s="106"/>
      <c r="Z123" s="656"/>
      <c r="AA123" s="106"/>
      <c r="AB123" s="106"/>
      <c r="AC123" s="106"/>
      <c r="AD123" s="106"/>
      <c r="AE123" s="106"/>
      <c r="AF123" s="106"/>
      <c r="AG123" s="106"/>
      <c r="AH123" s="106"/>
      <c r="AI123" s="106"/>
      <c r="AJ123" s="106"/>
      <c r="AK123" s="106"/>
    </row>
    <row r="124" spans="1:37" ht="15.75" customHeight="1">
      <c r="A124" s="106"/>
      <c r="B124" s="654"/>
      <c r="C124" s="106"/>
      <c r="D124" s="106"/>
      <c r="E124" s="106"/>
      <c r="F124" s="106"/>
      <c r="G124" s="106"/>
      <c r="H124" s="106"/>
      <c r="I124" s="101"/>
      <c r="J124" s="101"/>
      <c r="K124" s="101"/>
      <c r="L124" s="101"/>
      <c r="M124" s="101"/>
      <c r="N124" s="101"/>
      <c r="O124" s="101"/>
      <c r="P124" s="102"/>
      <c r="Q124" s="101"/>
      <c r="R124" s="101"/>
      <c r="S124" s="101"/>
      <c r="T124" s="101"/>
      <c r="U124" s="101"/>
      <c r="V124" s="106"/>
      <c r="W124" s="106"/>
      <c r="X124" s="655"/>
      <c r="Y124" s="106"/>
      <c r="Z124" s="656"/>
      <c r="AA124" s="106"/>
      <c r="AB124" s="106"/>
      <c r="AC124" s="106"/>
      <c r="AD124" s="106"/>
      <c r="AE124" s="106"/>
      <c r="AF124" s="106"/>
      <c r="AG124" s="106"/>
      <c r="AH124" s="106"/>
      <c r="AI124" s="106"/>
      <c r="AJ124" s="106"/>
      <c r="AK124" s="106"/>
    </row>
    <row r="125" spans="1:37" ht="15.75" customHeight="1">
      <c r="A125" s="106"/>
      <c r="B125" s="654"/>
      <c r="C125" s="106"/>
      <c r="D125" s="106"/>
      <c r="E125" s="106"/>
      <c r="F125" s="106"/>
      <c r="G125" s="106"/>
      <c r="H125" s="106"/>
      <c r="I125" s="101"/>
      <c r="J125" s="101"/>
      <c r="K125" s="101"/>
      <c r="L125" s="101"/>
      <c r="M125" s="101"/>
      <c r="N125" s="101"/>
      <c r="O125" s="101"/>
      <c r="P125" s="102"/>
      <c r="Q125" s="101"/>
      <c r="R125" s="101"/>
      <c r="S125" s="101"/>
      <c r="T125" s="101"/>
      <c r="U125" s="101"/>
      <c r="V125" s="106"/>
      <c r="W125" s="106"/>
      <c r="X125" s="655"/>
      <c r="Y125" s="106"/>
      <c r="Z125" s="656"/>
      <c r="AA125" s="106"/>
      <c r="AB125" s="106"/>
      <c r="AC125" s="106"/>
      <c r="AD125" s="106"/>
      <c r="AE125" s="106"/>
      <c r="AF125" s="106"/>
      <c r="AG125" s="106"/>
      <c r="AH125" s="106"/>
      <c r="AI125" s="106"/>
      <c r="AJ125" s="106"/>
      <c r="AK125" s="106"/>
    </row>
    <row r="126" spans="1:37" ht="15.75" customHeight="1">
      <c r="A126" s="106"/>
      <c r="B126" s="654"/>
      <c r="C126" s="106"/>
      <c r="D126" s="106"/>
      <c r="E126" s="106"/>
      <c r="F126" s="106"/>
      <c r="G126" s="106"/>
      <c r="H126" s="106"/>
      <c r="I126" s="101"/>
      <c r="J126" s="101"/>
      <c r="K126" s="101"/>
      <c r="L126" s="101"/>
      <c r="M126" s="101"/>
      <c r="N126" s="101"/>
      <c r="O126" s="101"/>
      <c r="P126" s="102"/>
      <c r="Q126" s="101"/>
      <c r="R126" s="101"/>
      <c r="S126" s="101"/>
      <c r="T126" s="101"/>
      <c r="U126" s="101"/>
      <c r="V126" s="106"/>
      <c r="W126" s="106"/>
      <c r="X126" s="655"/>
      <c r="Y126" s="106"/>
      <c r="Z126" s="656"/>
      <c r="AA126" s="106"/>
      <c r="AB126" s="106"/>
      <c r="AC126" s="106"/>
      <c r="AD126" s="106"/>
      <c r="AE126" s="106"/>
      <c r="AF126" s="106"/>
      <c r="AG126" s="106"/>
      <c r="AH126" s="106"/>
      <c r="AI126" s="106"/>
      <c r="AJ126" s="106"/>
      <c r="AK126" s="106"/>
    </row>
    <row r="127" spans="1:37" ht="15.75" customHeight="1">
      <c r="A127" s="106"/>
      <c r="B127" s="654"/>
      <c r="C127" s="106"/>
      <c r="D127" s="106"/>
      <c r="E127" s="106"/>
      <c r="F127" s="106"/>
      <c r="G127" s="106"/>
      <c r="H127" s="106"/>
      <c r="I127" s="101"/>
      <c r="J127" s="101"/>
      <c r="K127" s="101"/>
      <c r="L127" s="101"/>
      <c r="M127" s="101"/>
      <c r="N127" s="101"/>
      <c r="O127" s="101"/>
      <c r="P127" s="102"/>
      <c r="Q127" s="101"/>
      <c r="R127" s="101"/>
      <c r="S127" s="101"/>
      <c r="T127" s="101"/>
      <c r="U127" s="101"/>
      <c r="V127" s="106"/>
      <c r="W127" s="106"/>
      <c r="X127" s="655"/>
      <c r="Y127" s="106"/>
      <c r="Z127" s="656"/>
      <c r="AA127" s="106"/>
      <c r="AB127" s="106"/>
      <c r="AC127" s="106"/>
      <c r="AD127" s="106"/>
      <c r="AE127" s="106"/>
      <c r="AF127" s="106"/>
      <c r="AG127" s="106"/>
      <c r="AH127" s="106"/>
      <c r="AI127" s="106"/>
      <c r="AJ127" s="106"/>
      <c r="AK127" s="106"/>
    </row>
    <row r="128" spans="1:37" ht="15.75" customHeight="1">
      <c r="A128" s="106"/>
      <c r="B128" s="654"/>
      <c r="C128" s="106"/>
      <c r="D128" s="106"/>
      <c r="E128" s="106"/>
      <c r="F128" s="106"/>
      <c r="G128" s="106"/>
      <c r="H128" s="106"/>
      <c r="I128" s="101"/>
      <c r="J128" s="101"/>
      <c r="K128" s="101"/>
      <c r="L128" s="101"/>
      <c r="M128" s="101"/>
      <c r="N128" s="101"/>
      <c r="O128" s="101"/>
      <c r="P128" s="102"/>
      <c r="Q128" s="101"/>
      <c r="R128" s="101"/>
      <c r="S128" s="101"/>
      <c r="T128" s="101"/>
      <c r="U128" s="101"/>
      <c r="V128" s="106"/>
      <c r="W128" s="106"/>
      <c r="X128" s="655"/>
      <c r="Y128" s="106"/>
      <c r="Z128" s="656"/>
      <c r="AA128" s="106"/>
      <c r="AB128" s="106"/>
      <c r="AC128" s="106"/>
      <c r="AD128" s="106"/>
      <c r="AE128" s="106"/>
      <c r="AF128" s="106"/>
      <c r="AG128" s="106"/>
      <c r="AH128" s="106"/>
      <c r="AI128" s="106"/>
      <c r="AJ128" s="106"/>
      <c r="AK128" s="106"/>
    </row>
    <row r="129" spans="1:37" ht="15.75" customHeight="1">
      <c r="A129" s="106"/>
      <c r="B129" s="654"/>
      <c r="C129" s="106"/>
      <c r="D129" s="106"/>
      <c r="E129" s="106"/>
      <c r="F129" s="106"/>
      <c r="G129" s="106"/>
      <c r="H129" s="106"/>
      <c r="I129" s="101"/>
      <c r="J129" s="101"/>
      <c r="K129" s="101"/>
      <c r="L129" s="101"/>
      <c r="M129" s="101"/>
      <c r="N129" s="101"/>
      <c r="O129" s="101"/>
      <c r="P129" s="102"/>
      <c r="Q129" s="101"/>
      <c r="R129" s="101"/>
      <c r="S129" s="101"/>
      <c r="T129" s="101"/>
      <c r="U129" s="101"/>
      <c r="V129" s="106"/>
      <c r="W129" s="106"/>
      <c r="X129" s="655"/>
      <c r="Y129" s="106"/>
      <c r="Z129" s="656"/>
      <c r="AA129" s="106"/>
      <c r="AB129" s="106"/>
      <c r="AC129" s="106"/>
      <c r="AD129" s="106"/>
      <c r="AE129" s="106"/>
      <c r="AF129" s="106"/>
      <c r="AG129" s="106"/>
      <c r="AH129" s="106"/>
      <c r="AI129" s="106"/>
      <c r="AJ129" s="106"/>
      <c r="AK129" s="106"/>
    </row>
    <row r="130" spans="1:37" ht="15.75" customHeight="1">
      <c r="A130" s="106"/>
      <c r="B130" s="654"/>
      <c r="C130" s="106"/>
      <c r="D130" s="106"/>
      <c r="E130" s="106"/>
      <c r="F130" s="106"/>
      <c r="G130" s="106"/>
      <c r="H130" s="106"/>
      <c r="I130" s="101"/>
      <c r="J130" s="101"/>
      <c r="K130" s="101"/>
      <c r="L130" s="101"/>
      <c r="M130" s="101"/>
      <c r="N130" s="101"/>
      <c r="O130" s="101"/>
      <c r="P130" s="102"/>
      <c r="Q130" s="101"/>
      <c r="R130" s="101"/>
      <c r="S130" s="101"/>
      <c r="T130" s="101"/>
      <c r="U130" s="101"/>
      <c r="V130" s="106"/>
      <c r="W130" s="106"/>
      <c r="X130" s="655"/>
      <c r="Y130" s="106"/>
      <c r="Z130" s="656"/>
      <c r="AA130" s="106"/>
      <c r="AB130" s="106"/>
      <c r="AC130" s="106"/>
      <c r="AD130" s="106"/>
      <c r="AE130" s="106"/>
      <c r="AF130" s="106"/>
      <c r="AG130" s="106"/>
      <c r="AH130" s="106"/>
      <c r="AI130" s="106"/>
      <c r="AJ130" s="106"/>
      <c r="AK130" s="106"/>
    </row>
    <row r="131" spans="1:37" ht="15.75" customHeight="1">
      <c r="A131" s="106"/>
      <c r="B131" s="654"/>
      <c r="C131" s="106"/>
      <c r="D131" s="106"/>
      <c r="E131" s="106"/>
      <c r="F131" s="106"/>
      <c r="G131" s="106"/>
      <c r="H131" s="106"/>
      <c r="I131" s="101"/>
      <c r="J131" s="101"/>
      <c r="K131" s="101"/>
      <c r="L131" s="101"/>
      <c r="M131" s="101"/>
      <c r="N131" s="101"/>
      <c r="O131" s="101"/>
      <c r="P131" s="102"/>
      <c r="Q131" s="101"/>
      <c r="R131" s="101"/>
      <c r="S131" s="101"/>
      <c r="T131" s="101"/>
      <c r="U131" s="101"/>
      <c r="V131" s="106"/>
      <c r="W131" s="106"/>
      <c r="X131" s="655"/>
      <c r="Y131" s="106"/>
      <c r="Z131" s="656"/>
      <c r="AA131" s="106"/>
      <c r="AB131" s="106"/>
      <c r="AC131" s="106"/>
      <c r="AD131" s="106"/>
      <c r="AE131" s="106"/>
      <c r="AF131" s="106"/>
      <c r="AG131" s="106"/>
      <c r="AH131" s="106"/>
      <c r="AI131" s="106"/>
      <c r="AJ131" s="106"/>
      <c r="AK131" s="106"/>
    </row>
    <row r="132" spans="1:37" ht="15.75" customHeight="1">
      <c r="A132" s="106"/>
      <c r="B132" s="654"/>
      <c r="C132" s="106"/>
      <c r="D132" s="106"/>
      <c r="E132" s="106"/>
      <c r="F132" s="106"/>
      <c r="G132" s="106"/>
      <c r="H132" s="106"/>
      <c r="I132" s="101"/>
      <c r="J132" s="101"/>
      <c r="K132" s="101"/>
      <c r="L132" s="101"/>
      <c r="M132" s="101"/>
      <c r="N132" s="101"/>
      <c r="O132" s="101"/>
      <c r="P132" s="102"/>
      <c r="Q132" s="101"/>
      <c r="R132" s="101"/>
      <c r="S132" s="101"/>
      <c r="T132" s="101"/>
      <c r="U132" s="101"/>
      <c r="V132" s="106"/>
      <c r="W132" s="106"/>
      <c r="X132" s="655"/>
      <c r="Y132" s="106"/>
      <c r="Z132" s="656"/>
      <c r="AA132" s="106"/>
      <c r="AB132" s="106"/>
      <c r="AC132" s="106"/>
      <c r="AD132" s="106"/>
      <c r="AE132" s="106"/>
      <c r="AF132" s="106"/>
      <c r="AG132" s="106"/>
      <c r="AH132" s="106"/>
      <c r="AI132" s="106"/>
      <c r="AJ132" s="106"/>
      <c r="AK132" s="106"/>
    </row>
    <row r="133" spans="1:37" ht="15.75" customHeight="1">
      <c r="A133" s="106"/>
      <c r="B133" s="654"/>
      <c r="C133" s="106"/>
      <c r="D133" s="106"/>
      <c r="E133" s="106"/>
      <c r="F133" s="106"/>
      <c r="G133" s="106"/>
      <c r="H133" s="106"/>
      <c r="I133" s="101"/>
      <c r="J133" s="101"/>
      <c r="K133" s="101"/>
      <c r="L133" s="101"/>
      <c r="M133" s="101"/>
      <c r="N133" s="101"/>
      <c r="O133" s="101"/>
      <c r="P133" s="102"/>
      <c r="Q133" s="101"/>
      <c r="R133" s="101"/>
      <c r="S133" s="101"/>
      <c r="T133" s="101"/>
      <c r="U133" s="101"/>
      <c r="V133" s="106"/>
      <c r="W133" s="106"/>
      <c r="X133" s="655"/>
      <c r="Y133" s="106"/>
      <c r="Z133" s="656"/>
      <c r="AA133" s="106"/>
      <c r="AB133" s="106"/>
      <c r="AC133" s="106"/>
      <c r="AD133" s="106"/>
      <c r="AE133" s="106"/>
      <c r="AF133" s="106"/>
      <c r="AG133" s="106"/>
      <c r="AH133" s="106"/>
      <c r="AI133" s="106"/>
      <c r="AJ133" s="106"/>
      <c r="AK133" s="106"/>
    </row>
    <row r="134" spans="1:37" ht="15.75" customHeight="1">
      <c r="A134" s="106"/>
      <c r="B134" s="654"/>
      <c r="C134" s="106"/>
      <c r="D134" s="106"/>
      <c r="E134" s="106"/>
      <c r="F134" s="106"/>
      <c r="G134" s="106"/>
      <c r="H134" s="106"/>
      <c r="I134" s="101"/>
      <c r="J134" s="101"/>
      <c r="K134" s="101"/>
      <c r="L134" s="101"/>
      <c r="M134" s="101"/>
      <c r="N134" s="101"/>
      <c r="O134" s="101"/>
      <c r="P134" s="102"/>
      <c r="Q134" s="101"/>
      <c r="R134" s="101"/>
      <c r="S134" s="101"/>
      <c r="T134" s="101"/>
      <c r="U134" s="101"/>
      <c r="V134" s="106"/>
      <c r="W134" s="106"/>
      <c r="X134" s="655"/>
      <c r="Y134" s="106"/>
      <c r="Z134" s="656"/>
      <c r="AA134" s="106"/>
      <c r="AB134" s="106"/>
      <c r="AC134" s="106"/>
      <c r="AD134" s="106"/>
      <c r="AE134" s="106"/>
      <c r="AF134" s="106"/>
      <c r="AG134" s="106"/>
      <c r="AH134" s="106"/>
      <c r="AI134" s="106"/>
      <c r="AJ134" s="106"/>
      <c r="AK134" s="106"/>
    </row>
    <row r="135" spans="1:37" ht="15.75" customHeight="1">
      <c r="A135" s="106"/>
      <c r="B135" s="654"/>
      <c r="C135" s="106"/>
      <c r="D135" s="106"/>
      <c r="E135" s="106"/>
      <c r="F135" s="106"/>
      <c r="G135" s="106"/>
      <c r="H135" s="106"/>
      <c r="I135" s="101"/>
      <c r="J135" s="101"/>
      <c r="K135" s="101"/>
      <c r="L135" s="101"/>
      <c r="M135" s="101"/>
      <c r="N135" s="101"/>
      <c r="O135" s="101"/>
      <c r="P135" s="102"/>
      <c r="Q135" s="101"/>
      <c r="R135" s="101"/>
      <c r="S135" s="101"/>
      <c r="T135" s="101"/>
      <c r="U135" s="101"/>
      <c r="V135" s="106"/>
      <c r="W135" s="106"/>
      <c r="X135" s="655"/>
      <c r="Y135" s="106"/>
      <c r="Z135" s="656"/>
      <c r="AA135" s="106"/>
      <c r="AB135" s="106"/>
      <c r="AC135" s="106"/>
      <c r="AD135" s="106"/>
      <c r="AE135" s="106"/>
      <c r="AF135" s="106"/>
      <c r="AG135" s="106"/>
      <c r="AH135" s="106"/>
      <c r="AI135" s="106"/>
      <c r="AJ135" s="106"/>
      <c r="AK135" s="106"/>
    </row>
    <row r="136" spans="1:37" ht="15.75" customHeight="1">
      <c r="A136" s="106"/>
      <c r="B136" s="654"/>
      <c r="C136" s="106"/>
      <c r="D136" s="106"/>
      <c r="E136" s="106"/>
      <c r="F136" s="106"/>
      <c r="G136" s="106"/>
      <c r="H136" s="106"/>
      <c r="I136" s="101"/>
      <c r="J136" s="101"/>
      <c r="K136" s="101"/>
      <c r="L136" s="101"/>
      <c r="M136" s="101"/>
      <c r="N136" s="101"/>
      <c r="O136" s="101"/>
      <c r="P136" s="102"/>
      <c r="Q136" s="101"/>
      <c r="R136" s="101"/>
      <c r="S136" s="101"/>
      <c r="T136" s="101"/>
      <c r="U136" s="101"/>
      <c r="V136" s="106"/>
      <c r="W136" s="106"/>
      <c r="X136" s="655"/>
      <c r="Y136" s="106"/>
      <c r="Z136" s="656"/>
      <c r="AA136" s="106"/>
      <c r="AB136" s="106"/>
      <c r="AC136" s="106"/>
      <c r="AD136" s="106"/>
      <c r="AE136" s="106"/>
      <c r="AF136" s="106"/>
      <c r="AG136" s="106"/>
      <c r="AH136" s="106"/>
      <c r="AI136" s="106"/>
      <c r="AJ136" s="106"/>
      <c r="AK136" s="106"/>
    </row>
    <row r="137" spans="1:37" ht="15.75" customHeight="1">
      <c r="A137" s="106"/>
      <c r="B137" s="654"/>
      <c r="C137" s="106"/>
      <c r="D137" s="106"/>
      <c r="E137" s="106"/>
      <c r="F137" s="106"/>
      <c r="G137" s="106"/>
      <c r="H137" s="106"/>
      <c r="I137" s="101"/>
      <c r="J137" s="101"/>
      <c r="K137" s="101"/>
      <c r="L137" s="101"/>
      <c r="M137" s="101"/>
      <c r="N137" s="101"/>
      <c r="O137" s="101"/>
      <c r="P137" s="102"/>
      <c r="Q137" s="101"/>
      <c r="R137" s="101"/>
      <c r="S137" s="101"/>
      <c r="T137" s="101"/>
      <c r="U137" s="101"/>
      <c r="V137" s="106"/>
      <c r="W137" s="106"/>
      <c r="X137" s="655"/>
      <c r="Y137" s="106"/>
      <c r="Z137" s="656"/>
      <c r="AA137" s="106"/>
      <c r="AB137" s="106"/>
      <c r="AC137" s="106"/>
      <c r="AD137" s="106"/>
      <c r="AE137" s="106"/>
      <c r="AF137" s="106"/>
      <c r="AG137" s="106"/>
      <c r="AH137" s="106"/>
      <c r="AI137" s="106"/>
      <c r="AJ137" s="106"/>
      <c r="AK137" s="106"/>
    </row>
    <row r="138" spans="1:37" ht="15.75" customHeight="1">
      <c r="A138" s="106"/>
      <c r="B138" s="654"/>
      <c r="C138" s="106"/>
      <c r="D138" s="106"/>
      <c r="E138" s="106"/>
      <c r="F138" s="106"/>
      <c r="G138" s="106"/>
      <c r="H138" s="106"/>
      <c r="I138" s="101"/>
      <c r="J138" s="101"/>
      <c r="K138" s="101"/>
      <c r="L138" s="101"/>
      <c r="M138" s="101"/>
      <c r="N138" s="101"/>
      <c r="O138" s="101"/>
      <c r="P138" s="102"/>
      <c r="Q138" s="101"/>
      <c r="R138" s="101"/>
      <c r="S138" s="101"/>
      <c r="T138" s="101"/>
      <c r="U138" s="101"/>
      <c r="V138" s="106"/>
      <c r="W138" s="106"/>
      <c r="X138" s="655"/>
      <c r="Y138" s="106"/>
      <c r="Z138" s="656"/>
      <c r="AA138" s="106"/>
      <c r="AB138" s="106"/>
      <c r="AC138" s="106"/>
      <c r="AD138" s="106"/>
      <c r="AE138" s="106"/>
      <c r="AF138" s="106"/>
      <c r="AG138" s="106"/>
      <c r="AH138" s="106"/>
      <c r="AI138" s="106"/>
      <c r="AJ138" s="106"/>
      <c r="AK138" s="106"/>
    </row>
    <row r="139" spans="1:37" ht="15.75" customHeight="1">
      <c r="A139" s="106"/>
      <c r="B139" s="654"/>
      <c r="C139" s="106"/>
      <c r="D139" s="106"/>
      <c r="E139" s="106"/>
      <c r="F139" s="106"/>
      <c r="G139" s="106"/>
      <c r="H139" s="106"/>
      <c r="I139" s="101"/>
      <c r="J139" s="101"/>
      <c r="K139" s="101"/>
      <c r="L139" s="101"/>
      <c r="M139" s="101"/>
      <c r="N139" s="101"/>
      <c r="O139" s="101"/>
      <c r="P139" s="102"/>
      <c r="Q139" s="101"/>
      <c r="R139" s="101"/>
      <c r="S139" s="101"/>
      <c r="T139" s="101"/>
      <c r="U139" s="101"/>
      <c r="V139" s="106"/>
      <c r="W139" s="106"/>
      <c r="X139" s="655"/>
      <c r="Y139" s="106"/>
      <c r="Z139" s="656"/>
      <c r="AA139" s="106"/>
      <c r="AB139" s="106"/>
      <c r="AC139" s="106"/>
      <c r="AD139" s="106"/>
      <c r="AE139" s="106"/>
      <c r="AF139" s="106"/>
      <c r="AG139" s="106"/>
      <c r="AH139" s="106"/>
      <c r="AI139" s="106"/>
      <c r="AJ139" s="106"/>
      <c r="AK139" s="106"/>
    </row>
    <row r="140" spans="1:37" ht="15.75" customHeight="1">
      <c r="A140" s="106"/>
      <c r="B140" s="654"/>
      <c r="C140" s="106"/>
      <c r="D140" s="106"/>
      <c r="E140" s="106"/>
      <c r="F140" s="106"/>
      <c r="G140" s="106"/>
      <c r="H140" s="106"/>
      <c r="I140" s="101"/>
      <c r="J140" s="101"/>
      <c r="K140" s="101"/>
      <c r="L140" s="101"/>
      <c r="M140" s="101"/>
      <c r="N140" s="101"/>
      <c r="O140" s="101"/>
      <c r="P140" s="102"/>
      <c r="Q140" s="101"/>
      <c r="R140" s="101"/>
      <c r="S140" s="101"/>
      <c r="T140" s="101"/>
      <c r="U140" s="101"/>
      <c r="V140" s="106"/>
      <c r="W140" s="106"/>
      <c r="X140" s="655"/>
      <c r="Y140" s="106"/>
      <c r="Z140" s="656"/>
      <c r="AA140" s="106"/>
      <c r="AB140" s="106"/>
      <c r="AC140" s="106"/>
      <c r="AD140" s="106"/>
      <c r="AE140" s="106"/>
      <c r="AF140" s="106"/>
      <c r="AG140" s="106"/>
      <c r="AH140" s="106"/>
      <c r="AI140" s="106"/>
      <c r="AJ140" s="106"/>
      <c r="AK140" s="106"/>
    </row>
    <row r="141" spans="1:37" ht="15.75" customHeight="1">
      <c r="A141" s="106"/>
      <c r="B141" s="654"/>
      <c r="C141" s="106"/>
      <c r="D141" s="106"/>
      <c r="E141" s="106"/>
      <c r="F141" s="106"/>
      <c r="G141" s="106"/>
      <c r="H141" s="106"/>
      <c r="I141" s="101"/>
      <c r="J141" s="101"/>
      <c r="K141" s="101"/>
      <c r="L141" s="101"/>
      <c r="M141" s="101"/>
      <c r="N141" s="101"/>
      <c r="O141" s="101"/>
      <c r="P141" s="102"/>
      <c r="Q141" s="101"/>
      <c r="R141" s="101"/>
      <c r="S141" s="101"/>
      <c r="T141" s="101"/>
      <c r="U141" s="101"/>
      <c r="V141" s="106"/>
      <c r="W141" s="106"/>
      <c r="X141" s="655"/>
      <c r="Y141" s="106"/>
      <c r="Z141" s="656"/>
      <c r="AA141" s="106"/>
      <c r="AB141" s="106"/>
      <c r="AC141" s="106"/>
      <c r="AD141" s="106"/>
      <c r="AE141" s="106"/>
      <c r="AF141" s="106"/>
      <c r="AG141" s="106"/>
      <c r="AH141" s="106"/>
      <c r="AI141" s="106"/>
      <c r="AJ141" s="106"/>
      <c r="AK141" s="106"/>
    </row>
    <row r="142" spans="1:37" ht="15.75" customHeight="1">
      <c r="A142" s="106"/>
      <c r="B142" s="654"/>
      <c r="C142" s="106"/>
      <c r="D142" s="106"/>
      <c r="E142" s="106"/>
      <c r="F142" s="106"/>
      <c r="G142" s="106"/>
      <c r="H142" s="106"/>
      <c r="I142" s="101"/>
      <c r="J142" s="101"/>
      <c r="K142" s="101"/>
      <c r="L142" s="101"/>
      <c r="M142" s="101"/>
      <c r="N142" s="101"/>
      <c r="O142" s="101"/>
      <c r="P142" s="102"/>
      <c r="Q142" s="101"/>
      <c r="R142" s="101"/>
      <c r="S142" s="101"/>
      <c r="T142" s="101"/>
      <c r="U142" s="101"/>
      <c r="V142" s="106"/>
      <c r="W142" s="106"/>
      <c r="X142" s="655"/>
      <c r="Y142" s="106"/>
      <c r="Z142" s="656"/>
      <c r="AA142" s="106"/>
      <c r="AB142" s="106"/>
      <c r="AC142" s="106"/>
      <c r="AD142" s="106"/>
      <c r="AE142" s="106"/>
      <c r="AF142" s="106"/>
      <c r="AG142" s="106"/>
      <c r="AH142" s="106"/>
      <c r="AI142" s="106"/>
      <c r="AJ142" s="106"/>
      <c r="AK142" s="106"/>
    </row>
    <row r="143" spans="1:37" ht="15.75" customHeight="1">
      <c r="A143" s="106"/>
      <c r="B143" s="654"/>
      <c r="C143" s="106"/>
      <c r="D143" s="106"/>
      <c r="E143" s="106"/>
      <c r="F143" s="106"/>
      <c r="G143" s="106"/>
      <c r="H143" s="106"/>
      <c r="I143" s="101"/>
      <c r="J143" s="101"/>
      <c r="K143" s="101"/>
      <c r="L143" s="101"/>
      <c r="M143" s="101"/>
      <c r="N143" s="101"/>
      <c r="O143" s="101"/>
      <c r="P143" s="102"/>
      <c r="Q143" s="101"/>
      <c r="R143" s="101"/>
      <c r="S143" s="101"/>
      <c r="T143" s="101"/>
      <c r="U143" s="101"/>
      <c r="V143" s="106"/>
      <c r="W143" s="106"/>
      <c r="X143" s="655"/>
      <c r="Y143" s="106"/>
      <c r="Z143" s="656"/>
      <c r="AA143" s="106"/>
      <c r="AB143" s="106"/>
      <c r="AC143" s="106"/>
      <c r="AD143" s="106"/>
      <c r="AE143" s="106"/>
      <c r="AF143" s="106"/>
      <c r="AG143" s="106"/>
      <c r="AH143" s="106"/>
      <c r="AI143" s="106"/>
      <c r="AJ143" s="106"/>
      <c r="AK143" s="106"/>
    </row>
    <row r="144" spans="1:37" ht="15.75" customHeight="1">
      <c r="A144" s="106"/>
      <c r="B144" s="654"/>
      <c r="C144" s="106"/>
      <c r="D144" s="106"/>
      <c r="E144" s="106"/>
      <c r="F144" s="106"/>
      <c r="G144" s="106"/>
      <c r="H144" s="106"/>
      <c r="I144" s="101"/>
      <c r="J144" s="101"/>
      <c r="K144" s="101"/>
      <c r="L144" s="101"/>
      <c r="M144" s="101"/>
      <c r="N144" s="101"/>
      <c r="O144" s="101"/>
      <c r="P144" s="102"/>
      <c r="Q144" s="101"/>
      <c r="R144" s="101"/>
      <c r="S144" s="101"/>
      <c r="T144" s="101"/>
      <c r="U144" s="101"/>
      <c r="V144" s="106"/>
      <c r="W144" s="106"/>
      <c r="X144" s="655"/>
      <c r="Y144" s="106"/>
      <c r="Z144" s="656"/>
      <c r="AA144" s="106"/>
      <c r="AB144" s="106"/>
      <c r="AC144" s="106"/>
      <c r="AD144" s="106"/>
      <c r="AE144" s="106"/>
      <c r="AF144" s="106"/>
      <c r="AG144" s="106"/>
      <c r="AH144" s="106"/>
      <c r="AI144" s="106"/>
      <c r="AJ144" s="106"/>
      <c r="AK144" s="106"/>
    </row>
    <row r="145" spans="1:37" ht="15.75" customHeight="1">
      <c r="A145" s="106"/>
      <c r="B145" s="654"/>
      <c r="C145" s="106"/>
      <c r="D145" s="106"/>
      <c r="E145" s="106"/>
      <c r="F145" s="106"/>
      <c r="G145" s="106"/>
      <c r="H145" s="106"/>
      <c r="I145" s="101"/>
      <c r="J145" s="101"/>
      <c r="K145" s="101"/>
      <c r="L145" s="101"/>
      <c r="M145" s="101"/>
      <c r="N145" s="101"/>
      <c r="O145" s="101"/>
      <c r="P145" s="102"/>
      <c r="Q145" s="101"/>
      <c r="R145" s="101"/>
      <c r="S145" s="101"/>
      <c r="T145" s="101"/>
      <c r="U145" s="101"/>
      <c r="V145" s="106"/>
      <c r="W145" s="106"/>
      <c r="X145" s="655"/>
      <c r="Y145" s="106"/>
      <c r="Z145" s="656"/>
      <c r="AA145" s="106"/>
      <c r="AB145" s="106"/>
      <c r="AC145" s="106"/>
      <c r="AD145" s="106"/>
      <c r="AE145" s="106"/>
      <c r="AF145" s="106"/>
      <c r="AG145" s="106"/>
      <c r="AH145" s="106"/>
      <c r="AI145" s="106"/>
      <c r="AJ145" s="106"/>
      <c r="AK145" s="106"/>
    </row>
    <row r="146" spans="1:37" ht="15.75" customHeight="1">
      <c r="A146" s="106"/>
      <c r="B146" s="654"/>
      <c r="C146" s="106"/>
      <c r="D146" s="106"/>
      <c r="E146" s="106"/>
      <c r="F146" s="106"/>
      <c r="G146" s="106"/>
      <c r="H146" s="106"/>
      <c r="I146" s="101"/>
      <c r="J146" s="101"/>
      <c r="K146" s="101"/>
      <c r="L146" s="101"/>
      <c r="M146" s="101"/>
      <c r="N146" s="101"/>
      <c r="O146" s="101"/>
      <c r="P146" s="102"/>
      <c r="Q146" s="101"/>
      <c r="R146" s="101"/>
      <c r="S146" s="101"/>
      <c r="T146" s="101"/>
      <c r="U146" s="101"/>
      <c r="V146" s="106"/>
      <c r="W146" s="106"/>
      <c r="X146" s="655"/>
      <c r="Y146" s="106"/>
      <c r="Z146" s="656"/>
      <c r="AA146" s="106"/>
      <c r="AB146" s="106"/>
      <c r="AC146" s="106"/>
      <c r="AD146" s="106"/>
      <c r="AE146" s="106"/>
      <c r="AF146" s="106"/>
      <c r="AG146" s="106"/>
      <c r="AH146" s="106"/>
      <c r="AI146" s="106"/>
      <c r="AJ146" s="106"/>
      <c r="AK146" s="106"/>
    </row>
    <row r="147" spans="1:37" ht="15.75" customHeight="1">
      <c r="A147" s="106"/>
      <c r="B147" s="654"/>
      <c r="C147" s="106"/>
      <c r="D147" s="106"/>
      <c r="E147" s="106"/>
      <c r="F147" s="106"/>
      <c r="G147" s="106"/>
      <c r="H147" s="106"/>
      <c r="I147" s="101"/>
      <c r="J147" s="101"/>
      <c r="K147" s="101"/>
      <c r="L147" s="101"/>
      <c r="M147" s="101"/>
      <c r="N147" s="101"/>
      <c r="O147" s="101"/>
      <c r="P147" s="102"/>
      <c r="Q147" s="101"/>
      <c r="R147" s="101"/>
      <c r="S147" s="101"/>
      <c r="T147" s="101"/>
      <c r="U147" s="101"/>
      <c r="V147" s="106"/>
      <c r="W147" s="106"/>
      <c r="X147" s="655"/>
      <c r="Y147" s="106"/>
      <c r="Z147" s="656"/>
      <c r="AA147" s="106"/>
      <c r="AB147" s="106"/>
      <c r="AC147" s="106"/>
      <c r="AD147" s="106"/>
      <c r="AE147" s="106"/>
      <c r="AF147" s="106"/>
      <c r="AG147" s="106"/>
      <c r="AH147" s="106"/>
      <c r="AI147" s="106"/>
      <c r="AJ147" s="106"/>
      <c r="AK147" s="106"/>
    </row>
    <row r="148" spans="1:37" ht="15.75" customHeight="1">
      <c r="A148" s="106"/>
      <c r="B148" s="654"/>
      <c r="C148" s="106"/>
      <c r="D148" s="106"/>
      <c r="E148" s="106"/>
      <c r="F148" s="106"/>
      <c r="G148" s="106"/>
      <c r="H148" s="106"/>
      <c r="I148" s="101"/>
      <c r="J148" s="101"/>
      <c r="K148" s="101"/>
      <c r="L148" s="101"/>
      <c r="M148" s="101"/>
      <c r="N148" s="101"/>
      <c r="O148" s="101"/>
      <c r="P148" s="102"/>
      <c r="Q148" s="101"/>
      <c r="R148" s="101"/>
      <c r="S148" s="101"/>
      <c r="T148" s="101"/>
      <c r="U148" s="101"/>
      <c r="V148" s="106"/>
      <c r="W148" s="106"/>
      <c r="X148" s="655"/>
      <c r="Y148" s="106"/>
      <c r="Z148" s="656"/>
      <c r="AA148" s="106"/>
      <c r="AB148" s="106"/>
      <c r="AC148" s="106"/>
      <c r="AD148" s="106"/>
      <c r="AE148" s="106"/>
      <c r="AF148" s="106"/>
      <c r="AG148" s="106"/>
      <c r="AH148" s="106"/>
      <c r="AI148" s="106"/>
      <c r="AJ148" s="106"/>
      <c r="AK148" s="106"/>
    </row>
    <row r="149" spans="1:37" ht="15.75" customHeight="1">
      <c r="A149" s="106"/>
      <c r="B149" s="654"/>
      <c r="C149" s="106"/>
      <c r="D149" s="106"/>
      <c r="E149" s="106"/>
      <c r="F149" s="106"/>
      <c r="G149" s="106"/>
      <c r="H149" s="106"/>
      <c r="I149" s="101"/>
      <c r="J149" s="101"/>
      <c r="K149" s="101"/>
      <c r="L149" s="101"/>
      <c r="M149" s="101"/>
      <c r="N149" s="101"/>
      <c r="O149" s="101"/>
      <c r="P149" s="102"/>
      <c r="Q149" s="101"/>
      <c r="R149" s="101"/>
      <c r="S149" s="101"/>
      <c r="T149" s="101"/>
      <c r="U149" s="101"/>
      <c r="V149" s="106"/>
      <c r="W149" s="106"/>
      <c r="X149" s="655"/>
      <c r="Y149" s="106"/>
      <c r="Z149" s="656"/>
      <c r="AA149" s="106"/>
      <c r="AB149" s="106"/>
      <c r="AC149" s="106"/>
      <c r="AD149" s="106"/>
      <c r="AE149" s="106"/>
      <c r="AF149" s="106"/>
      <c r="AG149" s="106"/>
      <c r="AH149" s="106"/>
      <c r="AI149" s="106"/>
      <c r="AJ149" s="106"/>
      <c r="AK149" s="106"/>
    </row>
    <row r="150" spans="1:37" ht="15.75" customHeight="1">
      <c r="A150" s="106"/>
      <c r="B150" s="654"/>
      <c r="C150" s="106"/>
      <c r="D150" s="106"/>
      <c r="E150" s="106"/>
      <c r="F150" s="106"/>
      <c r="G150" s="106"/>
      <c r="H150" s="106"/>
      <c r="I150" s="101"/>
      <c r="J150" s="101"/>
      <c r="K150" s="101"/>
      <c r="L150" s="101"/>
      <c r="M150" s="101"/>
      <c r="N150" s="101"/>
      <c r="O150" s="101"/>
      <c r="P150" s="102"/>
      <c r="Q150" s="101"/>
      <c r="R150" s="101"/>
      <c r="S150" s="101"/>
      <c r="T150" s="101"/>
      <c r="U150" s="101"/>
      <c r="V150" s="106"/>
      <c r="W150" s="106"/>
      <c r="X150" s="655"/>
      <c r="Y150" s="106"/>
      <c r="Z150" s="656"/>
      <c r="AA150" s="106"/>
      <c r="AB150" s="106"/>
      <c r="AC150" s="106"/>
      <c r="AD150" s="106"/>
      <c r="AE150" s="106"/>
      <c r="AF150" s="106"/>
      <c r="AG150" s="106"/>
      <c r="AH150" s="106"/>
      <c r="AI150" s="106"/>
      <c r="AJ150" s="106"/>
      <c r="AK150" s="106"/>
    </row>
    <row r="151" spans="1:37" ht="15.75" customHeight="1">
      <c r="A151" s="106"/>
      <c r="B151" s="654"/>
      <c r="C151" s="106"/>
      <c r="D151" s="106"/>
      <c r="E151" s="106"/>
      <c r="F151" s="106"/>
      <c r="G151" s="106"/>
      <c r="H151" s="106"/>
      <c r="I151" s="101"/>
      <c r="J151" s="101"/>
      <c r="K151" s="101"/>
      <c r="L151" s="101"/>
      <c r="M151" s="101"/>
      <c r="N151" s="101"/>
      <c r="O151" s="101"/>
      <c r="P151" s="102"/>
      <c r="Q151" s="101"/>
      <c r="R151" s="101"/>
      <c r="S151" s="101"/>
      <c r="T151" s="101"/>
      <c r="U151" s="101"/>
      <c r="V151" s="106"/>
      <c r="W151" s="106"/>
      <c r="X151" s="655"/>
      <c r="Y151" s="106"/>
      <c r="Z151" s="656"/>
      <c r="AA151" s="106"/>
      <c r="AB151" s="106"/>
      <c r="AC151" s="106"/>
      <c r="AD151" s="106"/>
      <c r="AE151" s="106"/>
      <c r="AF151" s="106"/>
      <c r="AG151" s="106"/>
      <c r="AH151" s="106"/>
      <c r="AI151" s="106"/>
      <c r="AJ151" s="106"/>
      <c r="AK151" s="106"/>
    </row>
    <row r="152" spans="1:37" ht="15.75" customHeight="1">
      <c r="A152" s="106"/>
      <c r="B152" s="654"/>
      <c r="C152" s="106"/>
      <c r="D152" s="106"/>
      <c r="E152" s="106"/>
      <c r="F152" s="106"/>
      <c r="G152" s="106"/>
      <c r="H152" s="106"/>
      <c r="I152" s="101"/>
      <c r="J152" s="101"/>
      <c r="K152" s="101"/>
      <c r="L152" s="101"/>
      <c r="M152" s="101"/>
      <c r="N152" s="101"/>
      <c r="O152" s="101"/>
      <c r="P152" s="102"/>
      <c r="Q152" s="101"/>
      <c r="R152" s="101"/>
      <c r="S152" s="101"/>
      <c r="T152" s="101"/>
      <c r="U152" s="101"/>
      <c r="V152" s="106"/>
      <c r="W152" s="106"/>
      <c r="X152" s="655"/>
      <c r="Y152" s="106"/>
      <c r="Z152" s="656"/>
      <c r="AA152" s="106"/>
      <c r="AB152" s="106"/>
      <c r="AC152" s="106"/>
      <c r="AD152" s="106"/>
      <c r="AE152" s="106"/>
      <c r="AF152" s="106"/>
      <c r="AG152" s="106"/>
      <c r="AH152" s="106"/>
      <c r="AI152" s="106"/>
      <c r="AJ152" s="106"/>
      <c r="AK152" s="106"/>
    </row>
    <row r="153" spans="1:37" ht="15.75" customHeight="1">
      <c r="A153" s="106"/>
      <c r="B153" s="654"/>
      <c r="C153" s="106"/>
      <c r="D153" s="106"/>
      <c r="E153" s="106"/>
      <c r="F153" s="106"/>
      <c r="G153" s="106"/>
      <c r="H153" s="106"/>
      <c r="I153" s="101"/>
      <c r="J153" s="101"/>
      <c r="K153" s="101"/>
      <c r="L153" s="101"/>
      <c r="M153" s="101"/>
      <c r="N153" s="101"/>
      <c r="O153" s="101"/>
      <c r="P153" s="102"/>
      <c r="Q153" s="101"/>
      <c r="R153" s="101"/>
      <c r="S153" s="101"/>
      <c r="T153" s="101"/>
      <c r="U153" s="101"/>
      <c r="V153" s="106"/>
      <c r="W153" s="106"/>
      <c r="X153" s="655"/>
      <c r="Y153" s="106"/>
      <c r="Z153" s="656"/>
      <c r="AA153" s="106"/>
      <c r="AB153" s="106"/>
      <c r="AC153" s="106"/>
      <c r="AD153" s="106"/>
      <c r="AE153" s="106"/>
      <c r="AF153" s="106"/>
      <c r="AG153" s="106"/>
      <c r="AH153" s="106"/>
      <c r="AI153" s="106"/>
      <c r="AJ153" s="106"/>
      <c r="AK153" s="106"/>
    </row>
    <row r="154" spans="1:37" ht="15.75" customHeight="1">
      <c r="A154" s="106"/>
      <c r="B154" s="654"/>
      <c r="C154" s="106"/>
      <c r="D154" s="106"/>
      <c r="E154" s="106"/>
      <c r="F154" s="106"/>
      <c r="G154" s="106"/>
      <c r="H154" s="106"/>
      <c r="I154" s="101"/>
      <c r="J154" s="101"/>
      <c r="K154" s="101"/>
      <c r="L154" s="101"/>
      <c r="M154" s="101"/>
      <c r="N154" s="101"/>
      <c r="O154" s="101"/>
      <c r="P154" s="102"/>
      <c r="Q154" s="101"/>
      <c r="R154" s="101"/>
      <c r="S154" s="101"/>
      <c r="T154" s="101"/>
      <c r="U154" s="101"/>
      <c r="V154" s="106"/>
      <c r="W154" s="106"/>
      <c r="X154" s="655"/>
      <c r="Y154" s="106"/>
      <c r="Z154" s="656"/>
      <c r="AA154" s="106"/>
      <c r="AB154" s="106"/>
      <c r="AC154" s="106"/>
      <c r="AD154" s="106"/>
      <c r="AE154" s="106"/>
      <c r="AF154" s="106"/>
      <c r="AG154" s="106"/>
      <c r="AH154" s="106"/>
      <c r="AI154" s="106"/>
      <c r="AJ154" s="106"/>
      <c r="AK154" s="106"/>
    </row>
    <row r="155" spans="1:37" ht="15.75" customHeight="1">
      <c r="A155" s="106"/>
      <c r="B155" s="654"/>
      <c r="C155" s="106"/>
      <c r="D155" s="106"/>
      <c r="E155" s="106"/>
      <c r="F155" s="106"/>
      <c r="G155" s="106"/>
      <c r="H155" s="106"/>
      <c r="I155" s="101"/>
      <c r="J155" s="101"/>
      <c r="K155" s="101"/>
      <c r="L155" s="101"/>
      <c r="M155" s="101"/>
      <c r="N155" s="101"/>
      <c r="O155" s="101"/>
      <c r="P155" s="102"/>
      <c r="Q155" s="101"/>
      <c r="R155" s="101"/>
      <c r="S155" s="101"/>
      <c r="T155" s="101"/>
      <c r="U155" s="101"/>
      <c r="V155" s="106"/>
      <c r="W155" s="106"/>
      <c r="X155" s="655"/>
      <c r="Y155" s="106"/>
      <c r="Z155" s="656"/>
      <c r="AA155" s="106"/>
      <c r="AB155" s="106"/>
      <c r="AC155" s="106"/>
      <c r="AD155" s="106"/>
      <c r="AE155" s="106"/>
      <c r="AF155" s="106"/>
      <c r="AG155" s="106"/>
      <c r="AH155" s="106"/>
      <c r="AI155" s="106"/>
      <c r="AJ155" s="106"/>
      <c r="AK155" s="106"/>
    </row>
    <row r="156" spans="1:37" ht="15.75" customHeight="1">
      <c r="A156" s="106"/>
      <c r="B156" s="654"/>
      <c r="C156" s="106"/>
      <c r="D156" s="106"/>
      <c r="E156" s="106"/>
      <c r="F156" s="106"/>
      <c r="G156" s="106"/>
      <c r="H156" s="106"/>
      <c r="I156" s="101"/>
      <c r="J156" s="101"/>
      <c r="K156" s="101"/>
      <c r="L156" s="101"/>
      <c r="M156" s="101"/>
      <c r="N156" s="101"/>
      <c r="O156" s="101"/>
      <c r="P156" s="102"/>
      <c r="Q156" s="101"/>
      <c r="R156" s="101"/>
      <c r="S156" s="101"/>
      <c r="T156" s="101"/>
      <c r="U156" s="101"/>
      <c r="V156" s="106"/>
      <c r="W156" s="106"/>
      <c r="X156" s="655"/>
      <c r="Y156" s="106"/>
      <c r="Z156" s="656"/>
      <c r="AA156" s="106"/>
      <c r="AB156" s="106"/>
      <c r="AC156" s="106"/>
      <c r="AD156" s="106"/>
      <c r="AE156" s="106"/>
      <c r="AF156" s="106"/>
      <c r="AG156" s="106"/>
      <c r="AH156" s="106"/>
      <c r="AI156" s="106"/>
      <c r="AJ156" s="106"/>
      <c r="AK156" s="106"/>
    </row>
    <row r="157" spans="1:37" ht="15.75" customHeight="1">
      <c r="A157" s="106"/>
      <c r="B157" s="654"/>
      <c r="C157" s="106"/>
      <c r="D157" s="106"/>
      <c r="E157" s="106"/>
      <c r="F157" s="106"/>
      <c r="G157" s="106"/>
      <c r="H157" s="106"/>
      <c r="I157" s="101"/>
      <c r="J157" s="101"/>
      <c r="K157" s="101"/>
      <c r="L157" s="101"/>
      <c r="M157" s="101"/>
      <c r="N157" s="101"/>
      <c r="O157" s="101"/>
      <c r="P157" s="102"/>
      <c r="Q157" s="101"/>
      <c r="R157" s="101"/>
      <c r="S157" s="101"/>
      <c r="T157" s="101"/>
      <c r="U157" s="101"/>
      <c r="V157" s="106"/>
      <c r="W157" s="106"/>
      <c r="X157" s="655"/>
      <c r="Y157" s="106"/>
      <c r="Z157" s="656"/>
      <c r="AA157" s="106"/>
      <c r="AB157" s="106"/>
      <c r="AC157" s="106"/>
      <c r="AD157" s="106"/>
      <c r="AE157" s="106"/>
      <c r="AF157" s="106"/>
      <c r="AG157" s="106"/>
      <c r="AH157" s="106"/>
      <c r="AI157" s="106"/>
      <c r="AJ157" s="106"/>
      <c r="AK157" s="106"/>
    </row>
    <row r="158" spans="1:37" ht="15.75" customHeight="1">
      <c r="A158" s="106"/>
      <c r="B158" s="654"/>
      <c r="C158" s="106"/>
      <c r="D158" s="106"/>
      <c r="E158" s="106"/>
      <c r="F158" s="106"/>
      <c r="G158" s="106"/>
      <c r="H158" s="106"/>
      <c r="I158" s="101"/>
      <c r="J158" s="101"/>
      <c r="K158" s="101"/>
      <c r="L158" s="101"/>
      <c r="M158" s="101"/>
      <c r="N158" s="101"/>
      <c r="O158" s="101"/>
      <c r="P158" s="102"/>
      <c r="Q158" s="101"/>
      <c r="R158" s="101"/>
      <c r="S158" s="101"/>
      <c r="T158" s="101"/>
      <c r="U158" s="101"/>
      <c r="V158" s="106"/>
      <c r="W158" s="106"/>
      <c r="X158" s="655"/>
      <c r="Y158" s="106"/>
      <c r="Z158" s="656"/>
      <c r="AA158" s="106"/>
      <c r="AB158" s="106"/>
      <c r="AC158" s="106"/>
      <c r="AD158" s="106"/>
      <c r="AE158" s="106"/>
      <c r="AF158" s="106"/>
      <c r="AG158" s="106"/>
      <c r="AH158" s="106"/>
      <c r="AI158" s="106"/>
      <c r="AJ158" s="106"/>
      <c r="AK158" s="106"/>
    </row>
    <row r="159" spans="1:37" ht="15.75" customHeight="1">
      <c r="A159" s="106"/>
      <c r="B159" s="654"/>
      <c r="C159" s="106"/>
      <c r="D159" s="106"/>
      <c r="E159" s="106"/>
      <c r="F159" s="106"/>
      <c r="G159" s="106"/>
      <c r="H159" s="106"/>
      <c r="I159" s="101"/>
      <c r="J159" s="101"/>
      <c r="K159" s="101"/>
      <c r="L159" s="101"/>
      <c r="M159" s="101"/>
      <c r="N159" s="101"/>
      <c r="O159" s="101"/>
      <c r="P159" s="102"/>
      <c r="Q159" s="101"/>
      <c r="R159" s="101"/>
      <c r="S159" s="101"/>
      <c r="T159" s="101"/>
      <c r="U159" s="101"/>
      <c r="V159" s="106"/>
      <c r="W159" s="106"/>
      <c r="X159" s="655"/>
      <c r="Y159" s="106"/>
      <c r="Z159" s="656"/>
      <c r="AA159" s="106"/>
      <c r="AB159" s="106"/>
      <c r="AC159" s="106"/>
      <c r="AD159" s="106"/>
      <c r="AE159" s="106"/>
      <c r="AF159" s="106"/>
      <c r="AG159" s="106"/>
      <c r="AH159" s="106"/>
      <c r="AI159" s="106"/>
      <c r="AJ159" s="106"/>
      <c r="AK159" s="106"/>
    </row>
    <row r="160" spans="1:37" ht="15.75" customHeight="1">
      <c r="A160" s="106"/>
      <c r="B160" s="654"/>
      <c r="C160" s="106"/>
      <c r="D160" s="106"/>
      <c r="E160" s="106"/>
      <c r="F160" s="106"/>
      <c r="G160" s="106"/>
      <c r="H160" s="106"/>
      <c r="I160" s="101"/>
      <c r="J160" s="101"/>
      <c r="K160" s="101"/>
      <c r="L160" s="101"/>
      <c r="M160" s="101"/>
      <c r="N160" s="101"/>
      <c r="O160" s="101"/>
      <c r="P160" s="102"/>
      <c r="Q160" s="101"/>
      <c r="R160" s="101"/>
      <c r="S160" s="101"/>
      <c r="T160" s="101"/>
      <c r="U160" s="101"/>
      <c r="V160" s="106"/>
      <c r="W160" s="106"/>
      <c r="X160" s="655"/>
      <c r="Y160" s="106"/>
      <c r="Z160" s="656"/>
      <c r="AA160" s="106"/>
      <c r="AB160" s="106"/>
      <c r="AC160" s="106"/>
      <c r="AD160" s="106"/>
      <c r="AE160" s="106"/>
      <c r="AF160" s="106"/>
      <c r="AG160" s="106"/>
      <c r="AH160" s="106"/>
      <c r="AI160" s="106"/>
      <c r="AJ160" s="106"/>
      <c r="AK160" s="106"/>
    </row>
    <row r="161" spans="1:37" ht="15.75" customHeight="1">
      <c r="A161" s="106"/>
      <c r="B161" s="654"/>
      <c r="C161" s="106"/>
      <c r="D161" s="106"/>
      <c r="E161" s="106"/>
      <c r="F161" s="106"/>
      <c r="G161" s="106"/>
      <c r="H161" s="106"/>
      <c r="I161" s="101"/>
      <c r="J161" s="101"/>
      <c r="K161" s="101"/>
      <c r="L161" s="101"/>
      <c r="M161" s="101"/>
      <c r="N161" s="101"/>
      <c r="O161" s="101"/>
      <c r="P161" s="102"/>
      <c r="Q161" s="101"/>
      <c r="R161" s="101"/>
      <c r="S161" s="101"/>
      <c r="T161" s="101"/>
      <c r="U161" s="101"/>
      <c r="V161" s="106"/>
      <c r="W161" s="106"/>
      <c r="X161" s="655"/>
      <c r="Y161" s="106"/>
      <c r="Z161" s="656"/>
      <c r="AA161" s="106"/>
      <c r="AB161" s="106"/>
      <c r="AC161" s="106"/>
      <c r="AD161" s="106"/>
      <c r="AE161" s="106"/>
      <c r="AF161" s="106"/>
      <c r="AG161" s="106"/>
      <c r="AH161" s="106"/>
      <c r="AI161" s="106"/>
      <c r="AJ161" s="106"/>
      <c r="AK161" s="106"/>
    </row>
    <row r="162" spans="1:37" ht="15.75" customHeight="1">
      <c r="A162" s="106"/>
      <c r="B162" s="654"/>
      <c r="C162" s="106"/>
      <c r="D162" s="106"/>
      <c r="E162" s="106"/>
      <c r="F162" s="106"/>
      <c r="G162" s="106"/>
      <c r="H162" s="106"/>
      <c r="I162" s="101"/>
      <c r="J162" s="101"/>
      <c r="K162" s="101"/>
      <c r="L162" s="101"/>
      <c r="M162" s="101"/>
      <c r="N162" s="101"/>
      <c r="O162" s="101"/>
      <c r="P162" s="102"/>
      <c r="Q162" s="101"/>
      <c r="R162" s="101"/>
      <c r="S162" s="101"/>
      <c r="T162" s="101"/>
      <c r="U162" s="101"/>
      <c r="V162" s="106"/>
      <c r="W162" s="106"/>
      <c r="X162" s="655"/>
      <c r="Y162" s="106"/>
      <c r="Z162" s="656"/>
      <c r="AA162" s="106"/>
      <c r="AB162" s="106"/>
      <c r="AC162" s="106"/>
      <c r="AD162" s="106"/>
      <c r="AE162" s="106"/>
      <c r="AF162" s="106"/>
      <c r="AG162" s="106"/>
      <c r="AH162" s="106"/>
      <c r="AI162" s="106"/>
      <c r="AJ162" s="106"/>
      <c r="AK162" s="106"/>
    </row>
    <row r="163" spans="1:37" ht="15.75" customHeight="1">
      <c r="A163" s="106"/>
      <c r="B163" s="654"/>
      <c r="C163" s="106"/>
      <c r="D163" s="106"/>
      <c r="E163" s="106"/>
      <c r="F163" s="106"/>
      <c r="G163" s="106"/>
      <c r="H163" s="106"/>
      <c r="I163" s="101"/>
      <c r="J163" s="101"/>
      <c r="K163" s="101"/>
      <c r="L163" s="101"/>
      <c r="M163" s="101"/>
      <c r="N163" s="101"/>
      <c r="O163" s="101"/>
      <c r="P163" s="102"/>
      <c r="Q163" s="101"/>
      <c r="R163" s="101"/>
      <c r="S163" s="101"/>
      <c r="T163" s="101"/>
      <c r="U163" s="101"/>
      <c r="V163" s="106"/>
      <c r="W163" s="106"/>
      <c r="X163" s="655"/>
      <c r="Y163" s="106"/>
      <c r="Z163" s="656"/>
      <c r="AA163" s="106"/>
      <c r="AB163" s="106"/>
      <c r="AC163" s="106"/>
      <c r="AD163" s="106"/>
      <c r="AE163" s="106"/>
      <c r="AF163" s="106"/>
      <c r="AG163" s="106"/>
      <c r="AH163" s="106"/>
      <c r="AI163" s="106"/>
      <c r="AJ163" s="106"/>
      <c r="AK163" s="106"/>
    </row>
    <row r="164" spans="1:37" ht="15.75" customHeight="1">
      <c r="A164" s="106"/>
      <c r="B164" s="654"/>
      <c r="C164" s="106"/>
      <c r="D164" s="106"/>
      <c r="E164" s="106"/>
      <c r="F164" s="106"/>
      <c r="G164" s="106"/>
      <c r="H164" s="106"/>
      <c r="I164" s="101"/>
      <c r="J164" s="101"/>
      <c r="K164" s="101"/>
      <c r="L164" s="101"/>
      <c r="M164" s="101"/>
      <c r="N164" s="101"/>
      <c r="O164" s="101"/>
      <c r="P164" s="102"/>
      <c r="Q164" s="101"/>
      <c r="R164" s="101"/>
      <c r="S164" s="101"/>
      <c r="T164" s="101"/>
      <c r="U164" s="101"/>
      <c r="V164" s="106"/>
      <c r="W164" s="106"/>
      <c r="X164" s="655"/>
      <c r="Y164" s="106"/>
      <c r="Z164" s="656"/>
      <c r="AA164" s="106"/>
      <c r="AB164" s="106"/>
      <c r="AC164" s="106"/>
      <c r="AD164" s="106"/>
      <c r="AE164" s="106"/>
      <c r="AF164" s="106"/>
      <c r="AG164" s="106"/>
      <c r="AH164" s="106"/>
      <c r="AI164" s="106"/>
      <c r="AJ164" s="106"/>
      <c r="AK164" s="106"/>
    </row>
    <row r="165" spans="1:37" ht="15.75" customHeight="1">
      <c r="A165" s="106"/>
      <c r="B165" s="654"/>
      <c r="C165" s="106"/>
      <c r="D165" s="106"/>
      <c r="E165" s="106"/>
      <c r="F165" s="106"/>
      <c r="G165" s="106"/>
      <c r="H165" s="106"/>
      <c r="I165" s="101"/>
      <c r="J165" s="101"/>
      <c r="K165" s="101"/>
      <c r="L165" s="101"/>
      <c r="M165" s="101"/>
      <c r="N165" s="101"/>
      <c r="O165" s="101"/>
      <c r="P165" s="102"/>
      <c r="Q165" s="101"/>
      <c r="R165" s="101"/>
      <c r="S165" s="101"/>
      <c r="T165" s="101"/>
      <c r="U165" s="101"/>
      <c r="V165" s="106"/>
      <c r="W165" s="106"/>
      <c r="X165" s="655"/>
      <c r="Y165" s="106"/>
      <c r="Z165" s="656"/>
      <c r="AA165" s="106"/>
      <c r="AB165" s="106"/>
      <c r="AC165" s="106"/>
      <c r="AD165" s="106"/>
      <c r="AE165" s="106"/>
      <c r="AF165" s="106"/>
      <c r="AG165" s="106"/>
      <c r="AH165" s="106"/>
      <c r="AI165" s="106"/>
      <c r="AJ165" s="106"/>
      <c r="AK165" s="106"/>
    </row>
    <row r="166" spans="1:37" ht="15.75" customHeight="1">
      <c r="A166" s="106"/>
      <c r="B166" s="654"/>
      <c r="C166" s="106"/>
      <c r="D166" s="106"/>
      <c r="E166" s="106"/>
      <c r="F166" s="106"/>
      <c r="G166" s="106"/>
      <c r="H166" s="106"/>
      <c r="I166" s="101"/>
      <c r="J166" s="101"/>
      <c r="K166" s="101"/>
      <c r="L166" s="101"/>
      <c r="M166" s="101"/>
      <c r="N166" s="101"/>
      <c r="O166" s="101"/>
      <c r="P166" s="102"/>
      <c r="Q166" s="101"/>
      <c r="R166" s="101"/>
      <c r="S166" s="101"/>
      <c r="T166" s="101"/>
      <c r="U166" s="101"/>
      <c r="V166" s="106"/>
      <c r="W166" s="106"/>
      <c r="X166" s="655"/>
      <c r="Y166" s="106"/>
      <c r="Z166" s="656"/>
      <c r="AA166" s="106"/>
      <c r="AB166" s="106"/>
      <c r="AC166" s="106"/>
      <c r="AD166" s="106"/>
      <c r="AE166" s="106"/>
      <c r="AF166" s="106"/>
      <c r="AG166" s="106"/>
      <c r="AH166" s="106"/>
      <c r="AI166" s="106"/>
      <c r="AJ166" s="106"/>
      <c r="AK166" s="106"/>
    </row>
    <row r="167" spans="1:37" ht="15.75" customHeight="1">
      <c r="A167" s="106"/>
      <c r="B167" s="654"/>
      <c r="C167" s="106"/>
      <c r="D167" s="106"/>
      <c r="E167" s="106"/>
      <c r="F167" s="106"/>
      <c r="G167" s="106"/>
      <c r="H167" s="106"/>
      <c r="I167" s="101"/>
      <c r="J167" s="101"/>
      <c r="K167" s="101"/>
      <c r="L167" s="101"/>
      <c r="M167" s="101"/>
      <c r="N167" s="101"/>
      <c r="O167" s="101"/>
      <c r="P167" s="102"/>
      <c r="Q167" s="101"/>
      <c r="R167" s="101"/>
      <c r="S167" s="101"/>
      <c r="T167" s="101"/>
      <c r="U167" s="101"/>
      <c r="V167" s="106"/>
      <c r="W167" s="106"/>
      <c r="X167" s="655"/>
      <c r="Y167" s="106"/>
      <c r="Z167" s="656"/>
      <c r="AA167" s="106"/>
      <c r="AB167" s="106"/>
      <c r="AC167" s="106"/>
      <c r="AD167" s="106"/>
      <c r="AE167" s="106"/>
      <c r="AF167" s="106"/>
      <c r="AG167" s="106"/>
      <c r="AH167" s="106"/>
      <c r="AI167" s="106"/>
      <c r="AJ167" s="106"/>
      <c r="AK167" s="106"/>
    </row>
    <row r="168" spans="1:37" ht="15.75" customHeight="1">
      <c r="A168" s="106"/>
      <c r="B168" s="654"/>
      <c r="C168" s="106"/>
      <c r="D168" s="106"/>
      <c r="E168" s="106"/>
      <c r="F168" s="106"/>
      <c r="G168" s="106"/>
      <c r="H168" s="106"/>
      <c r="I168" s="101"/>
      <c r="J168" s="101"/>
      <c r="K168" s="101"/>
      <c r="L168" s="101"/>
      <c r="M168" s="101"/>
      <c r="N168" s="101"/>
      <c r="O168" s="101"/>
      <c r="P168" s="102"/>
      <c r="Q168" s="101"/>
      <c r="R168" s="101"/>
      <c r="S168" s="101"/>
      <c r="T168" s="101"/>
      <c r="U168" s="101"/>
      <c r="V168" s="106"/>
      <c r="W168" s="106"/>
      <c r="X168" s="655"/>
      <c r="Y168" s="106"/>
      <c r="Z168" s="656"/>
      <c r="AA168" s="106"/>
      <c r="AB168" s="106"/>
      <c r="AC168" s="106"/>
      <c r="AD168" s="106"/>
      <c r="AE168" s="106"/>
      <c r="AF168" s="106"/>
      <c r="AG168" s="106"/>
      <c r="AH168" s="106"/>
      <c r="AI168" s="106"/>
      <c r="AJ168" s="106"/>
      <c r="AK168" s="106"/>
    </row>
    <row r="169" spans="1:37" ht="15.75" customHeight="1">
      <c r="A169" s="106"/>
      <c r="B169" s="654"/>
      <c r="C169" s="106"/>
      <c r="D169" s="106"/>
      <c r="E169" s="106"/>
      <c r="F169" s="106"/>
      <c r="G169" s="106"/>
      <c r="H169" s="106"/>
      <c r="I169" s="101"/>
      <c r="J169" s="101"/>
      <c r="K169" s="101"/>
      <c r="L169" s="101"/>
      <c r="M169" s="101"/>
      <c r="N169" s="101"/>
      <c r="O169" s="101"/>
      <c r="P169" s="102"/>
      <c r="Q169" s="101"/>
      <c r="R169" s="101"/>
      <c r="S169" s="101"/>
      <c r="T169" s="101"/>
      <c r="U169" s="101"/>
      <c r="V169" s="106"/>
      <c r="W169" s="106"/>
      <c r="X169" s="655"/>
      <c r="Y169" s="106"/>
      <c r="Z169" s="656"/>
      <c r="AA169" s="106"/>
      <c r="AB169" s="106"/>
      <c r="AC169" s="106"/>
      <c r="AD169" s="106"/>
      <c r="AE169" s="106"/>
      <c r="AF169" s="106"/>
      <c r="AG169" s="106"/>
      <c r="AH169" s="106"/>
      <c r="AI169" s="106"/>
      <c r="AJ169" s="106"/>
      <c r="AK169" s="106"/>
    </row>
    <row r="170" spans="1:37" ht="15.75" customHeight="1">
      <c r="A170" s="106"/>
      <c r="B170" s="654"/>
      <c r="C170" s="106"/>
      <c r="D170" s="106"/>
      <c r="E170" s="106"/>
      <c r="F170" s="106"/>
      <c r="G170" s="106"/>
      <c r="H170" s="106"/>
      <c r="I170" s="101"/>
      <c r="J170" s="101"/>
      <c r="K170" s="101"/>
      <c r="L170" s="101"/>
      <c r="M170" s="101"/>
      <c r="N170" s="101"/>
      <c r="O170" s="101"/>
      <c r="P170" s="102"/>
      <c r="Q170" s="101"/>
      <c r="R170" s="101"/>
      <c r="S170" s="101"/>
      <c r="T170" s="101"/>
      <c r="U170" s="101"/>
      <c r="V170" s="106"/>
      <c r="W170" s="106"/>
      <c r="X170" s="655"/>
      <c r="Y170" s="106"/>
      <c r="Z170" s="656"/>
      <c r="AA170" s="106"/>
      <c r="AB170" s="106"/>
      <c r="AC170" s="106"/>
      <c r="AD170" s="106"/>
      <c r="AE170" s="106"/>
      <c r="AF170" s="106"/>
      <c r="AG170" s="106"/>
      <c r="AH170" s="106"/>
      <c r="AI170" s="106"/>
      <c r="AJ170" s="106"/>
      <c r="AK170" s="106"/>
    </row>
    <row r="171" spans="1:37" ht="15.75" customHeight="1">
      <c r="A171" s="106"/>
      <c r="B171" s="654"/>
      <c r="C171" s="106"/>
      <c r="D171" s="106"/>
      <c r="E171" s="106"/>
      <c r="F171" s="106"/>
      <c r="G171" s="106"/>
      <c r="H171" s="106"/>
      <c r="I171" s="101"/>
      <c r="J171" s="101"/>
      <c r="K171" s="101"/>
      <c r="L171" s="101"/>
      <c r="M171" s="101"/>
      <c r="N171" s="101"/>
      <c r="O171" s="101"/>
      <c r="P171" s="102"/>
      <c r="Q171" s="101"/>
      <c r="R171" s="101"/>
      <c r="S171" s="101"/>
      <c r="T171" s="101"/>
      <c r="U171" s="101"/>
      <c r="V171" s="106"/>
      <c r="W171" s="106"/>
      <c r="X171" s="655"/>
      <c r="Y171" s="106"/>
      <c r="Z171" s="656"/>
      <c r="AA171" s="106"/>
      <c r="AB171" s="106"/>
      <c r="AC171" s="106"/>
      <c r="AD171" s="106"/>
      <c r="AE171" s="106"/>
      <c r="AF171" s="106"/>
      <c r="AG171" s="106"/>
      <c r="AH171" s="106"/>
      <c r="AI171" s="106"/>
      <c r="AJ171" s="106"/>
      <c r="AK171" s="106"/>
    </row>
    <row r="172" spans="1:37" ht="15.75" customHeight="1">
      <c r="A172" s="106"/>
      <c r="B172" s="654"/>
      <c r="C172" s="106"/>
      <c r="D172" s="106"/>
      <c r="E172" s="106"/>
      <c r="F172" s="106"/>
      <c r="G172" s="106"/>
      <c r="H172" s="106"/>
      <c r="I172" s="101"/>
      <c r="J172" s="101"/>
      <c r="K172" s="101"/>
      <c r="L172" s="101"/>
      <c r="M172" s="101"/>
      <c r="N172" s="101"/>
      <c r="O172" s="101"/>
      <c r="P172" s="102"/>
      <c r="Q172" s="101"/>
      <c r="R172" s="101"/>
      <c r="S172" s="101"/>
      <c r="T172" s="101"/>
      <c r="U172" s="101"/>
      <c r="V172" s="106"/>
      <c r="W172" s="106"/>
      <c r="X172" s="655"/>
      <c r="Y172" s="106"/>
      <c r="Z172" s="656"/>
      <c r="AA172" s="106"/>
      <c r="AB172" s="106"/>
      <c r="AC172" s="106"/>
      <c r="AD172" s="106"/>
      <c r="AE172" s="106"/>
      <c r="AF172" s="106"/>
      <c r="AG172" s="106"/>
      <c r="AH172" s="106"/>
      <c r="AI172" s="106"/>
      <c r="AJ172" s="106"/>
      <c r="AK172" s="106"/>
    </row>
    <row r="173" spans="1:37" ht="15.75" customHeight="1">
      <c r="A173" s="106"/>
      <c r="B173" s="654"/>
      <c r="C173" s="106"/>
      <c r="D173" s="106"/>
      <c r="E173" s="106"/>
      <c r="F173" s="106"/>
      <c r="G173" s="106"/>
      <c r="H173" s="106"/>
      <c r="I173" s="101"/>
      <c r="J173" s="101"/>
      <c r="K173" s="101"/>
      <c r="L173" s="101"/>
      <c r="M173" s="101"/>
      <c r="N173" s="101"/>
      <c r="O173" s="101"/>
      <c r="P173" s="102"/>
      <c r="Q173" s="101"/>
      <c r="R173" s="101"/>
      <c r="S173" s="101"/>
      <c r="T173" s="101"/>
      <c r="U173" s="101"/>
      <c r="V173" s="106"/>
      <c r="W173" s="106"/>
      <c r="X173" s="655"/>
      <c r="Y173" s="106"/>
      <c r="Z173" s="656"/>
      <c r="AA173" s="106"/>
      <c r="AB173" s="106"/>
      <c r="AC173" s="106"/>
      <c r="AD173" s="106"/>
      <c r="AE173" s="106"/>
      <c r="AF173" s="106"/>
      <c r="AG173" s="106"/>
      <c r="AH173" s="106"/>
      <c r="AI173" s="106"/>
      <c r="AJ173" s="106"/>
      <c r="AK173" s="106"/>
    </row>
    <row r="174" spans="1:37" ht="15.75" customHeight="1">
      <c r="A174" s="106"/>
      <c r="B174" s="654"/>
      <c r="C174" s="106"/>
      <c r="D174" s="106"/>
      <c r="E174" s="106"/>
      <c r="F174" s="106"/>
      <c r="G174" s="106"/>
      <c r="H174" s="106"/>
      <c r="I174" s="101"/>
      <c r="J174" s="101"/>
      <c r="K174" s="101"/>
      <c r="L174" s="101"/>
      <c r="M174" s="101"/>
      <c r="N174" s="101"/>
      <c r="O174" s="101"/>
      <c r="P174" s="102"/>
      <c r="Q174" s="101"/>
      <c r="R174" s="101"/>
      <c r="S174" s="101"/>
      <c r="T174" s="101"/>
      <c r="U174" s="101"/>
      <c r="V174" s="106"/>
      <c r="W174" s="106"/>
      <c r="X174" s="655"/>
      <c r="Y174" s="106"/>
      <c r="Z174" s="656"/>
      <c r="AA174" s="106"/>
      <c r="AB174" s="106"/>
      <c r="AC174" s="106"/>
      <c r="AD174" s="106"/>
      <c r="AE174" s="106"/>
      <c r="AF174" s="106"/>
      <c r="AG174" s="106"/>
      <c r="AH174" s="106"/>
      <c r="AI174" s="106"/>
      <c r="AJ174" s="106"/>
      <c r="AK174" s="106"/>
    </row>
    <row r="175" spans="1:37" ht="15.75" customHeight="1">
      <c r="A175" s="106"/>
      <c r="B175" s="654"/>
      <c r="C175" s="106"/>
      <c r="D175" s="106"/>
      <c r="E175" s="106"/>
      <c r="F175" s="106"/>
      <c r="G175" s="106"/>
      <c r="H175" s="106"/>
      <c r="I175" s="101"/>
      <c r="J175" s="101"/>
      <c r="K175" s="101"/>
      <c r="L175" s="101"/>
      <c r="M175" s="101"/>
      <c r="N175" s="101"/>
      <c r="O175" s="101"/>
      <c r="P175" s="102"/>
      <c r="Q175" s="101"/>
      <c r="R175" s="101"/>
      <c r="S175" s="101"/>
      <c r="T175" s="101"/>
      <c r="U175" s="101"/>
      <c r="V175" s="106"/>
      <c r="W175" s="106"/>
      <c r="X175" s="655"/>
      <c r="Y175" s="106"/>
      <c r="Z175" s="656"/>
      <c r="AA175" s="106"/>
      <c r="AB175" s="106"/>
      <c r="AC175" s="106"/>
      <c r="AD175" s="106"/>
      <c r="AE175" s="106"/>
      <c r="AF175" s="106"/>
      <c r="AG175" s="106"/>
      <c r="AH175" s="106"/>
      <c r="AI175" s="106"/>
      <c r="AJ175" s="106"/>
      <c r="AK175" s="106"/>
    </row>
    <row r="176" spans="1:37" ht="15.75" customHeight="1">
      <c r="A176" s="106"/>
      <c r="B176" s="654"/>
      <c r="C176" s="106"/>
      <c r="D176" s="106"/>
      <c r="E176" s="106"/>
      <c r="F176" s="106"/>
      <c r="G176" s="106"/>
      <c r="H176" s="106"/>
      <c r="I176" s="101"/>
      <c r="J176" s="101"/>
      <c r="K176" s="101"/>
      <c r="L176" s="101"/>
      <c r="M176" s="101"/>
      <c r="N176" s="101"/>
      <c r="O176" s="101"/>
      <c r="P176" s="102"/>
      <c r="Q176" s="101"/>
      <c r="R176" s="101"/>
      <c r="S176" s="101"/>
      <c r="T176" s="101"/>
      <c r="U176" s="101"/>
      <c r="V176" s="106"/>
      <c r="W176" s="106"/>
      <c r="X176" s="655"/>
      <c r="Y176" s="106"/>
      <c r="Z176" s="656"/>
      <c r="AA176" s="106"/>
      <c r="AB176" s="106"/>
      <c r="AC176" s="106"/>
      <c r="AD176" s="106"/>
      <c r="AE176" s="106"/>
      <c r="AF176" s="106"/>
      <c r="AG176" s="106"/>
      <c r="AH176" s="106"/>
      <c r="AI176" s="106"/>
      <c r="AJ176" s="106"/>
      <c r="AK176" s="106"/>
    </row>
    <row r="177" spans="1:37" ht="15.75" customHeight="1">
      <c r="A177" s="106"/>
      <c r="B177" s="654"/>
      <c r="C177" s="106"/>
      <c r="D177" s="106"/>
      <c r="E177" s="106"/>
      <c r="F177" s="106"/>
      <c r="G177" s="106"/>
      <c r="H177" s="106"/>
      <c r="I177" s="101"/>
      <c r="J177" s="101"/>
      <c r="K177" s="101"/>
      <c r="L177" s="101"/>
      <c r="M177" s="101"/>
      <c r="N177" s="101"/>
      <c r="O177" s="101"/>
      <c r="P177" s="102"/>
      <c r="Q177" s="101"/>
      <c r="R177" s="101"/>
      <c r="S177" s="101"/>
      <c r="T177" s="101"/>
      <c r="U177" s="101"/>
      <c r="V177" s="106"/>
      <c r="W177" s="106"/>
      <c r="X177" s="655"/>
      <c r="Y177" s="106"/>
      <c r="Z177" s="656"/>
      <c r="AA177" s="106"/>
      <c r="AB177" s="106"/>
      <c r="AC177" s="106"/>
      <c r="AD177" s="106"/>
      <c r="AE177" s="106"/>
      <c r="AF177" s="106"/>
      <c r="AG177" s="106"/>
      <c r="AH177" s="106"/>
      <c r="AI177" s="106"/>
      <c r="AJ177" s="106"/>
      <c r="AK177" s="106"/>
    </row>
    <row r="178" spans="1:37" ht="15.75" customHeight="1">
      <c r="A178" s="106"/>
      <c r="B178" s="654"/>
      <c r="C178" s="106"/>
      <c r="D178" s="106"/>
      <c r="E178" s="106"/>
      <c r="F178" s="106"/>
      <c r="G178" s="106"/>
      <c r="H178" s="106"/>
      <c r="I178" s="101"/>
      <c r="J178" s="101"/>
      <c r="K178" s="101"/>
      <c r="L178" s="101"/>
      <c r="M178" s="101"/>
      <c r="N178" s="101"/>
      <c r="O178" s="101"/>
      <c r="P178" s="102"/>
      <c r="Q178" s="101"/>
      <c r="R178" s="101"/>
      <c r="S178" s="101"/>
      <c r="T178" s="101"/>
      <c r="U178" s="101"/>
      <c r="V178" s="106"/>
      <c r="W178" s="106"/>
      <c r="X178" s="655"/>
      <c r="Y178" s="106"/>
      <c r="Z178" s="656"/>
      <c r="AA178" s="106"/>
      <c r="AB178" s="106"/>
      <c r="AC178" s="106"/>
      <c r="AD178" s="106"/>
      <c r="AE178" s="106"/>
      <c r="AF178" s="106"/>
      <c r="AG178" s="106"/>
      <c r="AH178" s="106"/>
      <c r="AI178" s="106"/>
      <c r="AJ178" s="106"/>
      <c r="AK178" s="106"/>
    </row>
    <row r="179" spans="1:37" ht="15.75" customHeight="1">
      <c r="A179" s="106"/>
      <c r="B179" s="654"/>
      <c r="C179" s="106"/>
      <c r="D179" s="106"/>
      <c r="E179" s="106"/>
      <c r="F179" s="106"/>
      <c r="G179" s="106"/>
      <c r="H179" s="106"/>
      <c r="I179" s="101"/>
      <c r="J179" s="101"/>
      <c r="K179" s="101"/>
      <c r="L179" s="101"/>
      <c r="M179" s="101"/>
      <c r="N179" s="101"/>
      <c r="O179" s="101"/>
      <c r="P179" s="102"/>
      <c r="Q179" s="101"/>
      <c r="R179" s="101"/>
      <c r="S179" s="101"/>
      <c r="T179" s="101"/>
      <c r="U179" s="101"/>
      <c r="V179" s="106"/>
      <c r="W179" s="106"/>
      <c r="X179" s="655"/>
      <c r="Y179" s="106"/>
      <c r="Z179" s="656"/>
      <c r="AA179" s="106"/>
      <c r="AB179" s="106"/>
      <c r="AC179" s="106"/>
      <c r="AD179" s="106"/>
      <c r="AE179" s="106"/>
      <c r="AF179" s="106"/>
      <c r="AG179" s="106"/>
      <c r="AH179" s="106"/>
      <c r="AI179" s="106"/>
      <c r="AJ179" s="106"/>
      <c r="AK179" s="106"/>
    </row>
    <row r="180" spans="1:37" ht="15.75" customHeight="1">
      <c r="A180" s="106"/>
      <c r="B180" s="654"/>
      <c r="C180" s="106"/>
      <c r="D180" s="106"/>
      <c r="E180" s="106"/>
      <c r="F180" s="106"/>
      <c r="G180" s="106"/>
      <c r="H180" s="106"/>
      <c r="I180" s="101"/>
      <c r="J180" s="101"/>
      <c r="K180" s="101"/>
      <c r="L180" s="101"/>
      <c r="M180" s="101"/>
      <c r="N180" s="101"/>
      <c r="O180" s="101"/>
      <c r="P180" s="102"/>
      <c r="Q180" s="101"/>
      <c r="R180" s="101"/>
      <c r="S180" s="101"/>
      <c r="T180" s="101"/>
      <c r="U180" s="101"/>
      <c r="V180" s="106"/>
      <c r="W180" s="106"/>
      <c r="X180" s="655"/>
      <c r="Y180" s="106"/>
      <c r="Z180" s="656"/>
      <c r="AA180" s="106"/>
      <c r="AB180" s="106"/>
      <c r="AC180" s="106"/>
      <c r="AD180" s="106"/>
      <c r="AE180" s="106"/>
      <c r="AF180" s="106"/>
      <c r="AG180" s="106"/>
      <c r="AH180" s="106"/>
      <c r="AI180" s="106"/>
      <c r="AJ180" s="106"/>
      <c r="AK180" s="106"/>
    </row>
    <row r="181" spans="1:37" ht="15.75" customHeight="1">
      <c r="A181" s="106"/>
      <c r="B181" s="654"/>
      <c r="C181" s="106"/>
      <c r="D181" s="106"/>
      <c r="E181" s="106"/>
      <c r="F181" s="106"/>
      <c r="G181" s="106"/>
      <c r="H181" s="106"/>
      <c r="I181" s="101"/>
      <c r="J181" s="101"/>
      <c r="K181" s="101"/>
      <c r="L181" s="101"/>
      <c r="M181" s="101"/>
      <c r="N181" s="101"/>
      <c r="O181" s="101"/>
      <c r="P181" s="102"/>
      <c r="Q181" s="101"/>
      <c r="R181" s="101"/>
      <c r="S181" s="101"/>
      <c r="T181" s="101"/>
      <c r="U181" s="101"/>
      <c r="V181" s="106"/>
      <c r="W181" s="106"/>
      <c r="X181" s="655"/>
      <c r="Y181" s="106"/>
      <c r="Z181" s="656"/>
      <c r="AA181" s="106"/>
      <c r="AB181" s="106"/>
      <c r="AC181" s="106"/>
      <c r="AD181" s="106"/>
      <c r="AE181" s="106"/>
      <c r="AF181" s="106"/>
      <c r="AG181" s="106"/>
      <c r="AH181" s="106"/>
      <c r="AI181" s="106"/>
      <c r="AJ181" s="106"/>
      <c r="AK181" s="106"/>
    </row>
    <row r="182" spans="1:37" ht="15.75" customHeight="1">
      <c r="A182" s="106"/>
      <c r="B182" s="654"/>
      <c r="C182" s="106"/>
      <c r="D182" s="106"/>
      <c r="E182" s="106"/>
      <c r="F182" s="106"/>
      <c r="G182" s="106"/>
      <c r="H182" s="106"/>
      <c r="I182" s="101"/>
      <c r="J182" s="101"/>
      <c r="K182" s="101"/>
      <c r="L182" s="101"/>
      <c r="M182" s="101"/>
      <c r="N182" s="101"/>
      <c r="O182" s="101"/>
      <c r="P182" s="102"/>
      <c r="Q182" s="101"/>
      <c r="R182" s="101"/>
      <c r="S182" s="101"/>
      <c r="T182" s="101"/>
      <c r="U182" s="101"/>
      <c r="V182" s="106"/>
      <c r="W182" s="106"/>
      <c r="X182" s="655"/>
      <c r="Y182" s="106"/>
      <c r="Z182" s="656"/>
      <c r="AA182" s="106"/>
      <c r="AB182" s="106"/>
      <c r="AC182" s="106"/>
      <c r="AD182" s="106"/>
      <c r="AE182" s="106"/>
      <c r="AF182" s="106"/>
      <c r="AG182" s="106"/>
      <c r="AH182" s="106"/>
      <c r="AI182" s="106"/>
      <c r="AJ182" s="106"/>
      <c r="AK182" s="106"/>
    </row>
    <row r="183" spans="1:37" ht="15.75" customHeight="1">
      <c r="A183" s="106"/>
      <c r="B183" s="654"/>
      <c r="C183" s="106"/>
      <c r="D183" s="106"/>
      <c r="E183" s="106"/>
      <c r="F183" s="106"/>
      <c r="G183" s="106"/>
      <c r="H183" s="106"/>
      <c r="I183" s="101"/>
      <c r="J183" s="101"/>
      <c r="K183" s="101"/>
      <c r="L183" s="101"/>
      <c r="M183" s="101"/>
      <c r="N183" s="101"/>
      <c r="O183" s="101"/>
      <c r="P183" s="102"/>
      <c r="Q183" s="101"/>
      <c r="R183" s="101"/>
      <c r="S183" s="101"/>
      <c r="T183" s="101"/>
      <c r="U183" s="101"/>
      <c r="V183" s="106"/>
      <c r="W183" s="106"/>
      <c r="X183" s="655"/>
      <c r="Y183" s="106"/>
      <c r="Z183" s="656"/>
      <c r="AA183" s="106"/>
      <c r="AB183" s="106"/>
      <c r="AC183" s="106"/>
      <c r="AD183" s="106"/>
      <c r="AE183" s="106"/>
      <c r="AF183" s="106"/>
      <c r="AG183" s="106"/>
      <c r="AH183" s="106"/>
      <c r="AI183" s="106"/>
      <c r="AJ183" s="106"/>
      <c r="AK183" s="106"/>
    </row>
    <row r="184" spans="1:37" ht="15.75" customHeight="1">
      <c r="A184" s="106"/>
      <c r="B184" s="654"/>
      <c r="C184" s="106"/>
      <c r="D184" s="106"/>
      <c r="E184" s="106"/>
      <c r="F184" s="106"/>
      <c r="G184" s="106"/>
      <c r="H184" s="106"/>
      <c r="I184" s="101"/>
      <c r="J184" s="101"/>
      <c r="K184" s="101"/>
      <c r="L184" s="101"/>
      <c r="M184" s="101"/>
      <c r="N184" s="101"/>
      <c r="O184" s="101"/>
      <c r="P184" s="102"/>
      <c r="Q184" s="101"/>
      <c r="R184" s="101"/>
      <c r="S184" s="101"/>
      <c r="T184" s="101"/>
      <c r="U184" s="101"/>
      <c r="V184" s="106"/>
      <c r="W184" s="106"/>
      <c r="X184" s="655"/>
      <c r="Y184" s="106"/>
      <c r="Z184" s="656"/>
      <c r="AA184" s="106"/>
      <c r="AB184" s="106"/>
      <c r="AC184" s="106"/>
      <c r="AD184" s="106"/>
      <c r="AE184" s="106"/>
      <c r="AF184" s="106"/>
      <c r="AG184" s="106"/>
      <c r="AH184" s="106"/>
      <c r="AI184" s="106"/>
      <c r="AJ184" s="106"/>
      <c r="AK184" s="106"/>
    </row>
    <row r="185" spans="1:37" ht="15.75" customHeight="1">
      <c r="A185" s="106"/>
      <c r="B185" s="654"/>
      <c r="C185" s="106"/>
      <c r="D185" s="106"/>
      <c r="E185" s="106"/>
      <c r="F185" s="106"/>
      <c r="G185" s="106"/>
      <c r="H185" s="106"/>
      <c r="I185" s="101"/>
      <c r="J185" s="101"/>
      <c r="K185" s="101"/>
      <c r="L185" s="101"/>
      <c r="M185" s="101"/>
      <c r="N185" s="101"/>
      <c r="O185" s="101"/>
      <c r="P185" s="102"/>
      <c r="Q185" s="101"/>
      <c r="R185" s="101"/>
      <c r="S185" s="101"/>
      <c r="T185" s="101"/>
      <c r="U185" s="101"/>
      <c r="V185" s="106"/>
      <c r="W185" s="106"/>
      <c r="X185" s="655"/>
      <c r="Y185" s="106"/>
      <c r="Z185" s="656"/>
      <c r="AA185" s="106"/>
      <c r="AB185" s="106"/>
      <c r="AC185" s="106"/>
      <c r="AD185" s="106"/>
      <c r="AE185" s="106"/>
      <c r="AF185" s="106"/>
      <c r="AG185" s="106"/>
      <c r="AH185" s="106"/>
      <c r="AI185" s="106"/>
      <c r="AJ185" s="106"/>
      <c r="AK185" s="106"/>
    </row>
    <row r="186" spans="1:37" ht="15.75" customHeight="1">
      <c r="A186" s="106"/>
      <c r="B186" s="654"/>
      <c r="C186" s="106"/>
      <c r="D186" s="106"/>
      <c r="E186" s="106"/>
      <c r="F186" s="106"/>
      <c r="G186" s="106"/>
      <c r="H186" s="106"/>
      <c r="I186" s="101"/>
      <c r="J186" s="101"/>
      <c r="K186" s="101"/>
      <c r="L186" s="101"/>
      <c r="M186" s="101"/>
      <c r="N186" s="101"/>
      <c r="O186" s="101"/>
      <c r="P186" s="102"/>
      <c r="Q186" s="101"/>
      <c r="R186" s="101"/>
      <c r="S186" s="101"/>
      <c r="T186" s="101"/>
      <c r="U186" s="101"/>
      <c r="V186" s="106"/>
      <c r="W186" s="106"/>
      <c r="X186" s="655"/>
      <c r="Y186" s="106"/>
      <c r="Z186" s="656"/>
      <c r="AA186" s="106"/>
      <c r="AB186" s="106"/>
      <c r="AC186" s="106"/>
      <c r="AD186" s="106"/>
      <c r="AE186" s="106"/>
      <c r="AF186" s="106"/>
      <c r="AG186" s="106"/>
      <c r="AH186" s="106"/>
      <c r="AI186" s="106"/>
      <c r="AJ186" s="106"/>
      <c r="AK186" s="106"/>
    </row>
    <row r="187" spans="1:37" ht="15.75" customHeight="1">
      <c r="A187" s="106"/>
      <c r="B187" s="654"/>
      <c r="C187" s="106"/>
      <c r="D187" s="106"/>
      <c r="E187" s="106"/>
      <c r="F187" s="106"/>
      <c r="G187" s="106"/>
      <c r="H187" s="106"/>
      <c r="I187" s="101"/>
      <c r="J187" s="101"/>
      <c r="K187" s="101"/>
      <c r="L187" s="101"/>
      <c r="M187" s="101"/>
      <c r="N187" s="101"/>
      <c r="O187" s="101"/>
      <c r="P187" s="102"/>
      <c r="Q187" s="101"/>
      <c r="R187" s="101"/>
      <c r="S187" s="101"/>
      <c r="T187" s="101"/>
      <c r="U187" s="101"/>
      <c r="V187" s="106"/>
      <c r="W187" s="106"/>
      <c r="X187" s="655"/>
      <c r="Y187" s="106"/>
      <c r="Z187" s="656"/>
      <c r="AA187" s="106"/>
      <c r="AB187" s="106"/>
      <c r="AC187" s="106"/>
      <c r="AD187" s="106"/>
      <c r="AE187" s="106"/>
      <c r="AF187" s="106"/>
      <c r="AG187" s="106"/>
      <c r="AH187" s="106"/>
      <c r="AI187" s="106"/>
      <c r="AJ187" s="106"/>
      <c r="AK187" s="106"/>
    </row>
    <row r="188" spans="1:37" ht="15.75" customHeight="1">
      <c r="A188" s="106"/>
      <c r="B188" s="654"/>
      <c r="C188" s="106"/>
      <c r="D188" s="106"/>
      <c r="E188" s="106"/>
      <c r="F188" s="106"/>
      <c r="G188" s="106"/>
      <c r="H188" s="106"/>
      <c r="I188" s="101"/>
      <c r="J188" s="101"/>
      <c r="K188" s="101"/>
      <c r="L188" s="101"/>
      <c r="M188" s="101"/>
      <c r="N188" s="101"/>
      <c r="O188" s="101"/>
      <c r="P188" s="102"/>
      <c r="Q188" s="101"/>
      <c r="R188" s="101"/>
      <c r="S188" s="101"/>
      <c r="T188" s="101"/>
      <c r="U188" s="101"/>
      <c r="V188" s="106"/>
      <c r="W188" s="106"/>
      <c r="X188" s="655"/>
      <c r="Y188" s="106"/>
      <c r="Z188" s="656"/>
      <c r="AA188" s="106"/>
      <c r="AB188" s="106"/>
      <c r="AC188" s="106"/>
      <c r="AD188" s="106"/>
      <c r="AE188" s="106"/>
      <c r="AF188" s="106"/>
      <c r="AG188" s="106"/>
      <c r="AH188" s="106"/>
      <c r="AI188" s="106"/>
      <c r="AJ188" s="106"/>
      <c r="AK188" s="106"/>
    </row>
    <row r="189" spans="1:37" ht="15.75" customHeight="1">
      <c r="A189" s="106"/>
      <c r="B189" s="654"/>
      <c r="C189" s="106"/>
      <c r="D189" s="106"/>
      <c r="E189" s="106"/>
      <c r="F189" s="106"/>
      <c r="G189" s="106"/>
      <c r="H189" s="106"/>
      <c r="I189" s="101"/>
      <c r="J189" s="101"/>
      <c r="K189" s="101"/>
      <c r="L189" s="101"/>
      <c r="M189" s="101"/>
      <c r="N189" s="101"/>
      <c r="O189" s="101"/>
      <c r="P189" s="102"/>
      <c r="Q189" s="101"/>
      <c r="R189" s="101"/>
      <c r="S189" s="101"/>
      <c r="T189" s="101"/>
      <c r="U189" s="101"/>
      <c r="V189" s="106"/>
      <c r="W189" s="106"/>
      <c r="X189" s="655"/>
      <c r="Y189" s="106"/>
      <c r="Z189" s="656"/>
      <c r="AA189" s="106"/>
      <c r="AB189" s="106"/>
      <c r="AC189" s="106"/>
      <c r="AD189" s="106"/>
      <c r="AE189" s="106"/>
      <c r="AF189" s="106"/>
      <c r="AG189" s="106"/>
      <c r="AH189" s="106"/>
      <c r="AI189" s="106"/>
      <c r="AJ189" s="106"/>
      <c r="AK189" s="106"/>
    </row>
    <row r="190" spans="1:37" ht="15.75" customHeight="1">
      <c r="A190" s="106"/>
      <c r="B190" s="654"/>
      <c r="C190" s="106"/>
      <c r="D190" s="106"/>
      <c r="E190" s="106"/>
      <c r="F190" s="106"/>
      <c r="G190" s="106"/>
      <c r="H190" s="106"/>
      <c r="I190" s="101"/>
      <c r="J190" s="101"/>
      <c r="K190" s="101"/>
      <c r="L190" s="101"/>
      <c r="M190" s="101"/>
      <c r="N190" s="101"/>
      <c r="O190" s="101"/>
      <c r="P190" s="102"/>
      <c r="Q190" s="101"/>
      <c r="R190" s="101"/>
      <c r="S190" s="101"/>
      <c r="T190" s="101"/>
      <c r="U190" s="101"/>
      <c r="V190" s="106"/>
      <c r="W190" s="106"/>
      <c r="X190" s="655"/>
      <c r="Y190" s="106"/>
      <c r="Z190" s="656"/>
      <c r="AA190" s="106"/>
      <c r="AB190" s="106"/>
      <c r="AC190" s="106"/>
      <c r="AD190" s="106"/>
      <c r="AE190" s="106"/>
      <c r="AF190" s="106"/>
      <c r="AG190" s="106"/>
      <c r="AH190" s="106"/>
      <c r="AI190" s="106"/>
      <c r="AJ190" s="106"/>
      <c r="AK190" s="106"/>
    </row>
    <row r="191" spans="1:37" ht="15.75" customHeight="1">
      <c r="A191" s="106"/>
      <c r="B191" s="654"/>
      <c r="C191" s="106"/>
      <c r="D191" s="106"/>
      <c r="E191" s="106"/>
      <c r="F191" s="106"/>
      <c r="G191" s="106"/>
      <c r="H191" s="106"/>
      <c r="I191" s="101"/>
      <c r="J191" s="101"/>
      <c r="K191" s="101"/>
      <c r="L191" s="101"/>
      <c r="M191" s="101"/>
      <c r="N191" s="101"/>
      <c r="O191" s="101"/>
      <c r="P191" s="102"/>
      <c r="Q191" s="101"/>
      <c r="R191" s="101"/>
      <c r="S191" s="101"/>
      <c r="T191" s="101"/>
      <c r="U191" s="101"/>
      <c r="V191" s="106"/>
      <c r="W191" s="106"/>
      <c r="X191" s="655"/>
      <c r="Y191" s="106"/>
      <c r="Z191" s="656"/>
      <c r="AA191" s="106"/>
      <c r="AB191" s="106"/>
      <c r="AC191" s="106"/>
      <c r="AD191" s="106"/>
      <c r="AE191" s="106"/>
      <c r="AF191" s="106"/>
      <c r="AG191" s="106"/>
      <c r="AH191" s="106"/>
      <c r="AI191" s="106"/>
      <c r="AJ191" s="106"/>
      <c r="AK191" s="106"/>
    </row>
    <row r="192" spans="1:37" ht="15.75" customHeight="1">
      <c r="A192" s="106"/>
      <c r="B192" s="654"/>
      <c r="C192" s="106"/>
      <c r="D192" s="106"/>
      <c r="E192" s="106"/>
      <c r="F192" s="106"/>
      <c r="G192" s="106"/>
      <c r="H192" s="106"/>
      <c r="I192" s="101"/>
      <c r="J192" s="101"/>
      <c r="K192" s="101"/>
      <c r="L192" s="101"/>
      <c r="M192" s="101"/>
      <c r="N192" s="101"/>
      <c r="O192" s="101"/>
      <c r="P192" s="102"/>
      <c r="Q192" s="101"/>
      <c r="R192" s="101"/>
      <c r="S192" s="101"/>
      <c r="T192" s="101"/>
      <c r="U192" s="101"/>
      <c r="V192" s="106"/>
      <c r="W192" s="106"/>
      <c r="X192" s="655"/>
      <c r="Y192" s="106"/>
      <c r="Z192" s="656"/>
      <c r="AA192" s="106"/>
      <c r="AB192" s="106"/>
      <c r="AC192" s="106"/>
      <c r="AD192" s="106"/>
      <c r="AE192" s="106"/>
      <c r="AF192" s="106"/>
      <c r="AG192" s="106"/>
      <c r="AH192" s="106"/>
      <c r="AI192" s="106"/>
      <c r="AJ192" s="106"/>
      <c r="AK192" s="106"/>
    </row>
    <row r="193" spans="1:37" ht="15.75" customHeight="1">
      <c r="A193" s="106"/>
      <c r="B193" s="654"/>
      <c r="C193" s="106"/>
      <c r="D193" s="106"/>
      <c r="E193" s="106"/>
      <c r="F193" s="106"/>
      <c r="G193" s="106"/>
      <c r="H193" s="106"/>
      <c r="I193" s="101"/>
      <c r="J193" s="101"/>
      <c r="K193" s="101"/>
      <c r="L193" s="101"/>
      <c r="M193" s="101"/>
      <c r="N193" s="101"/>
      <c r="O193" s="101"/>
      <c r="P193" s="102"/>
      <c r="Q193" s="101"/>
      <c r="R193" s="101"/>
      <c r="S193" s="101"/>
      <c r="T193" s="101"/>
      <c r="U193" s="101"/>
      <c r="V193" s="106"/>
      <c r="W193" s="106"/>
      <c r="X193" s="655"/>
      <c r="Y193" s="106"/>
      <c r="Z193" s="656"/>
      <c r="AA193" s="106"/>
      <c r="AB193" s="106"/>
      <c r="AC193" s="106"/>
      <c r="AD193" s="106"/>
      <c r="AE193" s="106"/>
      <c r="AF193" s="106"/>
      <c r="AG193" s="106"/>
      <c r="AH193" s="106"/>
      <c r="AI193" s="106"/>
      <c r="AJ193" s="106"/>
      <c r="AK193" s="106"/>
    </row>
    <row r="194" spans="1:37" ht="15.75" customHeight="1">
      <c r="A194" s="106"/>
      <c r="B194" s="654"/>
      <c r="C194" s="106"/>
      <c r="D194" s="106"/>
      <c r="E194" s="106"/>
      <c r="F194" s="106"/>
      <c r="G194" s="106"/>
      <c r="H194" s="106"/>
      <c r="I194" s="101"/>
      <c r="J194" s="101"/>
      <c r="K194" s="101"/>
      <c r="L194" s="101"/>
      <c r="M194" s="101"/>
      <c r="N194" s="101"/>
      <c r="O194" s="101"/>
      <c r="P194" s="102"/>
      <c r="Q194" s="101"/>
      <c r="R194" s="101"/>
      <c r="S194" s="101"/>
      <c r="T194" s="101"/>
      <c r="U194" s="101"/>
      <c r="V194" s="106"/>
      <c r="W194" s="106"/>
      <c r="X194" s="655"/>
      <c r="Y194" s="106"/>
      <c r="Z194" s="656"/>
      <c r="AA194" s="106"/>
      <c r="AB194" s="106"/>
      <c r="AC194" s="106"/>
      <c r="AD194" s="106"/>
      <c r="AE194" s="106"/>
      <c r="AF194" s="106"/>
      <c r="AG194" s="106"/>
      <c r="AH194" s="106"/>
      <c r="AI194" s="106"/>
      <c r="AJ194" s="106"/>
      <c r="AK194" s="106"/>
    </row>
    <row r="195" spans="1:37" ht="15.75" customHeight="1">
      <c r="A195" s="106"/>
      <c r="B195" s="654"/>
      <c r="C195" s="106"/>
      <c r="D195" s="106"/>
      <c r="E195" s="106"/>
      <c r="F195" s="106"/>
      <c r="G195" s="106"/>
      <c r="H195" s="106"/>
      <c r="I195" s="101"/>
      <c r="J195" s="101"/>
      <c r="K195" s="101"/>
      <c r="L195" s="101"/>
      <c r="M195" s="101"/>
      <c r="N195" s="101"/>
      <c r="O195" s="101"/>
      <c r="P195" s="102"/>
      <c r="Q195" s="101"/>
      <c r="R195" s="101"/>
      <c r="S195" s="101"/>
      <c r="T195" s="101"/>
      <c r="U195" s="101"/>
      <c r="V195" s="106"/>
      <c r="W195" s="106"/>
      <c r="X195" s="655"/>
      <c r="Y195" s="106"/>
      <c r="Z195" s="656"/>
      <c r="AA195" s="106"/>
      <c r="AB195" s="106"/>
      <c r="AC195" s="106"/>
      <c r="AD195" s="106"/>
      <c r="AE195" s="106"/>
      <c r="AF195" s="106"/>
      <c r="AG195" s="106"/>
      <c r="AH195" s="106"/>
      <c r="AI195" s="106"/>
      <c r="AJ195" s="106"/>
      <c r="AK195" s="106"/>
    </row>
    <row r="196" spans="1:37" ht="15.75" customHeight="1">
      <c r="A196" s="106"/>
      <c r="B196" s="654"/>
      <c r="C196" s="106"/>
      <c r="D196" s="106"/>
      <c r="E196" s="106"/>
      <c r="F196" s="106"/>
      <c r="G196" s="106"/>
      <c r="H196" s="106"/>
      <c r="I196" s="101"/>
      <c r="J196" s="101"/>
      <c r="K196" s="101"/>
      <c r="L196" s="101"/>
      <c r="M196" s="101"/>
      <c r="N196" s="101"/>
      <c r="O196" s="101"/>
      <c r="P196" s="102"/>
      <c r="Q196" s="101"/>
      <c r="R196" s="101"/>
      <c r="S196" s="101"/>
      <c r="T196" s="101"/>
      <c r="U196" s="101"/>
      <c r="V196" s="106"/>
      <c r="W196" s="106"/>
      <c r="X196" s="655"/>
      <c r="Y196" s="106"/>
      <c r="Z196" s="656"/>
      <c r="AA196" s="106"/>
      <c r="AB196" s="106"/>
      <c r="AC196" s="106"/>
      <c r="AD196" s="106"/>
      <c r="AE196" s="106"/>
      <c r="AF196" s="106"/>
      <c r="AG196" s="106"/>
      <c r="AH196" s="106"/>
      <c r="AI196" s="106"/>
      <c r="AJ196" s="106"/>
      <c r="AK196" s="106"/>
    </row>
    <row r="197" spans="1:37" ht="15.75" customHeight="1">
      <c r="A197" s="106"/>
      <c r="B197" s="654"/>
      <c r="C197" s="106"/>
      <c r="D197" s="106"/>
      <c r="E197" s="106"/>
      <c r="F197" s="106"/>
      <c r="G197" s="106"/>
      <c r="H197" s="106"/>
      <c r="I197" s="101"/>
      <c r="J197" s="101"/>
      <c r="K197" s="101"/>
      <c r="L197" s="101"/>
      <c r="M197" s="101"/>
      <c r="N197" s="101"/>
      <c r="O197" s="101"/>
      <c r="P197" s="102"/>
      <c r="Q197" s="101"/>
      <c r="R197" s="101"/>
      <c r="S197" s="101"/>
      <c r="T197" s="101"/>
      <c r="U197" s="101"/>
      <c r="V197" s="106"/>
      <c r="W197" s="106"/>
      <c r="X197" s="655"/>
      <c r="Y197" s="106"/>
      <c r="Z197" s="656"/>
      <c r="AA197" s="106"/>
      <c r="AB197" s="106"/>
      <c r="AC197" s="106"/>
      <c r="AD197" s="106"/>
      <c r="AE197" s="106"/>
      <c r="AF197" s="106"/>
      <c r="AG197" s="106"/>
      <c r="AH197" s="106"/>
      <c r="AI197" s="106"/>
      <c r="AJ197" s="106"/>
      <c r="AK197" s="106"/>
    </row>
    <row r="198" spans="1:37" ht="15.75" customHeight="1">
      <c r="A198" s="106"/>
      <c r="B198" s="654"/>
      <c r="C198" s="106"/>
      <c r="D198" s="106"/>
      <c r="E198" s="106"/>
      <c r="F198" s="106"/>
      <c r="G198" s="106"/>
      <c r="H198" s="106"/>
      <c r="I198" s="101"/>
      <c r="J198" s="101"/>
      <c r="K198" s="101"/>
      <c r="L198" s="101"/>
      <c r="M198" s="101"/>
      <c r="N198" s="101"/>
      <c r="O198" s="101"/>
      <c r="P198" s="102"/>
      <c r="Q198" s="101"/>
      <c r="R198" s="101"/>
      <c r="S198" s="101"/>
      <c r="T198" s="101"/>
      <c r="U198" s="101"/>
      <c r="V198" s="106"/>
      <c r="W198" s="106"/>
      <c r="X198" s="655"/>
      <c r="Y198" s="106"/>
      <c r="Z198" s="656"/>
      <c r="AA198" s="106"/>
      <c r="AB198" s="106"/>
      <c r="AC198" s="106"/>
      <c r="AD198" s="106"/>
      <c r="AE198" s="106"/>
      <c r="AF198" s="106"/>
      <c r="AG198" s="106"/>
      <c r="AH198" s="106"/>
      <c r="AI198" s="106"/>
      <c r="AJ198" s="106"/>
      <c r="AK198" s="106"/>
    </row>
    <row r="199" spans="1:37" ht="15.75" customHeight="1">
      <c r="A199" s="106"/>
      <c r="B199" s="654"/>
      <c r="C199" s="106"/>
      <c r="D199" s="106"/>
      <c r="E199" s="106"/>
      <c r="F199" s="106"/>
      <c r="G199" s="106"/>
      <c r="H199" s="106"/>
      <c r="I199" s="101"/>
      <c r="J199" s="101"/>
      <c r="K199" s="101"/>
      <c r="L199" s="101"/>
      <c r="M199" s="101"/>
      <c r="N199" s="101"/>
      <c r="O199" s="101"/>
      <c r="P199" s="102"/>
      <c r="Q199" s="101"/>
      <c r="R199" s="101"/>
      <c r="S199" s="101"/>
      <c r="T199" s="101"/>
      <c r="U199" s="101"/>
      <c r="V199" s="106"/>
      <c r="W199" s="106"/>
      <c r="X199" s="655"/>
      <c r="Y199" s="106"/>
      <c r="Z199" s="656"/>
      <c r="AA199" s="106"/>
      <c r="AB199" s="106"/>
      <c r="AC199" s="106"/>
      <c r="AD199" s="106"/>
      <c r="AE199" s="106"/>
      <c r="AF199" s="106"/>
      <c r="AG199" s="106"/>
      <c r="AH199" s="106"/>
      <c r="AI199" s="106"/>
      <c r="AJ199" s="106"/>
      <c r="AK199" s="106"/>
    </row>
    <row r="200" spans="1:37" ht="15.75" customHeight="1">
      <c r="A200" s="106"/>
      <c r="B200" s="654"/>
      <c r="C200" s="106"/>
      <c r="D200" s="106"/>
      <c r="E200" s="106"/>
      <c r="F200" s="106"/>
      <c r="G200" s="106"/>
      <c r="H200" s="106"/>
      <c r="I200" s="101"/>
      <c r="J200" s="101"/>
      <c r="K200" s="101"/>
      <c r="L200" s="101"/>
      <c r="M200" s="101"/>
      <c r="N200" s="101"/>
      <c r="O200" s="101"/>
      <c r="P200" s="102"/>
      <c r="Q200" s="101"/>
      <c r="R200" s="101"/>
      <c r="S200" s="101"/>
      <c r="T200" s="101"/>
      <c r="U200" s="101"/>
      <c r="V200" s="106"/>
      <c r="W200" s="106"/>
      <c r="X200" s="655"/>
      <c r="Y200" s="106"/>
      <c r="Z200" s="656"/>
      <c r="AA200" s="106"/>
      <c r="AB200" s="106"/>
      <c r="AC200" s="106"/>
      <c r="AD200" s="106"/>
      <c r="AE200" s="106"/>
      <c r="AF200" s="106"/>
      <c r="AG200" s="106"/>
      <c r="AH200" s="106"/>
      <c r="AI200" s="106"/>
      <c r="AJ200" s="106"/>
      <c r="AK200" s="106"/>
    </row>
    <row r="201" spans="1:37" ht="15.75" customHeight="1">
      <c r="A201" s="106"/>
      <c r="B201" s="654"/>
      <c r="C201" s="106"/>
      <c r="D201" s="106"/>
      <c r="E201" s="106"/>
      <c r="F201" s="106"/>
      <c r="G201" s="106"/>
      <c r="H201" s="106"/>
      <c r="I201" s="101"/>
      <c r="J201" s="101"/>
      <c r="K201" s="101"/>
      <c r="L201" s="101"/>
      <c r="M201" s="101"/>
      <c r="N201" s="101"/>
      <c r="O201" s="101"/>
      <c r="P201" s="102"/>
      <c r="Q201" s="101"/>
      <c r="R201" s="101"/>
      <c r="S201" s="101"/>
      <c r="T201" s="101"/>
      <c r="U201" s="101"/>
      <c r="V201" s="106"/>
      <c r="W201" s="106"/>
      <c r="X201" s="655"/>
      <c r="Y201" s="106"/>
      <c r="Z201" s="656"/>
      <c r="AA201" s="106"/>
      <c r="AB201" s="106"/>
      <c r="AC201" s="106"/>
      <c r="AD201" s="106"/>
      <c r="AE201" s="106"/>
      <c r="AF201" s="106"/>
      <c r="AG201" s="106"/>
      <c r="AH201" s="106"/>
      <c r="AI201" s="106"/>
      <c r="AJ201" s="106"/>
      <c r="AK201" s="106"/>
    </row>
    <row r="202" spans="1:37" ht="15.75" customHeight="1">
      <c r="A202" s="106"/>
      <c r="B202" s="654"/>
      <c r="C202" s="106"/>
      <c r="D202" s="106"/>
      <c r="E202" s="106"/>
      <c r="F202" s="106"/>
      <c r="G202" s="106"/>
      <c r="H202" s="106"/>
      <c r="I202" s="101"/>
      <c r="J202" s="101"/>
      <c r="K202" s="101"/>
      <c r="L202" s="101"/>
      <c r="M202" s="101"/>
      <c r="N202" s="101"/>
      <c r="O202" s="101"/>
      <c r="P202" s="102"/>
      <c r="Q202" s="101"/>
      <c r="R202" s="101"/>
      <c r="S202" s="101"/>
      <c r="T202" s="101"/>
      <c r="U202" s="101"/>
      <c r="V202" s="106"/>
      <c r="W202" s="106"/>
      <c r="X202" s="655"/>
      <c r="Y202" s="106"/>
      <c r="Z202" s="656"/>
      <c r="AA202" s="106"/>
      <c r="AB202" s="106"/>
      <c r="AC202" s="106"/>
      <c r="AD202" s="106"/>
      <c r="AE202" s="106"/>
      <c r="AF202" s="106"/>
      <c r="AG202" s="106"/>
      <c r="AH202" s="106"/>
      <c r="AI202" s="106"/>
      <c r="AJ202" s="106"/>
      <c r="AK202" s="106"/>
    </row>
    <row r="203" spans="1:37" ht="15.75" customHeight="1">
      <c r="A203" s="106"/>
      <c r="B203" s="654"/>
      <c r="C203" s="106"/>
      <c r="D203" s="106"/>
      <c r="E203" s="106"/>
      <c r="F203" s="106"/>
      <c r="G203" s="106"/>
      <c r="H203" s="106"/>
      <c r="I203" s="101"/>
      <c r="J203" s="101"/>
      <c r="K203" s="101"/>
      <c r="L203" s="101"/>
      <c r="M203" s="101"/>
      <c r="N203" s="101"/>
      <c r="O203" s="101"/>
      <c r="P203" s="102"/>
      <c r="Q203" s="101"/>
      <c r="R203" s="101"/>
      <c r="S203" s="101"/>
      <c r="T203" s="101"/>
      <c r="U203" s="101"/>
      <c r="V203" s="106"/>
      <c r="W203" s="106"/>
      <c r="X203" s="655"/>
      <c r="Y203" s="106"/>
      <c r="Z203" s="656"/>
      <c r="AA203" s="106"/>
      <c r="AB203" s="106"/>
      <c r="AC203" s="106"/>
      <c r="AD203" s="106"/>
      <c r="AE203" s="106"/>
      <c r="AF203" s="106"/>
      <c r="AG203" s="106"/>
      <c r="AH203" s="106"/>
      <c r="AI203" s="106"/>
      <c r="AJ203" s="106"/>
      <c r="AK203" s="106"/>
    </row>
    <row r="204" spans="1:37" ht="15.75" customHeight="1">
      <c r="A204" s="106"/>
      <c r="B204" s="654"/>
      <c r="C204" s="106"/>
      <c r="D204" s="106"/>
      <c r="E204" s="106"/>
      <c r="F204" s="106"/>
      <c r="G204" s="106"/>
      <c r="H204" s="106"/>
      <c r="I204" s="101"/>
      <c r="J204" s="101"/>
      <c r="K204" s="101"/>
      <c r="L204" s="101"/>
      <c r="M204" s="101"/>
      <c r="N204" s="101"/>
      <c r="O204" s="101"/>
      <c r="P204" s="102"/>
      <c r="Q204" s="101"/>
      <c r="R204" s="101"/>
      <c r="S204" s="101"/>
      <c r="T204" s="101"/>
      <c r="U204" s="101"/>
      <c r="V204" s="106"/>
      <c r="W204" s="106"/>
      <c r="X204" s="655"/>
      <c r="Y204" s="106"/>
      <c r="Z204" s="656"/>
      <c r="AA204" s="106"/>
      <c r="AB204" s="106"/>
      <c r="AC204" s="106"/>
      <c r="AD204" s="106"/>
      <c r="AE204" s="106"/>
      <c r="AF204" s="106"/>
      <c r="AG204" s="106"/>
      <c r="AH204" s="106"/>
      <c r="AI204" s="106"/>
      <c r="AJ204" s="106"/>
      <c r="AK204" s="106"/>
    </row>
    <row r="205" spans="1:37" ht="15.75" customHeight="1">
      <c r="A205" s="106"/>
      <c r="B205" s="654"/>
      <c r="C205" s="106"/>
      <c r="D205" s="106"/>
      <c r="E205" s="106"/>
      <c r="F205" s="106"/>
      <c r="G205" s="106"/>
      <c r="H205" s="106"/>
      <c r="I205" s="101"/>
      <c r="J205" s="101"/>
      <c r="K205" s="101"/>
      <c r="L205" s="101"/>
      <c r="M205" s="101"/>
      <c r="N205" s="101"/>
      <c r="O205" s="101"/>
      <c r="P205" s="102"/>
      <c r="Q205" s="101"/>
      <c r="R205" s="101"/>
      <c r="S205" s="101"/>
      <c r="T205" s="101"/>
      <c r="U205" s="101"/>
      <c r="V205" s="106"/>
      <c r="W205" s="106"/>
      <c r="X205" s="655"/>
      <c r="Y205" s="106"/>
      <c r="Z205" s="656"/>
      <c r="AA205" s="106"/>
      <c r="AB205" s="106"/>
      <c r="AC205" s="106"/>
      <c r="AD205" s="106"/>
      <c r="AE205" s="106"/>
      <c r="AF205" s="106"/>
      <c r="AG205" s="106"/>
      <c r="AH205" s="106"/>
      <c r="AI205" s="106"/>
      <c r="AJ205" s="106"/>
      <c r="AK205" s="106"/>
    </row>
    <row r="206" spans="1:37" ht="15.75" customHeight="1">
      <c r="A206" s="106"/>
      <c r="B206" s="654"/>
      <c r="C206" s="106"/>
      <c r="D206" s="106"/>
      <c r="E206" s="106"/>
      <c r="F206" s="106"/>
      <c r="G206" s="106"/>
      <c r="H206" s="106"/>
      <c r="I206" s="101"/>
      <c r="J206" s="101"/>
      <c r="K206" s="101"/>
      <c r="L206" s="101"/>
      <c r="M206" s="101"/>
      <c r="N206" s="101"/>
      <c r="O206" s="101"/>
      <c r="P206" s="102"/>
      <c r="Q206" s="101"/>
      <c r="R206" s="101"/>
      <c r="S206" s="101"/>
      <c r="T206" s="101"/>
      <c r="U206" s="101"/>
      <c r="V206" s="106"/>
      <c r="W206" s="106"/>
      <c r="X206" s="655"/>
      <c r="Y206" s="106"/>
      <c r="Z206" s="656"/>
      <c r="AA206" s="106"/>
      <c r="AB206" s="106"/>
      <c r="AC206" s="106"/>
      <c r="AD206" s="106"/>
      <c r="AE206" s="106"/>
      <c r="AF206" s="106"/>
      <c r="AG206" s="106"/>
      <c r="AH206" s="106"/>
      <c r="AI206" s="106"/>
      <c r="AJ206" s="106"/>
      <c r="AK206" s="106"/>
    </row>
    <row r="207" spans="1:37" ht="15.75" customHeight="1">
      <c r="A207" s="106"/>
      <c r="B207" s="654"/>
      <c r="C207" s="106"/>
      <c r="D207" s="106"/>
      <c r="E207" s="106"/>
      <c r="F207" s="106"/>
      <c r="G207" s="106"/>
      <c r="H207" s="106"/>
      <c r="I207" s="101"/>
      <c r="J207" s="101"/>
      <c r="K207" s="101"/>
      <c r="L207" s="101"/>
      <c r="M207" s="101"/>
      <c r="N207" s="101"/>
      <c r="O207" s="101"/>
      <c r="P207" s="102"/>
      <c r="Q207" s="101"/>
      <c r="R207" s="101"/>
      <c r="S207" s="101"/>
      <c r="T207" s="101"/>
      <c r="U207" s="101"/>
      <c r="V207" s="106"/>
      <c r="W207" s="106"/>
      <c r="X207" s="655"/>
      <c r="Y207" s="106"/>
      <c r="Z207" s="656"/>
      <c r="AA207" s="106"/>
      <c r="AB207" s="106"/>
      <c r="AC207" s="106"/>
      <c r="AD207" s="106"/>
      <c r="AE207" s="106"/>
      <c r="AF207" s="106"/>
      <c r="AG207" s="106"/>
      <c r="AH207" s="106"/>
      <c r="AI207" s="106"/>
      <c r="AJ207" s="106"/>
      <c r="AK207" s="106"/>
    </row>
    <row r="208" spans="1:37" ht="15.75" customHeight="1">
      <c r="A208" s="106"/>
      <c r="B208" s="654"/>
      <c r="C208" s="106"/>
      <c r="D208" s="106"/>
      <c r="E208" s="106"/>
      <c r="F208" s="106"/>
      <c r="G208" s="106"/>
      <c r="H208" s="106"/>
      <c r="I208" s="101"/>
      <c r="J208" s="101"/>
      <c r="K208" s="101"/>
      <c r="L208" s="101"/>
      <c r="M208" s="101"/>
      <c r="N208" s="101"/>
      <c r="O208" s="101"/>
      <c r="P208" s="102"/>
      <c r="Q208" s="101"/>
      <c r="R208" s="101"/>
      <c r="S208" s="101"/>
      <c r="T208" s="101"/>
      <c r="U208" s="101"/>
      <c r="V208" s="106"/>
      <c r="W208" s="106"/>
      <c r="X208" s="655"/>
      <c r="Y208" s="106"/>
      <c r="Z208" s="656"/>
      <c r="AA208" s="106"/>
      <c r="AB208" s="106"/>
      <c r="AC208" s="106"/>
      <c r="AD208" s="106"/>
      <c r="AE208" s="106"/>
      <c r="AF208" s="106"/>
      <c r="AG208" s="106"/>
      <c r="AH208" s="106"/>
      <c r="AI208" s="106"/>
      <c r="AJ208" s="106"/>
      <c r="AK208" s="106"/>
    </row>
    <row r="209" spans="1:37" ht="15.75" customHeight="1">
      <c r="A209" s="106"/>
      <c r="B209" s="654"/>
      <c r="C209" s="106"/>
      <c r="D209" s="106"/>
      <c r="E209" s="106"/>
      <c r="F209" s="106"/>
      <c r="G209" s="106"/>
      <c r="H209" s="106"/>
      <c r="I209" s="101"/>
      <c r="J209" s="101"/>
      <c r="K209" s="101"/>
      <c r="L209" s="101"/>
      <c r="M209" s="101"/>
      <c r="N209" s="101"/>
      <c r="O209" s="101"/>
      <c r="P209" s="102"/>
      <c r="Q209" s="101"/>
      <c r="R209" s="101"/>
      <c r="S209" s="101"/>
      <c r="T209" s="101"/>
      <c r="U209" s="101"/>
      <c r="V209" s="106"/>
      <c r="W209" s="106"/>
      <c r="X209" s="655"/>
      <c r="Y209" s="106"/>
      <c r="Z209" s="656"/>
      <c r="AA209" s="106"/>
      <c r="AB209" s="106"/>
      <c r="AC209" s="106"/>
      <c r="AD209" s="106"/>
      <c r="AE209" s="106"/>
      <c r="AF209" s="106"/>
      <c r="AG209" s="106"/>
      <c r="AH209" s="106"/>
      <c r="AI209" s="106"/>
      <c r="AJ209" s="106"/>
      <c r="AK209" s="106"/>
    </row>
    <row r="210" spans="1:37" ht="15.75" customHeight="1">
      <c r="A210" s="106"/>
      <c r="B210" s="654"/>
      <c r="C210" s="106"/>
      <c r="D210" s="106"/>
      <c r="E210" s="106"/>
      <c r="F210" s="106"/>
      <c r="G210" s="106"/>
      <c r="H210" s="106"/>
      <c r="I210" s="101"/>
      <c r="J210" s="101"/>
      <c r="K210" s="101"/>
      <c r="L210" s="101"/>
      <c r="M210" s="101"/>
      <c r="N210" s="101"/>
      <c r="O210" s="101"/>
      <c r="P210" s="102"/>
      <c r="Q210" s="101"/>
      <c r="R210" s="101"/>
      <c r="S210" s="101"/>
      <c r="T210" s="101"/>
      <c r="U210" s="101"/>
      <c r="V210" s="106"/>
      <c r="W210" s="106"/>
      <c r="X210" s="655"/>
      <c r="Y210" s="106"/>
      <c r="Z210" s="656"/>
      <c r="AA210" s="106"/>
      <c r="AB210" s="106"/>
      <c r="AC210" s="106"/>
      <c r="AD210" s="106"/>
      <c r="AE210" s="106"/>
      <c r="AF210" s="106"/>
      <c r="AG210" s="106"/>
      <c r="AH210" s="106"/>
      <c r="AI210" s="106"/>
      <c r="AJ210" s="106"/>
      <c r="AK210" s="106"/>
    </row>
    <row r="211" spans="1:37" ht="15.75" customHeight="1">
      <c r="A211" s="106"/>
      <c r="B211" s="654"/>
      <c r="C211" s="106"/>
      <c r="D211" s="106"/>
      <c r="E211" s="106"/>
      <c r="F211" s="106"/>
      <c r="G211" s="106"/>
      <c r="H211" s="106"/>
      <c r="I211" s="101"/>
      <c r="J211" s="101"/>
      <c r="K211" s="101"/>
      <c r="L211" s="101"/>
      <c r="M211" s="101"/>
      <c r="N211" s="101"/>
      <c r="O211" s="101"/>
      <c r="P211" s="102"/>
      <c r="Q211" s="101"/>
      <c r="R211" s="101"/>
      <c r="S211" s="101"/>
      <c r="T211" s="101"/>
      <c r="U211" s="101"/>
      <c r="V211" s="106"/>
      <c r="W211" s="106"/>
      <c r="X211" s="655"/>
      <c r="Y211" s="106"/>
      <c r="Z211" s="656"/>
      <c r="AA211" s="106"/>
      <c r="AB211" s="106"/>
      <c r="AC211" s="106"/>
      <c r="AD211" s="106"/>
      <c r="AE211" s="106"/>
      <c r="AF211" s="106"/>
      <c r="AG211" s="106"/>
      <c r="AH211" s="106"/>
      <c r="AI211" s="106"/>
      <c r="AJ211" s="106"/>
      <c r="AK211" s="106"/>
    </row>
    <row r="212" spans="1:37" ht="15.75" customHeight="1">
      <c r="A212" s="106"/>
      <c r="B212" s="654"/>
      <c r="C212" s="106"/>
      <c r="D212" s="106"/>
      <c r="E212" s="106"/>
      <c r="F212" s="106"/>
      <c r="G212" s="106"/>
      <c r="H212" s="106"/>
      <c r="I212" s="101"/>
      <c r="J212" s="101"/>
      <c r="K212" s="101"/>
      <c r="L212" s="101"/>
      <c r="M212" s="101"/>
      <c r="N212" s="101"/>
      <c r="O212" s="101"/>
      <c r="P212" s="102"/>
      <c r="Q212" s="101"/>
      <c r="R212" s="101"/>
      <c r="S212" s="101"/>
      <c r="T212" s="101"/>
      <c r="U212" s="101"/>
      <c r="V212" s="106"/>
      <c r="W212" s="106"/>
      <c r="X212" s="655"/>
      <c r="Y212" s="106"/>
      <c r="Z212" s="656"/>
      <c r="AA212" s="106"/>
      <c r="AB212" s="106"/>
      <c r="AC212" s="106"/>
      <c r="AD212" s="106"/>
      <c r="AE212" s="106"/>
      <c r="AF212" s="106"/>
      <c r="AG212" s="106"/>
      <c r="AH212" s="106"/>
      <c r="AI212" s="106"/>
      <c r="AJ212" s="106"/>
      <c r="AK212" s="106"/>
    </row>
    <row r="213" spans="1:37" ht="15.75" customHeight="1">
      <c r="A213" s="106"/>
      <c r="B213" s="654"/>
      <c r="C213" s="106"/>
      <c r="D213" s="106"/>
      <c r="E213" s="106"/>
      <c r="F213" s="106"/>
      <c r="G213" s="106"/>
      <c r="H213" s="106"/>
      <c r="I213" s="101"/>
      <c r="J213" s="101"/>
      <c r="K213" s="101"/>
      <c r="L213" s="101"/>
      <c r="M213" s="101"/>
      <c r="N213" s="101"/>
      <c r="O213" s="101"/>
      <c r="P213" s="102"/>
      <c r="Q213" s="101"/>
      <c r="R213" s="101"/>
      <c r="S213" s="101"/>
      <c r="T213" s="101"/>
      <c r="U213" s="101"/>
      <c r="V213" s="106"/>
      <c r="W213" s="106"/>
      <c r="X213" s="655"/>
      <c r="Y213" s="106"/>
      <c r="Z213" s="656"/>
      <c r="AA213" s="106"/>
      <c r="AB213" s="106"/>
      <c r="AC213" s="106"/>
      <c r="AD213" s="106"/>
      <c r="AE213" s="106"/>
      <c r="AF213" s="106"/>
      <c r="AG213" s="106"/>
      <c r="AH213" s="106"/>
      <c r="AI213" s="106"/>
      <c r="AJ213" s="106"/>
      <c r="AK213" s="106"/>
    </row>
    <row r="214" spans="1:37" ht="15.75" customHeight="1">
      <c r="A214" s="106"/>
      <c r="B214" s="654"/>
      <c r="C214" s="106"/>
      <c r="D214" s="106"/>
      <c r="E214" s="106"/>
      <c r="F214" s="106"/>
      <c r="G214" s="106"/>
      <c r="H214" s="106"/>
      <c r="I214" s="101"/>
      <c r="J214" s="101"/>
      <c r="K214" s="101"/>
      <c r="L214" s="101"/>
      <c r="M214" s="101"/>
      <c r="N214" s="101"/>
      <c r="O214" s="101"/>
      <c r="P214" s="102"/>
      <c r="Q214" s="101"/>
      <c r="R214" s="101"/>
      <c r="S214" s="101"/>
      <c r="T214" s="101"/>
      <c r="U214" s="101"/>
      <c r="V214" s="106"/>
      <c r="W214" s="106"/>
      <c r="X214" s="655"/>
      <c r="Y214" s="106"/>
      <c r="Z214" s="656"/>
      <c r="AA214" s="106"/>
      <c r="AB214" s="106"/>
      <c r="AC214" s="106"/>
      <c r="AD214" s="106"/>
      <c r="AE214" s="106"/>
      <c r="AF214" s="106"/>
      <c r="AG214" s="106"/>
      <c r="AH214" s="106"/>
      <c r="AI214" s="106"/>
      <c r="AJ214" s="106"/>
      <c r="AK214" s="106"/>
    </row>
    <row r="215" spans="1:37" ht="15.75" customHeight="1">
      <c r="A215" s="106"/>
      <c r="B215" s="654"/>
      <c r="C215" s="106"/>
      <c r="D215" s="106"/>
      <c r="E215" s="106"/>
      <c r="F215" s="106"/>
      <c r="G215" s="106"/>
      <c r="H215" s="106"/>
      <c r="I215" s="101"/>
      <c r="J215" s="101"/>
      <c r="K215" s="101"/>
      <c r="L215" s="101"/>
      <c r="M215" s="101"/>
      <c r="N215" s="101"/>
      <c r="O215" s="101"/>
      <c r="P215" s="102"/>
      <c r="Q215" s="101"/>
      <c r="R215" s="101"/>
      <c r="S215" s="101"/>
      <c r="T215" s="101"/>
      <c r="U215" s="101"/>
      <c r="V215" s="106"/>
      <c r="W215" s="106"/>
      <c r="X215" s="655"/>
      <c r="Y215" s="106"/>
      <c r="Z215" s="656"/>
      <c r="AA215" s="106"/>
      <c r="AB215" s="106"/>
      <c r="AC215" s="106"/>
      <c r="AD215" s="106"/>
      <c r="AE215" s="106"/>
      <c r="AF215" s="106"/>
      <c r="AG215" s="106"/>
      <c r="AH215" s="106"/>
      <c r="AI215" s="106"/>
      <c r="AJ215" s="106"/>
      <c r="AK215" s="106"/>
    </row>
    <row r="216" spans="1:37" ht="15.75" customHeight="1">
      <c r="A216" s="106"/>
      <c r="B216" s="654"/>
      <c r="C216" s="106"/>
      <c r="D216" s="106"/>
      <c r="E216" s="106"/>
      <c r="F216" s="106"/>
      <c r="G216" s="106"/>
      <c r="H216" s="106"/>
      <c r="I216" s="101"/>
      <c r="J216" s="101"/>
      <c r="K216" s="101"/>
      <c r="L216" s="101"/>
      <c r="M216" s="101"/>
      <c r="N216" s="101"/>
      <c r="O216" s="101"/>
      <c r="P216" s="102"/>
      <c r="Q216" s="101"/>
      <c r="R216" s="101"/>
      <c r="S216" s="101"/>
      <c r="T216" s="101"/>
      <c r="U216" s="101"/>
      <c r="V216" s="106"/>
      <c r="W216" s="106"/>
      <c r="X216" s="655"/>
      <c r="Y216" s="106"/>
      <c r="Z216" s="656"/>
      <c r="AA216" s="106"/>
      <c r="AB216" s="106"/>
      <c r="AC216" s="106"/>
      <c r="AD216" s="106"/>
      <c r="AE216" s="106"/>
      <c r="AF216" s="106"/>
      <c r="AG216" s="106"/>
      <c r="AH216" s="106"/>
      <c r="AI216" s="106"/>
      <c r="AJ216" s="106"/>
      <c r="AK216" s="106"/>
    </row>
    <row r="217" spans="1:37" ht="15.75" customHeight="1">
      <c r="A217" s="106"/>
      <c r="B217" s="654"/>
      <c r="C217" s="106"/>
      <c r="D217" s="106"/>
      <c r="E217" s="106"/>
      <c r="F217" s="106"/>
      <c r="G217" s="106"/>
      <c r="H217" s="106"/>
      <c r="I217" s="101"/>
      <c r="J217" s="101"/>
      <c r="K217" s="101"/>
      <c r="L217" s="101"/>
      <c r="M217" s="101"/>
      <c r="N217" s="101"/>
      <c r="O217" s="101"/>
      <c r="P217" s="102"/>
      <c r="Q217" s="101"/>
      <c r="R217" s="101"/>
      <c r="S217" s="101"/>
      <c r="T217" s="101"/>
      <c r="U217" s="101"/>
      <c r="V217" s="106"/>
      <c r="W217" s="106"/>
      <c r="X217" s="655"/>
      <c r="Y217" s="106"/>
      <c r="Z217" s="656"/>
      <c r="AA217" s="106"/>
      <c r="AB217" s="106"/>
      <c r="AC217" s="106"/>
      <c r="AD217" s="106"/>
      <c r="AE217" s="106"/>
      <c r="AF217" s="106"/>
      <c r="AG217" s="106"/>
      <c r="AH217" s="106"/>
      <c r="AI217" s="106"/>
      <c r="AJ217" s="106"/>
      <c r="AK217" s="106"/>
    </row>
    <row r="218" spans="1:37" ht="15.75" customHeight="1">
      <c r="A218" s="106"/>
      <c r="B218" s="654"/>
      <c r="C218" s="106"/>
      <c r="D218" s="106"/>
      <c r="E218" s="106"/>
      <c r="F218" s="106"/>
      <c r="G218" s="106"/>
      <c r="H218" s="106"/>
      <c r="I218" s="101"/>
      <c r="J218" s="101"/>
      <c r="K218" s="101"/>
      <c r="L218" s="101"/>
      <c r="M218" s="101"/>
      <c r="N218" s="101"/>
      <c r="O218" s="101"/>
      <c r="P218" s="102"/>
      <c r="Q218" s="101"/>
      <c r="R218" s="101"/>
      <c r="S218" s="101"/>
      <c r="T218" s="101"/>
      <c r="U218" s="101"/>
      <c r="V218" s="106"/>
      <c r="W218" s="106"/>
      <c r="X218" s="655"/>
      <c r="Y218" s="106"/>
      <c r="Z218" s="656"/>
      <c r="AA218" s="106"/>
      <c r="AB218" s="106"/>
      <c r="AC218" s="106"/>
      <c r="AD218" s="106"/>
      <c r="AE218" s="106"/>
      <c r="AF218" s="106"/>
      <c r="AG218" s="106"/>
      <c r="AH218" s="106"/>
      <c r="AI218" s="106"/>
      <c r="AJ218" s="106"/>
      <c r="AK218" s="106"/>
    </row>
    <row r="219" spans="1:37" ht="15.75" customHeight="1">
      <c r="A219" s="106"/>
      <c r="B219" s="654"/>
      <c r="C219" s="106"/>
      <c r="D219" s="106"/>
      <c r="E219" s="106"/>
      <c r="F219" s="106"/>
      <c r="G219" s="106"/>
      <c r="H219" s="106"/>
      <c r="I219" s="101"/>
      <c r="J219" s="101"/>
      <c r="K219" s="101"/>
      <c r="L219" s="101"/>
      <c r="M219" s="101"/>
      <c r="N219" s="101"/>
      <c r="O219" s="101"/>
      <c r="P219" s="102"/>
      <c r="Q219" s="101"/>
      <c r="R219" s="101"/>
      <c r="S219" s="101"/>
      <c r="T219" s="101"/>
      <c r="U219" s="101"/>
      <c r="V219" s="106"/>
      <c r="W219" s="106"/>
      <c r="X219" s="655"/>
      <c r="Y219" s="106"/>
      <c r="Z219" s="656"/>
      <c r="AA219" s="106"/>
      <c r="AB219" s="106"/>
      <c r="AC219" s="106"/>
      <c r="AD219" s="106"/>
      <c r="AE219" s="106"/>
      <c r="AF219" s="106"/>
      <c r="AG219" s="106"/>
      <c r="AH219" s="106"/>
      <c r="AI219" s="106"/>
      <c r="AJ219" s="106"/>
      <c r="AK219" s="106"/>
    </row>
    <row r="220" spans="1:37" ht="15.75" customHeight="1">
      <c r="A220" s="106"/>
      <c r="B220" s="654"/>
      <c r="C220" s="106"/>
      <c r="D220" s="106"/>
      <c r="E220" s="106"/>
      <c r="F220" s="106"/>
      <c r="G220" s="106"/>
      <c r="H220" s="106"/>
      <c r="I220" s="101"/>
      <c r="J220" s="101"/>
      <c r="K220" s="101"/>
      <c r="L220" s="101"/>
      <c r="M220" s="101"/>
      <c r="N220" s="101"/>
      <c r="O220" s="101"/>
      <c r="P220" s="102"/>
      <c r="Q220" s="101"/>
      <c r="R220" s="101"/>
      <c r="S220" s="101"/>
      <c r="T220" s="101"/>
      <c r="U220" s="101"/>
      <c r="V220" s="106"/>
      <c r="W220" s="106"/>
      <c r="X220" s="655"/>
      <c r="Y220" s="106"/>
      <c r="Z220" s="656"/>
      <c r="AA220" s="106"/>
      <c r="AB220" s="106"/>
      <c r="AC220" s="106"/>
      <c r="AD220" s="106"/>
      <c r="AE220" s="106"/>
      <c r="AF220" s="106"/>
      <c r="AG220" s="106"/>
      <c r="AH220" s="106"/>
      <c r="AI220" s="106"/>
      <c r="AJ220" s="106"/>
      <c r="AK220" s="106"/>
    </row>
    <row r="221" spans="1:37" ht="15.75" customHeight="1">
      <c r="A221" s="106"/>
      <c r="B221" s="654"/>
      <c r="C221" s="106"/>
      <c r="D221" s="106"/>
      <c r="E221" s="106"/>
      <c r="F221" s="106"/>
      <c r="G221" s="106"/>
      <c r="H221" s="106"/>
      <c r="I221" s="101"/>
      <c r="J221" s="101"/>
      <c r="K221" s="101"/>
      <c r="L221" s="101"/>
      <c r="M221" s="101"/>
      <c r="N221" s="101"/>
      <c r="O221" s="101"/>
      <c r="P221" s="102"/>
      <c r="Q221" s="101"/>
      <c r="R221" s="101"/>
      <c r="S221" s="101"/>
      <c r="T221" s="101"/>
      <c r="U221" s="101"/>
      <c r="V221" s="106"/>
      <c r="W221" s="106"/>
      <c r="X221" s="655"/>
      <c r="Y221" s="106"/>
      <c r="Z221" s="656"/>
      <c r="AA221" s="106"/>
      <c r="AB221" s="106"/>
      <c r="AC221" s="106"/>
      <c r="AD221" s="106"/>
      <c r="AE221" s="106"/>
      <c r="AF221" s="106"/>
      <c r="AG221" s="106"/>
      <c r="AH221" s="106"/>
      <c r="AI221" s="106"/>
      <c r="AJ221" s="106"/>
      <c r="AK221" s="106"/>
    </row>
    <row r="222" spans="1:37" ht="15.75" customHeight="1">
      <c r="A222" s="106"/>
      <c r="B222" s="654"/>
      <c r="C222" s="106"/>
      <c r="D222" s="106"/>
      <c r="E222" s="106"/>
      <c r="F222" s="106"/>
      <c r="G222" s="106"/>
      <c r="H222" s="106"/>
      <c r="I222" s="101"/>
      <c r="J222" s="101"/>
      <c r="K222" s="101"/>
      <c r="L222" s="101"/>
      <c r="M222" s="101"/>
      <c r="N222" s="101"/>
      <c r="O222" s="101"/>
      <c r="P222" s="102"/>
      <c r="Q222" s="101"/>
      <c r="R222" s="101"/>
      <c r="S222" s="101"/>
      <c r="T222" s="101"/>
      <c r="U222" s="101"/>
      <c r="V222" s="106"/>
      <c r="W222" s="106"/>
      <c r="X222" s="655"/>
      <c r="Y222" s="106"/>
      <c r="Z222" s="656"/>
      <c r="AA222" s="106"/>
      <c r="AB222" s="106"/>
      <c r="AC222" s="106"/>
      <c r="AD222" s="106"/>
      <c r="AE222" s="106"/>
      <c r="AF222" s="106"/>
      <c r="AG222" s="106"/>
      <c r="AH222" s="106"/>
      <c r="AI222" s="106"/>
      <c r="AJ222" s="106"/>
      <c r="AK222" s="106"/>
    </row>
    <row r="223" spans="1:37" ht="15.75" customHeight="1">
      <c r="A223" s="106"/>
      <c r="B223" s="654"/>
      <c r="C223" s="106"/>
      <c r="D223" s="106"/>
      <c r="E223" s="106"/>
      <c r="F223" s="106"/>
      <c r="G223" s="106"/>
      <c r="H223" s="106"/>
      <c r="I223" s="101"/>
      <c r="J223" s="101"/>
      <c r="K223" s="101"/>
      <c r="L223" s="101"/>
      <c r="M223" s="101"/>
      <c r="N223" s="101"/>
      <c r="O223" s="101"/>
      <c r="P223" s="102"/>
      <c r="Q223" s="101"/>
      <c r="R223" s="101"/>
      <c r="S223" s="101"/>
      <c r="T223" s="101"/>
      <c r="U223" s="101"/>
      <c r="V223" s="106"/>
      <c r="W223" s="106"/>
      <c r="X223" s="655"/>
      <c r="Y223" s="106"/>
      <c r="Z223" s="656"/>
      <c r="AA223" s="106"/>
      <c r="AB223" s="106"/>
      <c r="AC223" s="106"/>
      <c r="AD223" s="106"/>
      <c r="AE223" s="106"/>
      <c r="AF223" s="106"/>
      <c r="AG223" s="106"/>
      <c r="AH223" s="106"/>
      <c r="AI223" s="106"/>
      <c r="AJ223" s="106"/>
      <c r="AK223" s="106"/>
    </row>
    <row r="224" spans="1:37" ht="15.75" customHeight="1">
      <c r="A224" s="106"/>
      <c r="B224" s="654"/>
      <c r="C224" s="106"/>
      <c r="D224" s="106"/>
      <c r="E224" s="106"/>
      <c r="F224" s="106"/>
      <c r="G224" s="106"/>
      <c r="H224" s="106"/>
      <c r="I224" s="101"/>
      <c r="J224" s="101"/>
      <c r="K224" s="101"/>
      <c r="L224" s="101"/>
      <c r="M224" s="101"/>
      <c r="N224" s="101"/>
      <c r="O224" s="101"/>
      <c r="P224" s="102"/>
      <c r="Q224" s="101"/>
      <c r="R224" s="101"/>
      <c r="S224" s="101"/>
      <c r="T224" s="101"/>
      <c r="U224" s="101"/>
      <c r="V224" s="106"/>
      <c r="W224" s="106"/>
      <c r="X224" s="655"/>
      <c r="Y224" s="106"/>
      <c r="Z224" s="656"/>
      <c r="AA224" s="106"/>
      <c r="AB224" s="106"/>
      <c r="AC224" s="106"/>
      <c r="AD224" s="106"/>
      <c r="AE224" s="106"/>
      <c r="AF224" s="106"/>
      <c r="AG224" s="106"/>
      <c r="AH224" s="106"/>
      <c r="AI224" s="106"/>
      <c r="AJ224" s="106"/>
      <c r="AK224" s="106"/>
    </row>
    <row r="225" spans="1:37" ht="15.75" customHeight="1">
      <c r="A225" s="106"/>
      <c r="B225" s="654"/>
      <c r="C225" s="106"/>
      <c r="D225" s="106"/>
      <c r="E225" s="106"/>
      <c r="F225" s="106"/>
      <c r="G225" s="106"/>
      <c r="H225" s="106"/>
      <c r="I225" s="101"/>
      <c r="J225" s="101"/>
      <c r="K225" s="101"/>
      <c r="L225" s="101"/>
      <c r="M225" s="101"/>
      <c r="N225" s="101"/>
      <c r="O225" s="101"/>
      <c r="P225" s="102"/>
      <c r="Q225" s="101"/>
      <c r="R225" s="101"/>
      <c r="S225" s="101"/>
      <c r="T225" s="101"/>
      <c r="U225" s="101"/>
      <c r="V225" s="106"/>
      <c r="W225" s="106"/>
      <c r="X225" s="655"/>
      <c r="Y225" s="106"/>
      <c r="Z225" s="656"/>
      <c r="AA225" s="106"/>
      <c r="AB225" s="106"/>
      <c r="AC225" s="106"/>
      <c r="AD225" s="106"/>
      <c r="AE225" s="106"/>
      <c r="AF225" s="106"/>
      <c r="AG225" s="106"/>
      <c r="AH225" s="106"/>
      <c r="AI225" s="106"/>
      <c r="AJ225" s="106"/>
      <c r="AK225" s="106"/>
    </row>
    <row r="226" spans="1:37" ht="15.75" customHeight="1">
      <c r="A226" s="106"/>
      <c r="B226" s="654"/>
      <c r="C226" s="106"/>
      <c r="D226" s="106"/>
      <c r="E226" s="106"/>
      <c r="F226" s="106"/>
      <c r="G226" s="106"/>
      <c r="H226" s="106"/>
      <c r="I226" s="101"/>
      <c r="J226" s="101"/>
      <c r="K226" s="101"/>
      <c r="L226" s="101"/>
      <c r="M226" s="101"/>
      <c r="N226" s="101"/>
      <c r="O226" s="101"/>
      <c r="P226" s="102"/>
      <c r="Q226" s="101"/>
      <c r="R226" s="101"/>
      <c r="S226" s="101"/>
      <c r="T226" s="101"/>
      <c r="U226" s="101"/>
      <c r="V226" s="106"/>
      <c r="W226" s="106"/>
      <c r="X226" s="655"/>
      <c r="Y226" s="106"/>
      <c r="Z226" s="656"/>
      <c r="AA226" s="106"/>
      <c r="AB226" s="106"/>
      <c r="AC226" s="106"/>
      <c r="AD226" s="106"/>
      <c r="AE226" s="106"/>
      <c r="AF226" s="106"/>
      <c r="AG226" s="106"/>
      <c r="AH226" s="106"/>
      <c r="AI226" s="106"/>
      <c r="AJ226" s="106"/>
      <c r="AK226" s="106"/>
    </row>
    <row r="227" spans="1:37" ht="15.75" customHeight="1">
      <c r="A227" s="106"/>
      <c r="B227" s="654"/>
      <c r="C227" s="106"/>
      <c r="D227" s="106"/>
      <c r="E227" s="106"/>
      <c r="F227" s="106"/>
      <c r="G227" s="106"/>
      <c r="H227" s="106"/>
      <c r="I227" s="101"/>
      <c r="J227" s="101"/>
      <c r="K227" s="101"/>
      <c r="L227" s="101"/>
      <c r="M227" s="101"/>
      <c r="N227" s="101"/>
      <c r="O227" s="101"/>
      <c r="P227" s="102"/>
      <c r="Q227" s="101"/>
      <c r="R227" s="101"/>
      <c r="S227" s="101"/>
      <c r="T227" s="101"/>
      <c r="U227" s="101"/>
      <c r="V227" s="106"/>
      <c r="W227" s="106"/>
      <c r="X227" s="655"/>
      <c r="Y227" s="106"/>
      <c r="Z227" s="656"/>
      <c r="AA227" s="106"/>
      <c r="AB227" s="106"/>
      <c r="AC227" s="106"/>
      <c r="AD227" s="106"/>
      <c r="AE227" s="106"/>
      <c r="AF227" s="106"/>
      <c r="AG227" s="106"/>
      <c r="AH227" s="106"/>
      <c r="AI227" s="106"/>
      <c r="AJ227" s="106"/>
      <c r="AK227" s="106"/>
    </row>
    <row r="228" spans="1:37" ht="15.75" customHeight="1">
      <c r="A228" s="106"/>
      <c r="B228" s="654"/>
      <c r="C228" s="106"/>
      <c r="D228" s="106"/>
      <c r="E228" s="106"/>
      <c r="F228" s="106"/>
      <c r="G228" s="106"/>
      <c r="H228" s="106"/>
      <c r="I228" s="101"/>
      <c r="J228" s="101"/>
      <c r="K228" s="101"/>
      <c r="L228" s="101"/>
      <c r="M228" s="101"/>
      <c r="N228" s="101"/>
      <c r="O228" s="101"/>
      <c r="P228" s="102"/>
      <c r="Q228" s="101"/>
      <c r="R228" s="101"/>
      <c r="S228" s="101"/>
      <c r="T228" s="101"/>
      <c r="U228" s="101"/>
      <c r="V228" s="106"/>
      <c r="W228" s="106"/>
      <c r="X228" s="655"/>
      <c r="Y228" s="106"/>
      <c r="Z228" s="656"/>
      <c r="AA228" s="106"/>
      <c r="AB228" s="106"/>
      <c r="AC228" s="106"/>
      <c r="AD228" s="106"/>
      <c r="AE228" s="106"/>
      <c r="AF228" s="106"/>
      <c r="AG228" s="106"/>
      <c r="AH228" s="106"/>
      <c r="AI228" s="106"/>
      <c r="AJ228" s="106"/>
      <c r="AK228" s="106"/>
    </row>
    <row r="229" spans="1:37" ht="15.75" customHeight="1">
      <c r="A229" s="106"/>
      <c r="B229" s="654"/>
      <c r="C229" s="106"/>
      <c r="D229" s="106"/>
      <c r="E229" s="106"/>
      <c r="F229" s="106"/>
      <c r="G229" s="106"/>
      <c r="H229" s="106"/>
      <c r="I229" s="101"/>
      <c r="J229" s="101"/>
      <c r="K229" s="101"/>
      <c r="L229" s="101"/>
      <c r="M229" s="101"/>
      <c r="N229" s="101"/>
      <c r="O229" s="101"/>
      <c r="P229" s="102"/>
      <c r="Q229" s="101"/>
      <c r="R229" s="101"/>
      <c r="S229" s="101"/>
      <c r="T229" s="101"/>
      <c r="U229" s="101"/>
      <c r="V229" s="106"/>
      <c r="W229" s="106"/>
      <c r="X229" s="655"/>
      <c r="Y229" s="106"/>
      <c r="Z229" s="656"/>
      <c r="AA229" s="106"/>
      <c r="AB229" s="106"/>
      <c r="AC229" s="106"/>
      <c r="AD229" s="106"/>
      <c r="AE229" s="106"/>
      <c r="AF229" s="106"/>
      <c r="AG229" s="106"/>
      <c r="AH229" s="106"/>
      <c r="AI229" s="106"/>
      <c r="AJ229" s="106"/>
      <c r="AK229" s="106"/>
    </row>
    <row r="230" spans="1:37" ht="15.75" customHeight="1">
      <c r="A230" s="106"/>
      <c r="B230" s="654"/>
      <c r="C230" s="106"/>
      <c r="D230" s="106"/>
      <c r="E230" s="106"/>
      <c r="F230" s="106"/>
      <c r="G230" s="106"/>
      <c r="H230" s="106"/>
      <c r="I230" s="101"/>
      <c r="J230" s="101"/>
      <c r="K230" s="101"/>
      <c r="L230" s="101"/>
      <c r="M230" s="101"/>
      <c r="N230" s="101"/>
      <c r="O230" s="101"/>
      <c r="P230" s="102"/>
      <c r="Q230" s="101"/>
      <c r="R230" s="101"/>
      <c r="S230" s="101"/>
      <c r="T230" s="101"/>
      <c r="U230" s="101"/>
      <c r="V230" s="106"/>
      <c r="W230" s="106"/>
      <c r="X230" s="655"/>
      <c r="Y230" s="106"/>
      <c r="Z230" s="656"/>
      <c r="AA230" s="106"/>
      <c r="AB230" s="106"/>
      <c r="AC230" s="106"/>
      <c r="AD230" s="106"/>
      <c r="AE230" s="106"/>
      <c r="AF230" s="106"/>
      <c r="AG230" s="106"/>
      <c r="AH230" s="106"/>
      <c r="AI230" s="106"/>
      <c r="AJ230" s="106"/>
      <c r="AK230" s="106"/>
    </row>
    <row r="231" spans="1:37" ht="15.75" customHeight="1">
      <c r="A231" s="106"/>
      <c r="B231" s="654"/>
      <c r="C231" s="106"/>
      <c r="D231" s="106"/>
      <c r="E231" s="106"/>
      <c r="F231" s="106"/>
      <c r="G231" s="106"/>
      <c r="H231" s="106"/>
      <c r="I231" s="101"/>
      <c r="J231" s="101"/>
      <c r="K231" s="101"/>
      <c r="L231" s="101"/>
      <c r="M231" s="101"/>
      <c r="N231" s="101"/>
      <c r="O231" s="101"/>
      <c r="P231" s="102"/>
      <c r="Q231" s="101"/>
      <c r="R231" s="101"/>
      <c r="S231" s="101"/>
      <c r="T231" s="101"/>
      <c r="U231" s="101"/>
      <c r="V231" s="106"/>
      <c r="W231" s="106"/>
      <c r="X231" s="655"/>
      <c r="Y231" s="106"/>
      <c r="Z231" s="656"/>
      <c r="AA231" s="106"/>
      <c r="AB231" s="106"/>
      <c r="AC231" s="106"/>
      <c r="AD231" s="106"/>
      <c r="AE231" s="106"/>
      <c r="AF231" s="106"/>
      <c r="AG231" s="106"/>
      <c r="AH231" s="106"/>
      <c r="AI231" s="106"/>
      <c r="AJ231" s="106"/>
      <c r="AK231" s="106"/>
    </row>
    <row r="232" spans="1:37" ht="15.75" customHeight="1">
      <c r="A232" s="106"/>
      <c r="B232" s="654"/>
      <c r="C232" s="106"/>
      <c r="D232" s="106"/>
      <c r="E232" s="106"/>
      <c r="F232" s="106"/>
      <c r="G232" s="106"/>
      <c r="H232" s="106"/>
      <c r="I232" s="101"/>
      <c r="J232" s="101"/>
      <c r="K232" s="101"/>
      <c r="L232" s="101"/>
      <c r="M232" s="101"/>
      <c r="N232" s="101"/>
      <c r="O232" s="101"/>
      <c r="P232" s="102"/>
      <c r="Q232" s="101"/>
      <c r="R232" s="101"/>
      <c r="S232" s="101"/>
      <c r="T232" s="101"/>
      <c r="U232" s="101"/>
      <c r="V232" s="106"/>
      <c r="W232" s="106"/>
      <c r="X232" s="655"/>
      <c r="Y232" s="106"/>
      <c r="Z232" s="656"/>
      <c r="AA232" s="106"/>
      <c r="AB232" s="106"/>
      <c r="AC232" s="106"/>
      <c r="AD232" s="106"/>
      <c r="AE232" s="106"/>
      <c r="AF232" s="106"/>
      <c r="AG232" s="106"/>
      <c r="AH232" s="106"/>
      <c r="AI232" s="106"/>
      <c r="AJ232" s="106"/>
      <c r="AK232" s="106"/>
    </row>
    <row r="233" spans="1:37" ht="15.75" customHeight="1">
      <c r="A233" s="106"/>
      <c r="B233" s="654"/>
      <c r="C233" s="106"/>
      <c r="D233" s="106"/>
      <c r="E233" s="106"/>
      <c r="F233" s="106"/>
      <c r="G233" s="106"/>
      <c r="H233" s="106"/>
      <c r="I233" s="101"/>
      <c r="J233" s="101"/>
      <c r="K233" s="101"/>
      <c r="L233" s="101"/>
      <c r="M233" s="101"/>
      <c r="N233" s="101"/>
      <c r="O233" s="101"/>
      <c r="P233" s="102"/>
      <c r="Q233" s="101"/>
      <c r="R233" s="101"/>
      <c r="S233" s="101"/>
      <c r="T233" s="101"/>
      <c r="U233" s="101"/>
      <c r="V233" s="106"/>
      <c r="W233" s="106"/>
      <c r="X233" s="655"/>
      <c r="Y233" s="106"/>
      <c r="Z233" s="656"/>
      <c r="AA233" s="106"/>
      <c r="AB233" s="106"/>
      <c r="AC233" s="106"/>
      <c r="AD233" s="106"/>
      <c r="AE233" s="106"/>
      <c r="AF233" s="106"/>
      <c r="AG233" s="106"/>
      <c r="AH233" s="106"/>
      <c r="AI233" s="106"/>
      <c r="AJ233" s="106"/>
      <c r="AK233" s="106"/>
    </row>
    <row r="234" spans="1:37" ht="15.75" customHeight="1">
      <c r="A234" s="106"/>
      <c r="B234" s="654"/>
      <c r="C234" s="106"/>
      <c r="D234" s="106"/>
      <c r="E234" s="106"/>
      <c r="F234" s="106"/>
      <c r="G234" s="106"/>
      <c r="H234" s="106"/>
      <c r="I234" s="101"/>
      <c r="J234" s="101"/>
      <c r="K234" s="101"/>
      <c r="L234" s="101"/>
      <c r="M234" s="101"/>
      <c r="N234" s="101"/>
      <c r="O234" s="101"/>
      <c r="P234" s="102"/>
      <c r="Q234" s="101"/>
      <c r="R234" s="101"/>
      <c r="S234" s="101"/>
      <c r="T234" s="101"/>
      <c r="U234" s="101"/>
      <c r="V234" s="106"/>
      <c r="W234" s="106"/>
      <c r="X234" s="655"/>
      <c r="Y234" s="106"/>
      <c r="Z234" s="656"/>
      <c r="AA234" s="106"/>
      <c r="AB234" s="106"/>
      <c r="AC234" s="106"/>
      <c r="AD234" s="106"/>
      <c r="AE234" s="106"/>
      <c r="AF234" s="106"/>
      <c r="AG234" s="106"/>
      <c r="AH234" s="106"/>
      <c r="AI234" s="106"/>
      <c r="AJ234" s="106"/>
      <c r="AK234" s="106"/>
    </row>
    <row r="235" spans="1:37" ht="15.75" customHeight="1">
      <c r="A235" s="106"/>
      <c r="B235" s="654"/>
      <c r="C235" s="106"/>
      <c r="D235" s="106"/>
      <c r="E235" s="106"/>
      <c r="F235" s="106"/>
      <c r="G235" s="106"/>
      <c r="H235" s="106"/>
      <c r="I235" s="101"/>
      <c r="J235" s="101"/>
      <c r="K235" s="101"/>
      <c r="L235" s="101"/>
      <c r="M235" s="101"/>
      <c r="N235" s="101"/>
      <c r="O235" s="101"/>
      <c r="P235" s="102"/>
      <c r="Q235" s="101"/>
      <c r="R235" s="101"/>
      <c r="S235" s="101"/>
      <c r="T235" s="101"/>
      <c r="U235" s="101"/>
      <c r="V235" s="106"/>
      <c r="W235" s="106"/>
      <c r="X235" s="655"/>
      <c r="Y235" s="106"/>
      <c r="Z235" s="656"/>
      <c r="AA235" s="106"/>
      <c r="AB235" s="106"/>
      <c r="AC235" s="106"/>
      <c r="AD235" s="106"/>
      <c r="AE235" s="106"/>
      <c r="AF235" s="106"/>
      <c r="AG235" s="106"/>
      <c r="AH235" s="106"/>
      <c r="AI235" s="106"/>
      <c r="AJ235" s="106"/>
      <c r="AK235" s="106"/>
    </row>
    <row r="236" spans="1:37" ht="15.75" customHeight="1">
      <c r="A236" s="106"/>
      <c r="B236" s="654"/>
      <c r="C236" s="106"/>
      <c r="D236" s="106"/>
      <c r="E236" s="106"/>
      <c r="F236" s="106"/>
      <c r="G236" s="106"/>
      <c r="H236" s="106"/>
      <c r="I236" s="101"/>
      <c r="J236" s="101"/>
      <c r="K236" s="101"/>
      <c r="L236" s="101"/>
      <c r="M236" s="101"/>
      <c r="N236" s="101"/>
      <c r="O236" s="101"/>
      <c r="P236" s="102"/>
      <c r="Q236" s="101"/>
      <c r="R236" s="101"/>
      <c r="S236" s="101"/>
      <c r="T236" s="101"/>
      <c r="U236" s="101"/>
      <c r="V236" s="106"/>
      <c r="W236" s="106"/>
      <c r="X236" s="655"/>
      <c r="Y236" s="106"/>
      <c r="Z236" s="656"/>
      <c r="AA236" s="106"/>
      <c r="AB236" s="106"/>
      <c r="AC236" s="106"/>
      <c r="AD236" s="106"/>
      <c r="AE236" s="106"/>
      <c r="AF236" s="106"/>
      <c r="AG236" s="106"/>
      <c r="AH236" s="106"/>
      <c r="AI236" s="106"/>
      <c r="AJ236" s="106"/>
      <c r="AK236" s="106"/>
    </row>
    <row r="237" spans="1:37" ht="15.75" customHeight="1">
      <c r="A237" s="106"/>
      <c r="B237" s="654"/>
      <c r="C237" s="106"/>
      <c r="D237" s="106"/>
      <c r="E237" s="106"/>
      <c r="F237" s="106"/>
      <c r="G237" s="106"/>
      <c r="H237" s="106"/>
      <c r="I237" s="101"/>
      <c r="J237" s="101"/>
      <c r="K237" s="101"/>
      <c r="L237" s="101"/>
      <c r="M237" s="101"/>
      <c r="N237" s="101"/>
      <c r="O237" s="101"/>
      <c r="P237" s="102"/>
      <c r="Q237" s="101"/>
      <c r="R237" s="101"/>
      <c r="S237" s="101"/>
      <c r="T237" s="101"/>
      <c r="U237" s="101"/>
      <c r="V237" s="106"/>
      <c r="W237" s="106"/>
      <c r="X237" s="655"/>
      <c r="Y237" s="106"/>
      <c r="Z237" s="656"/>
      <c r="AA237" s="106"/>
      <c r="AB237" s="106"/>
      <c r="AC237" s="106"/>
      <c r="AD237" s="106"/>
      <c r="AE237" s="106"/>
      <c r="AF237" s="106"/>
      <c r="AG237" s="106"/>
      <c r="AH237" s="106"/>
      <c r="AI237" s="106"/>
      <c r="AJ237" s="106"/>
      <c r="AK237" s="106"/>
    </row>
    <row r="238" spans="1:37" ht="15.75" customHeight="1">
      <c r="A238" s="106"/>
      <c r="B238" s="654"/>
      <c r="C238" s="106"/>
      <c r="D238" s="106"/>
      <c r="E238" s="106"/>
      <c r="F238" s="106"/>
      <c r="G238" s="106"/>
      <c r="H238" s="106"/>
      <c r="I238" s="101"/>
      <c r="J238" s="101"/>
      <c r="K238" s="101"/>
      <c r="L238" s="101"/>
      <c r="M238" s="101"/>
      <c r="N238" s="101"/>
      <c r="O238" s="101"/>
      <c r="P238" s="102"/>
      <c r="Q238" s="101"/>
      <c r="R238" s="101"/>
      <c r="S238" s="101"/>
      <c r="T238" s="101"/>
      <c r="U238" s="101"/>
      <c r="V238" s="106"/>
      <c r="W238" s="106"/>
      <c r="X238" s="655"/>
      <c r="Y238" s="106"/>
      <c r="Z238" s="656"/>
      <c r="AA238" s="106"/>
      <c r="AB238" s="106"/>
      <c r="AC238" s="106"/>
      <c r="AD238" s="106"/>
      <c r="AE238" s="106"/>
      <c r="AF238" s="106"/>
      <c r="AG238" s="106"/>
      <c r="AH238" s="106"/>
      <c r="AI238" s="106"/>
      <c r="AJ238" s="106"/>
      <c r="AK238" s="106"/>
    </row>
    <row r="239" spans="1:37" ht="15.75" customHeight="1">
      <c r="A239" s="106"/>
      <c r="B239" s="654"/>
      <c r="C239" s="106"/>
      <c r="D239" s="106"/>
      <c r="E239" s="106"/>
      <c r="F239" s="106"/>
      <c r="G239" s="106"/>
      <c r="H239" s="106"/>
      <c r="I239" s="101"/>
      <c r="J239" s="101"/>
      <c r="K239" s="101"/>
      <c r="L239" s="101"/>
      <c r="M239" s="101"/>
      <c r="N239" s="101"/>
      <c r="O239" s="101"/>
      <c r="P239" s="102"/>
      <c r="Q239" s="101"/>
      <c r="R239" s="101"/>
      <c r="S239" s="101"/>
      <c r="T239" s="101"/>
      <c r="U239" s="101"/>
      <c r="V239" s="106"/>
      <c r="W239" s="106"/>
      <c r="X239" s="655"/>
      <c r="Y239" s="106"/>
      <c r="Z239" s="656"/>
      <c r="AA239" s="106"/>
      <c r="AB239" s="106"/>
      <c r="AC239" s="106"/>
      <c r="AD239" s="106"/>
      <c r="AE239" s="106"/>
      <c r="AF239" s="106"/>
      <c r="AG239" s="106"/>
      <c r="AH239" s="106"/>
      <c r="AI239" s="106"/>
      <c r="AJ239" s="106"/>
      <c r="AK239" s="106"/>
    </row>
    <row r="240" spans="1:37" ht="15.75" customHeight="1">
      <c r="A240" s="106"/>
      <c r="B240" s="654"/>
      <c r="C240" s="106"/>
      <c r="D240" s="106"/>
      <c r="E240" s="106"/>
      <c r="F240" s="106"/>
      <c r="G240" s="106"/>
      <c r="H240" s="106"/>
      <c r="I240" s="101"/>
      <c r="J240" s="101"/>
      <c r="K240" s="101"/>
      <c r="L240" s="101"/>
      <c r="M240" s="101"/>
      <c r="N240" s="101"/>
      <c r="O240" s="101"/>
      <c r="P240" s="102"/>
      <c r="Q240" s="101"/>
      <c r="R240" s="101"/>
      <c r="S240" s="101"/>
      <c r="T240" s="101"/>
      <c r="U240" s="101"/>
      <c r="V240" s="106"/>
      <c r="W240" s="106"/>
      <c r="X240" s="655"/>
      <c r="Y240" s="106"/>
      <c r="Z240" s="656"/>
      <c r="AA240" s="106"/>
      <c r="AB240" s="106"/>
      <c r="AC240" s="106"/>
      <c r="AD240" s="106"/>
      <c r="AE240" s="106"/>
      <c r="AF240" s="106"/>
      <c r="AG240" s="106"/>
      <c r="AH240" s="106"/>
      <c r="AI240" s="106"/>
      <c r="AJ240" s="106"/>
      <c r="AK240" s="106"/>
    </row>
    <row r="241" spans="1:37" ht="15.75" customHeight="1">
      <c r="A241" s="106"/>
      <c r="B241" s="654"/>
      <c r="C241" s="106"/>
      <c r="D241" s="106"/>
      <c r="E241" s="106"/>
      <c r="F241" s="106"/>
      <c r="G241" s="106"/>
      <c r="H241" s="106"/>
      <c r="I241" s="101"/>
      <c r="J241" s="101"/>
      <c r="K241" s="101"/>
      <c r="L241" s="101"/>
      <c r="M241" s="101"/>
      <c r="N241" s="101"/>
      <c r="O241" s="101"/>
      <c r="P241" s="102"/>
      <c r="Q241" s="101"/>
      <c r="R241" s="101"/>
      <c r="S241" s="101"/>
      <c r="T241" s="101"/>
      <c r="U241" s="101"/>
      <c r="V241" s="106"/>
      <c r="W241" s="106"/>
      <c r="X241" s="655"/>
      <c r="Y241" s="106"/>
      <c r="Z241" s="656"/>
      <c r="AA241" s="106"/>
      <c r="AB241" s="106"/>
      <c r="AC241" s="106"/>
      <c r="AD241" s="106"/>
      <c r="AE241" s="106"/>
      <c r="AF241" s="106"/>
      <c r="AG241" s="106"/>
      <c r="AH241" s="106"/>
      <c r="AI241" s="106"/>
      <c r="AJ241" s="106"/>
      <c r="AK241" s="106"/>
    </row>
    <row r="242" spans="1:37" ht="15.75" customHeight="1">
      <c r="A242" s="106"/>
      <c r="B242" s="654"/>
      <c r="C242" s="106"/>
      <c r="D242" s="106"/>
      <c r="E242" s="106"/>
      <c r="F242" s="106"/>
      <c r="G242" s="106"/>
      <c r="H242" s="106"/>
      <c r="I242" s="101"/>
      <c r="J242" s="101"/>
      <c r="K242" s="101"/>
      <c r="L242" s="101"/>
      <c r="M242" s="101"/>
      <c r="N242" s="101"/>
      <c r="O242" s="101"/>
      <c r="P242" s="102"/>
      <c r="Q242" s="101"/>
      <c r="R242" s="101"/>
      <c r="S242" s="101"/>
      <c r="T242" s="101"/>
      <c r="U242" s="101"/>
      <c r="V242" s="106"/>
      <c r="W242" s="106"/>
      <c r="X242" s="655"/>
      <c r="Y242" s="106"/>
      <c r="Z242" s="656"/>
      <c r="AA242" s="106"/>
      <c r="AB242" s="106"/>
      <c r="AC242" s="106"/>
      <c r="AD242" s="106"/>
      <c r="AE242" s="106"/>
      <c r="AF242" s="106"/>
      <c r="AG242" s="106"/>
      <c r="AH242" s="106"/>
      <c r="AI242" s="106"/>
      <c r="AJ242" s="106"/>
      <c r="AK242" s="106"/>
    </row>
    <row r="243" spans="1:37" ht="15.75" customHeight="1">
      <c r="A243" s="106"/>
      <c r="B243" s="654"/>
      <c r="C243" s="106"/>
      <c r="D243" s="106"/>
      <c r="E243" s="106"/>
      <c r="F243" s="106"/>
      <c r="G243" s="106"/>
      <c r="H243" s="106"/>
      <c r="I243" s="101"/>
      <c r="J243" s="101"/>
      <c r="K243" s="101"/>
      <c r="L243" s="101"/>
      <c r="M243" s="101"/>
      <c r="N243" s="101"/>
      <c r="O243" s="101"/>
      <c r="P243" s="102"/>
      <c r="Q243" s="101"/>
      <c r="R243" s="101"/>
      <c r="S243" s="101"/>
      <c r="T243" s="101"/>
      <c r="U243" s="101"/>
      <c r="V243" s="106"/>
      <c r="W243" s="106"/>
      <c r="X243" s="655"/>
      <c r="Y243" s="106"/>
      <c r="Z243" s="656"/>
      <c r="AA243" s="106"/>
      <c r="AB243" s="106"/>
      <c r="AC243" s="106"/>
      <c r="AD243" s="106"/>
      <c r="AE243" s="106"/>
      <c r="AF243" s="106"/>
      <c r="AG243" s="106"/>
      <c r="AH243" s="106"/>
      <c r="AI243" s="106"/>
      <c r="AJ243" s="106"/>
      <c r="AK243" s="106"/>
    </row>
    <row r="244" spans="1:37" ht="15.75" customHeight="1">
      <c r="A244" s="106"/>
      <c r="B244" s="654"/>
      <c r="C244" s="106"/>
      <c r="D244" s="106"/>
      <c r="E244" s="106"/>
      <c r="F244" s="106"/>
      <c r="G244" s="106"/>
      <c r="H244" s="106"/>
      <c r="I244" s="101"/>
      <c r="J244" s="101"/>
      <c r="K244" s="101"/>
      <c r="L244" s="101"/>
      <c r="M244" s="101"/>
      <c r="N244" s="101"/>
      <c r="O244" s="101"/>
      <c r="P244" s="102"/>
      <c r="Q244" s="101"/>
      <c r="R244" s="101"/>
      <c r="S244" s="101"/>
      <c r="T244" s="101"/>
      <c r="U244" s="101"/>
      <c r="V244" s="106"/>
      <c r="W244" s="106"/>
      <c r="X244" s="655"/>
      <c r="Y244" s="106"/>
      <c r="Z244" s="656"/>
      <c r="AA244" s="106"/>
      <c r="AB244" s="106"/>
      <c r="AC244" s="106"/>
      <c r="AD244" s="106"/>
      <c r="AE244" s="106"/>
      <c r="AF244" s="106"/>
      <c r="AG244" s="106"/>
      <c r="AH244" s="106"/>
      <c r="AI244" s="106"/>
      <c r="AJ244" s="106"/>
      <c r="AK244" s="106"/>
    </row>
    <row r="245" spans="1:37" ht="15.75" customHeight="1">
      <c r="A245" s="106"/>
      <c r="B245" s="654"/>
      <c r="C245" s="106"/>
      <c r="D245" s="106"/>
      <c r="E245" s="106"/>
      <c r="F245" s="106"/>
      <c r="G245" s="106"/>
      <c r="H245" s="106"/>
      <c r="I245" s="101"/>
      <c r="J245" s="101"/>
      <c r="K245" s="101"/>
      <c r="L245" s="101"/>
      <c r="M245" s="101"/>
      <c r="N245" s="101"/>
      <c r="O245" s="101"/>
      <c r="P245" s="102"/>
      <c r="Q245" s="101"/>
      <c r="R245" s="101"/>
      <c r="S245" s="101"/>
      <c r="T245" s="101"/>
      <c r="U245" s="101"/>
      <c r="V245" s="106"/>
      <c r="W245" s="106"/>
      <c r="X245" s="655"/>
      <c r="Y245" s="106"/>
      <c r="Z245" s="656"/>
      <c r="AA245" s="106"/>
      <c r="AB245" s="106"/>
      <c r="AC245" s="106"/>
      <c r="AD245" s="106"/>
      <c r="AE245" s="106"/>
      <c r="AF245" s="106"/>
      <c r="AG245" s="106"/>
      <c r="AH245" s="106"/>
      <c r="AI245" s="106"/>
      <c r="AJ245" s="106"/>
      <c r="AK245" s="106"/>
    </row>
    <row r="246" spans="1:37" ht="15.75" customHeight="1">
      <c r="A246" s="106"/>
      <c r="B246" s="654"/>
      <c r="C246" s="106"/>
      <c r="D246" s="106"/>
      <c r="E246" s="106"/>
      <c r="F246" s="106"/>
      <c r="G246" s="106"/>
      <c r="H246" s="106"/>
      <c r="I246" s="101"/>
      <c r="J246" s="101"/>
      <c r="K246" s="101"/>
      <c r="L246" s="101"/>
      <c r="M246" s="101"/>
      <c r="N246" s="101"/>
      <c r="O246" s="101"/>
      <c r="P246" s="102"/>
      <c r="Q246" s="101"/>
      <c r="R246" s="101"/>
      <c r="S246" s="101"/>
      <c r="T246" s="101"/>
      <c r="U246" s="101"/>
      <c r="V246" s="106"/>
      <c r="W246" s="106"/>
      <c r="X246" s="655"/>
      <c r="Y246" s="106"/>
      <c r="Z246" s="656"/>
      <c r="AA246" s="106"/>
      <c r="AB246" s="106"/>
      <c r="AC246" s="106"/>
      <c r="AD246" s="106"/>
      <c r="AE246" s="106"/>
      <c r="AF246" s="106"/>
      <c r="AG246" s="106"/>
      <c r="AH246" s="106"/>
      <c r="AI246" s="106"/>
      <c r="AJ246" s="106"/>
      <c r="AK246" s="106"/>
    </row>
    <row r="247" spans="1:37" ht="15.75" customHeight="1">
      <c r="A247" s="106"/>
      <c r="B247" s="654"/>
      <c r="C247" s="106"/>
      <c r="D247" s="106"/>
      <c r="E247" s="106"/>
      <c r="F247" s="106"/>
      <c r="G247" s="106"/>
      <c r="H247" s="106"/>
      <c r="I247" s="101"/>
      <c r="J247" s="101"/>
      <c r="K247" s="101"/>
      <c r="L247" s="101"/>
      <c r="M247" s="101"/>
      <c r="N247" s="101"/>
      <c r="O247" s="101"/>
      <c r="P247" s="102"/>
      <c r="Q247" s="101"/>
      <c r="R247" s="101"/>
      <c r="S247" s="101"/>
      <c r="T247" s="101"/>
      <c r="U247" s="101"/>
      <c r="V247" s="106"/>
      <c r="W247" s="106"/>
      <c r="X247" s="655"/>
      <c r="Y247" s="106"/>
      <c r="Z247" s="656"/>
      <c r="AA247" s="106"/>
      <c r="AB247" s="106"/>
      <c r="AC247" s="106"/>
      <c r="AD247" s="106"/>
      <c r="AE247" s="106"/>
      <c r="AF247" s="106"/>
      <c r="AG247" s="106"/>
      <c r="AH247" s="106"/>
      <c r="AI247" s="106"/>
      <c r="AJ247" s="106"/>
      <c r="AK247" s="106"/>
    </row>
    <row r="248" spans="1:37" ht="15.75" customHeight="1">
      <c r="A248" s="106"/>
      <c r="B248" s="654"/>
      <c r="C248" s="106"/>
      <c r="D248" s="106"/>
      <c r="E248" s="106"/>
      <c r="F248" s="106"/>
      <c r="G248" s="106"/>
      <c r="H248" s="106"/>
      <c r="I248" s="101"/>
      <c r="J248" s="101"/>
      <c r="K248" s="101"/>
      <c r="L248" s="101"/>
      <c r="M248" s="101"/>
      <c r="N248" s="101"/>
      <c r="O248" s="101"/>
      <c r="P248" s="102"/>
      <c r="Q248" s="101"/>
      <c r="R248" s="101"/>
      <c r="S248" s="101"/>
      <c r="T248" s="101"/>
      <c r="U248" s="101"/>
      <c r="V248" s="106"/>
      <c r="W248" s="106"/>
      <c r="X248" s="655"/>
      <c r="Y248" s="106"/>
      <c r="Z248" s="656"/>
      <c r="AA248" s="106"/>
      <c r="AB248" s="106"/>
      <c r="AC248" s="106"/>
      <c r="AD248" s="106"/>
      <c r="AE248" s="106"/>
      <c r="AF248" s="106"/>
      <c r="AG248" s="106"/>
      <c r="AH248" s="106"/>
      <c r="AI248" s="106"/>
      <c r="AJ248" s="106"/>
      <c r="AK248" s="106"/>
    </row>
    <row r="249" spans="1:37" ht="15.75" customHeight="1">
      <c r="A249" s="106"/>
      <c r="B249" s="654"/>
      <c r="C249" s="106"/>
      <c r="D249" s="106"/>
      <c r="E249" s="106"/>
      <c r="F249" s="106"/>
      <c r="G249" s="106"/>
      <c r="H249" s="106"/>
      <c r="I249" s="101"/>
      <c r="J249" s="101"/>
      <c r="K249" s="101"/>
      <c r="L249" s="101"/>
      <c r="M249" s="101"/>
      <c r="N249" s="101"/>
      <c r="O249" s="101"/>
      <c r="P249" s="102"/>
      <c r="Q249" s="101"/>
      <c r="R249" s="101"/>
      <c r="S249" s="101"/>
      <c r="T249" s="101"/>
      <c r="U249" s="101"/>
      <c r="V249" s="106"/>
      <c r="W249" s="106"/>
      <c r="X249" s="655"/>
      <c r="Y249" s="106"/>
      <c r="Z249" s="656"/>
      <c r="AA249" s="106"/>
      <c r="AB249" s="106"/>
      <c r="AC249" s="106"/>
      <c r="AD249" s="106"/>
      <c r="AE249" s="106"/>
      <c r="AF249" s="106"/>
      <c r="AG249" s="106"/>
      <c r="AH249" s="106"/>
      <c r="AI249" s="106"/>
      <c r="AJ249" s="106"/>
      <c r="AK249" s="106"/>
    </row>
    <row r="250" spans="1:37" ht="15.75" customHeight="1">
      <c r="A250" s="106"/>
      <c r="B250" s="654"/>
      <c r="C250" s="106"/>
      <c r="D250" s="106"/>
      <c r="E250" s="106"/>
      <c r="F250" s="106"/>
      <c r="G250" s="106"/>
      <c r="H250" s="106"/>
      <c r="I250" s="101"/>
      <c r="J250" s="101"/>
      <c r="K250" s="101"/>
      <c r="L250" s="101"/>
      <c r="M250" s="101"/>
      <c r="N250" s="101"/>
      <c r="O250" s="101"/>
      <c r="P250" s="102"/>
      <c r="Q250" s="101"/>
      <c r="R250" s="101"/>
      <c r="S250" s="101"/>
      <c r="T250" s="101"/>
      <c r="U250" s="101"/>
      <c r="V250" s="106"/>
      <c r="W250" s="106"/>
      <c r="X250" s="655"/>
      <c r="Y250" s="106"/>
      <c r="Z250" s="656"/>
      <c r="AA250" s="106"/>
      <c r="AB250" s="106"/>
      <c r="AC250" s="106"/>
      <c r="AD250" s="106"/>
      <c r="AE250" s="106"/>
      <c r="AF250" s="106"/>
      <c r="AG250" s="106"/>
      <c r="AH250" s="106"/>
      <c r="AI250" s="106"/>
      <c r="AJ250" s="106"/>
      <c r="AK250" s="106"/>
    </row>
    <row r="251" spans="1:37" ht="15.75" customHeight="1">
      <c r="A251" s="106"/>
      <c r="B251" s="654"/>
      <c r="C251" s="106"/>
      <c r="D251" s="106"/>
      <c r="E251" s="106"/>
      <c r="F251" s="106"/>
      <c r="G251" s="106"/>
      <c r="H251" s="106"/>
      <c r="I251" s="101"/>
      <c r="J251" s="101"/>
      <c r="K251" s="101"/>
      <c r="L251" s="101"/>
      <c r="M251" s="101"/>
      <c r="N251" s="101"/>
      <c r="O251" s="101"/>
      <c r="P251" s="102"/>
      <c r="Q251" s="101"/>
      <c r="R251" s="101"/>
      <c r="S251" s="101"/>
      <c r="T251" s="101"/>
      <c r="U251" s="101"/>
      <c r="V251" s="106"/>
      <c r="W251" s="106"/>
      <c r="X251" s="655"/>
      <c r="Y251" s="106"/>
      <c r="Z251" s="656"/>
      <c r="AA251" s="106"/>
      <c r="AB251" s="106"/>
      <c r="AC251" s="106"/>
      <c r="AD251" s="106"/>
      <c r="AE251" s="106"/>
      <c r="AF251" s="106"/>
      <c r="AG251" s="106"/>
      <c r="AH251" s="106"/>
      <c r="AI251" s="106"/>
      <c r="AJ251" s="106"/>
      <c r="AK251" s="106"/>
    </row>
    <row r="252" spans="1:37" ht="15.75" customHeight="1">
      <c r="A252" s="106"/>
      <c r="B252" s="654"/>
      <c r="C252" s="106"/>
      <c r="D252" s="106"/>
      <c r="E252" s="106"/>
      <c r="F252" s="106"/>
      <c r="G252" s="106"/>
      <c r="H252" s="106"/>
      <c r="I252" s="101"/>
      <c r="J252" s="101"/>
      <c r="K252" s="101"/>
      <c r="L252" s="101"/>
      <c r="M252" s="101"/>
      <c r="N252" s="101"/>
      <c r="O252" s="101"/>
      <c r="P252" s="102"/>
      <c r="Q252" s="101"/>
      <c r="R252" s="101"/>
      <c r="S252" s="101"/>
      <c r="T252" s="101"/>
      <c r="U252" s="101"/>
      <c r="V252" s="106"/>
      <c r="W252" s="106"/>
      <c r="X252" s="655"/>
      <c r="Y252" s="106"/>
      <c r="Z252" s="656"/>
      <c r="AA252" s="106"/>
      <c r="AB252" s="106"/>
      <c r="AC252" s="106"/>
      <c r="AD252" s="106"/>
      <c r="AE252" s="106"/>
      <c r="AF252" s="106"/>
      <c r="AG252" s="106"/>
      <c r="AH252" s="106"/>
      <c r="AI252" s="106"/>
      <c r="AJ252" s="106"/>
      <c r="AK252" s="106"/>
    </row>
    <row r="253" spans="1:37" ht="15.75" customHeight="1">
      <c r="A253" s="106"/>
      <c r="B253" s="654"/>
      <c r="C253" s="106"/>
      <c r="D253" s="106"/>
      <c r="E253" s="106"/>
      <c r="F253" s="106"/>
      <c r="G253" s="106"/>
      <c r="H253" s="106"/>
      <c r="I253" s="101"/>
      <c r="J253" s="101"/>
      <c r="K253" s="101"/>
      <c r="L253" s="101"/>
      <c r="M253" s="101"/>
      <c r="N253" s="101"/>
      <c r="O253" s="101"/>
      <c r="P253" s="102"/>
      <c r="Q253" s="101"/>
      <c r="R253" s="101"/>
      <c r="S253" s="101"/>
      <c r="T253" s="101"/>
      <c r="U253" s="101"/>
      <c r="V253" s="106"/>
      <c r="W253" s="106"/>
      <c r="X253" s="655"/>
      <c r="Y253" s="106"/>
      <c r="Z253" s="656"/>
      <c r="AA253" s="106"/>
      <c r="AB253" s="106"/>
      <c r="AC253" s="106"/>
      <c r="AD253" s="106"/>
      <c r="AE253" s="106"/>
      <c r="AF253" s="106"/>
      <c r="AG253" s="106"/>
      <c r="AH253" s="106"/>
      <c r="AI253" s="106"/>
      <c r="AJ253" s="106"/>
      <c r="AK253" s="106"/>
    </row>
    <row r="254" spans="1:37" ht="15.75" customHeight="1">
      <c r="A254" s="106"/>
      <c r="B254" s="654"/>
      <c r="C254" s="106"/>
      <c r="D254" s="106"/>
      <c r="E254" s="106"/>
      <c r="F254" s="106"/>
      <c r="G254" s="106"/>
      <c r="H254" s="106"/>
      <c r="I254" s="101"/>
      <c r="J254" s="101"/>
      <c r="K254" s="101"/>
      <c r="L254" s="101"/>
      <c r="M254" s="101"/>
      <c r="N254" s="101"/>
      <c r="O254" s="101"/>
      <c r="P254" s="102"/>
      <c r="Q254" s="101"/>
      <c r="R254" s="101"/>
      <c r="S254" s="101"/>
      <c r="T254" s="101"/>
      <c r="U254" s="101"/>
      <c r="V254" s="106"/>
      <c r="W254" s="106"/>
      <c r="X254" s="655"/>
      <c r="Y254" s="106"/>
      <c r="Z254" s="656"/>
      <c r="AA254" s="106"/>
      <c r="AB254" s="106"/>
      <c r="AC254" s="106"/>
      <c r="AD254" s="106"/>
      <c r="AE254" s="106"/>
      <c r="AF254" s="106"/>
      <c r="AG254" s="106"/>
      <c r="AH254" s="106"/>
      <c r="AI254" s="106"/>
      <c r="AJ254" s="106"/>
      <c r="AK254" s="106"/>
    </row>
    <row r="255" spans="1:37" ht="15.75" customHeight="1">
      <c r="A255" s="106"/>
      <c r="B255" s="654"/>
      <c r="C255" s="106"/>
      <c r="D255" s="106"/>
      <c r="E255" s="106"/>
      <c r="F255" s="106"/>
      <c r="G255" s="106"/>
      <c r="H255" s="106"/>
      <c r="I255" s="101"/>
      <c r="J255" s="101"/>
      <c r="K255" s="101"/>
      <c r="L255" s="101"/>
      <c r="M255" s="101"/>
      <c r="N255" s="101"/>
      <c r="O255" s="101"/>
      <c r="P255" s="102"/>
      <c r="Q255" s="101"/>
      <c r="R255" s="101"/>
      <c r="S255" s="101"/>
      <c r="T255" s="101"/>
      <c r="U255" s="101"/>
      <c r="V255" s="106"/>
      <c r="W255" s="106"/>
      <c r="X255" s="655"/>
      <c r="Y255" s="106"/>
      <c r="Z255" s="656"/>
      <c r="AA255" s="106"/>
      <c r="AB255" s="106"/>
      <c r="AC255" s="106"/>
      <c r="AD255" s="106"/>
      <c r="AE255" s="106"/>
      <c r="AF255" s="106"/>
      <c r="AG255" s="106"/>
      <c r="AH255" s="106"/>
      <c r="AI255" s="106"/>
      <c r="AJ255" s="106"/>
      <c r="AK255" s="106"/>
    </row>
    <row r="256" spans="1:37" ht="15.75" customHeight="1">
      <c r="A256" s="106"/>
      <c r="B256" s="654"/>
      <c r="C256" s="106"/>
      <c r="D256" s="106"/>
      <c r="E256" s="106"/>
      <c r="F256" s="106"/>
      <c r="G256" s="106"/>
      <c r="H256" s="106"/>
      <c r="I256" s="101"/>
      <c r="J256" s="101"/>
      <c r="K256" s="101"/>
      <c r="L256" s="101"/>
      <c r="M256" s="101"/>
      <c r="N256" s="101"/>
      <c r="O256" s="101"/>
      <c r="P256" s="102"/>
      <c r="Q256" s="101"/>
      <c r="R256" s="101"/>
      <c r="S256" s="101"/>
      <c r="T256" s="101"/>
      <c r="U256" s="101"/>
      <c r="V256" s="106"/>
      <c r="W256" s="106"/>
      <c r="X256" s="655"/>
      <c r="Y256" s="106"/>
      <c r="Z256" s="656"/>
      <c r="AA256" s="106"/>
      <c r="AB256" s="106"/>
      <c r="AC256" s="106"/>
      <c r="AD256" s="106"/>
      <c r="AE256" s="106"/>
      <c r="AF256" s="106"/>
      <c r="AG256" s="106"/>
      <c r="AH256" s="106"/>
      <c r="AI256" s="106"/>
      <c r="AJ256" s="106"/>
      <c r="AK256" s="106"/>
    </row>
    <row r="257" spans="1:37" ht="15.75" customHeight="1">
      <c r="A257" s="106"/>
      <c r="B257" s="654"/>
      <c r="C257" s="106"/>
      <c r="D257" s="106"/>
      <c r="E257" s="106"/>
      <c r="F257" s="106"/>
      <c r="G257" s="106"/>
      <c r="H257" s="106"/>
      <c r="I257" s="101"/>
      <c r="J257" s="101"/>
      <c r="K257" s="101"/>
      <c r="L257" s="101"/>
      <c r="M257" s="101"/>
      <c r="N257" s="101"/>
      <c r="O257" s="101"/>
      <c r="P257" s="102"/>
      <c r="Q257" s="101"/>
      <c r="R257" s="101"/>
      <c r="S257" s="101"/>
      <c r="T257" s="101"/>
      <c r="U257" s="101"/>
      <c r="V257" s="106"/>
      <c r="W257" s="106"/>
      <c r="X257" s="655"/>
      <c r="Y257" s="106"/>
      <c r="Z257" s="656"/>
      <c r="AA257" s="106"/>
      <c r="AB257" s="106"/>
      <c r="AC257" s="106"/>
      <c r="AD257" s="106"/>
      <c r="AE257" s="106"/>
      <c r="AF257" s="106"/>
      <c r="AG257" s="106"/>
      <c r="AH257" s="106"/>
      <c r="AI257" s="106"/>
      <c r="AJ257" s="106"/>
      <c r="AK257" s="106"/>
    </row>
    <row r="258" spans="1:37" ht="15.75" customHeight="1">
      <c r="A258" s="106"/>
      <c r="B258" s="654"/>
      <c r="C258" s="106"/>
      <c r="D258" s="106"/>
      <c r="E258" s="106"/>
      <c r="F258" s="106"/>
      <c r="G258" s="106"/>
      <c r="H258" s="106"/>
      <c r="I258" s="101"/>
      <c r="J258" s="101"/>
      <c r="K258" s="101"/>
      <c r="L258" s="101"/>
      <c r="M258" s="101"/>
      <c r="N258" s="101"/>
      <c r="O258" s="101"/>
      <c r="P258" s="102"/>
      <c r="Q258" s="101"/>
      <c r="R258" s="101"/>
      <c r="S258" s="101"/>
      <c r="T258" s="101"/>
      <c r="U258" s="101"/>
      <c r="V258" s="106"/>
      <c r="W258" s="106"/>
      <c r="X258" s="655"/>
      <c r="Y258" s="106"/>
      <c r="Z258" s="656"/>
      <c r="AA258" s="106"/>
      <c r="AB258" s="106"/>
      <c r="AC258" s="106"/>
      <c r="AD258" s="106"/>
      <c r="AE258" s="106"/>
      <c r="AF258" s="106"/>
      <c r="AG258" s="106"/>
      <c r="AH258" s="106"/>
      <c r="AI258" s="106"/>
      <c r="AJ258" s="106"/>
      <c r="AK258" s="106"/>
    </row>
    <row r="259" spans="1:37" ht="15.75" customHeight="1">
      <c r="A259" s="106"/>
      <c r="B259" s="654"/>
      <c r="C259" s="106"/>
      <c r="D259" s="106"/>
      <c r="E259" s="106"/>
      <c r="F259" s="106"/>
      <c r="G259" s="106"/>
      <c r="H259" s="106"/>
      <c r="I259" s="101"/>
      <c r="J259" s="101"/>
      <c r="K259" s="101"/>
      <c r="L259" s="101"/>
      <c r="M259" s="101"/>
      <c r="N259" s="101"/>
      <c r="O259" s="101"/>
      <c r="P259" s="102"/>
      <c r="Q259" s="101"/>
      <c r="R259" s="101"/>
      <c r="S259" s="101"/>
      <c r="T259" s="101"/>
      <c r="U259" s="101"/>
      <c r="V259" s="106"/>
      <c r="W259" s="106"/>
      <c r="X259" s="655"/>
      <c r="Y259" s="106"/>
      <c r="Z259" s="656"/>
      <c r="AA259" s="106"/>
      <c r="AB259" s="106"/>
      <c r="AC259" s="106"/>
      <c r="AD259" s="106"/>
      <c r="AE259" s="106"/>
      <c r="AF259" s="106"/>
      <c r="AG259" s="106"/>
      <c r="AH259" s="106"/>
      <c r="AI259" s="106"/>
      <c r="AJ259" s="106"/>
      <c r="AK259" s="106"/>
    </row>
    <row r="260" spans="1:37" ht="15.75" customHeight="1">
      <c r="A260" s="106"/>
      <c r="B260" s="654"/>
      <c r="C260" s="106"/>
      <c r="D260" s="106"/>
      <c r="E260" s="106"/>
      <c r="F260" s="106"/>
      <c r="G260" s="106"/>
      <c r="H260" s="106"/>
      <c r="I260" s="101"/>
      <c r="J260" s="101"/>
      <c r="K260" s="101"/>
      <c r="L260" s="101"/>
      <c r="M260" s="101"/>
      <c r="N260" s="101"/>
      <c r="O260" s="101"/>
      <c r="P260" s="102"/>
      <c r="Q260" s="101"/>
      <c r="R260" s="101"/>
      <c r="S260" s="101"/>
      <c r="T260" s="101"/>
      <c r="U260" s="101"/>
      <c r="V260" s="106"/>
      <c r="W260" s="106"/>
      <c r="X260" s="655"/>
      <c r="Y260" s="106"/>
      <c r="Z260" s="656"/>
      <c r="AA260" s="106"/>
      <c r="AB260" s="106"/>
      <c r="AC260" s="106"/>
      <c r="AD260" s="106"/>
      <c r="AE260" s="106"/>
      <c r="AF260" s="106"/>
      <c r="AG260" s="106"/>
      <c r="AH260" s="106"/>
      <c r="AI260" s="106"/>
      <c r="AJ260" s="106"/>
      <c r="AK260" s="106"/>
    </row>
    <row r="261" spans="1:37" ht="15.75" customHeight="1">
      <c r="A261" s="106"/>
      <c r="B261" s="654"/>
      <c r="C261" s="106"/>
      <c r="D261" s="106"/>
      <c r="E261" s="106"/>
      <c r="F261" s="106"/>
      <c r="G261" s="106"/>
      <c r="H261" s="106"/>
      <c r="I261" s="101"/>
      <c r="J261" s="101"/>
      <c r="K261" s="101"/>
      <c r="L261" s="101"/>
      <c r="M261" s="101"/>
      <c r="N261" s="101"/>
      <c r="O261" s="101"/>
      <c r="P261" s="102"/>
      <c r="Q261" s="101"/>
      <c r="R261" s="101"/>
      <c r="S261" s="101"/>
      <c r="T261" s="101"/>
      <c r="U261" s="101"/>
      <c r="V261" s="106"/>
      <c r="W261" s="106"/>
      <c r="X261" s="655"/>
      <c r="Y261" s="106"/>
      <c r="Z261" s="656"/>
      <c r="AA261" s="106"/>
      <c r="AB261" s="106"/>
      <c r="AC261" s="106"/>
      <c r="AD261" s="106"/>
      <c r="AE261" s="106"/>
      <c r="AF261" s="106"/>
      <c r="AG261" s="106"/>
      <c r="AH261" s="106"/>
      <c r="AI261" s="106"/>
      <c r="AJ261" s="106"/>
      <c r="AK261" s="106"/>
    </row>
    <row r="262" spans="1:37" ht="15.75" customHeight="1">
      <c r="A262" s="106"/>
      <c r="B262" s="654"/>
      <c r="C262" s="106"/>
      <c r="D262" s="106"/>
      <c r="E262" s="106"/>
      <c r="F262" s="106"/>
      <c r="G262" s="106"/>
      <c r="H262" s="106"/>
      <c r="I262" s="101"/>
      <c r="J262" s="101"/>
      <c r="K262" s="101"/>
      <c r="L262" s="101"/>
      <c r="M262" s="101"/>
      <c r="N262" s="101"/>
      <c r="O262" s="101"/>
      <c r="P262" s="102"/>
      <c r="Q262" s="101"/>
      <c r="R262" s="101"/>
      <c r="S262" s="101"/>
      <c r="T262" s="101"/>
      <c r="U262" s="101"/>
      <c r="V262" s="106"/>
      <c r="W262" s="106"/>
      <c r="X262" s="655"/>
      <c r="Y262" s="106"/>
      <c r="Z262" s="656"/>
      <c r="AA262" s="106"/>
      <c r="AB262" s="106"/>
      <c r="AC262" s="106"/>
      <c r="AD262" s="106"/>
      <c r="AE262" s="106"/>
      <c r="AF262" s="106"/>
      <c r="AG262" s="106"/>
      <c r="AH262" s="106"/>
      <c r="AI262" s="106"/>
      <c r="AJ262" s="106"/>
      <c r="AK262" s="106"/>
    </row>
    <row r="263" spans="1:37" ht="15.75" customHeight="1">
      <c r="A263" s="106"/>
      <c r="B263" s="654"/>
      <c r="C263" s="106"/>
      <c r="D263" s="106"/>
      <c r="E263" s="106"/>
      <c r="F263" s="106"/>
      <c r="G263" s="106"/>
      <c r="H263" s="106"/>
      <c r="I263" s="101"/>
      <c r="J263" s="101"/>
      <c r="K263" s="101"/>
      <c r="L263" s="101"/>
      <c r="M263" s="101"/>
      <c r="N263" s="101"/>
      <c r="O263" s="101"/>
      <c r="P263" s="102"/>
      <c r="Q263" s="101"/>
      <c r="R263" s="101"/>
      <c r="S263" s="101"/>
      <c r="T263" s="101"/>
      <c r="U263" s="101"/>
      <c r="V263" s="106"/>
      <c r="W263" s="106"/>
      <c r="X263" s="655"/>
      <c r="Y263" s="106"/>
      <c r="Z263" s="656"/>
      <c r="AA263" s="106"/>
      <c r="AB263" s="106"/>
      <c r="AC263" s="106"/>
      <c r="AD263" s="106"/>
      <c r="AE263" s="106"/>
      <c r="AF263" s="106"/>
      <c r="AG263" s="106"/>
      <c r="AH263" s="106"/>
      <c r="AI263" s="106"/>
      <c r="AJ263" s="106"/>
      <c r="AK263" s="106"/>
    </row>
    <row r="264" spans="1:37" ht="15.75" customHeight="1">
      <c r="A264" s="106"/>
      <c r="B264" s="654"/>
      <c r="C264" s="106"/>
      <c r="D264" s="106"/>
      <c r="E264" s="106"/>
      <c r="F264" s="106"/>
      <c r="G264" s="106"/>
      <c r="H264" s="106"/>
      <c r="I264" s="101"/>
      <c r="J264" s="101"/>
      <c r="K264" s="101"/>
      <c r="L264" s="101"/>
      <c r="M264" s="101"/>
      <c r="N264" s="101"/>
      <c r="O264" s="101"/>
      <c r="P264" s="102"/>
      <c r="Q264" s="101"/>
      <c r="R264" s="101"/>
      <c r="S264" s="101"/>
      <c r="T264" s="101"/>
      <c r="U264" s="101"/>
      <c r="V264" s="106"/>
      <c r="W264" s="106"/>
      <c r="X264" s="655"/>
      <c r="Y264" s="106"/>
      <c r="Z264" s="656"/>
      <c r="AA264" s="106"/>
      <c r="AB264" s="106"/>
      <c r="AC264" s="106"/>
      <c r="AD264" s="106"/>
      <c r="AE264" s="106"/>
      <c r="AF264" s="106"/>
      <c r="AG264" s="106"/>
      <c r="AH264" s="106"/>
      <c r="AI264" s="106"/>
      <c r="AJ264" s="106"/>
      <c r="AK264" s="106"/>
    </row>
    <row r="265" spans="1:37" ht="15.75" customHeight="1">
      <c r="A265" s="106"/>
      <c r="B265" s="654"/>
      <c r="C265" s="106"/>
      <c r="D265" s="106"/>
      <c r="E265" s="106"/>
      <c r="F265" s="106"/>
      <c r="G265" s="106"/>
      <c r="H265" s="106"/>
      <c r="I265" s="101"/>
      <c r="J265" s="101"/>
      <c r="K265" s="101"/>
      <c r="L265" s="101"/>
      <c r="M265" s="101"/>
      <c r="N265" s="101"/>
      <c r="O265" s="101"/>
      <c r="P265" s="102"/>
      <c r="Q265" s="101"/>
      <c r="R265" s="101"/>
      <c r="S265" s="101"/>
      <c r="T265" s="101"/>
      <c r="U265" s="101"/>
      <c r="V265" s="106"/>
      <c r="W265" s="106"/>
      <c r="X265" s="655"/>
      <c r="Y265" s="106"/>
      <c r="Z265" s="656"/>
      <c r="AA265" s="106"/>
      <c r="AB265" s="106"/>
      <c r="AC265" s="106"/>
      <c r="AD265" s="106"/>
      <c r="AE265" s="106"/>
      <c r="AF265" s="106"/>
      <c r="AG265" s="106"/>
      <c r="AH265" s="106"/>
      <c r="AI265" s="106"/>
      <c r="AJ265" s="106"/>
      <c r="AK265" s="106"/>
    </row>
    <row r="266" spans="1:37" ht="15.75" customHeight="1">
      <c r="A266" s="106"/>
      <c r="B266" s="654"/>
      <c r="C266" s="106"/>
      <c r="D266" s="106"/>
      <c r="E266" s="106"/>
      <c r="F266" s="106"/>
      <c r="G266" s="106"/>
      <c r="H266" s="106"/>
      <c r="I266" s="101"/>
      <c r="J266" s="101"/>
      <c r="K266" s="101"/>
      <c r="L266" s="101"/>
      <c r="M266" s="101"/>
      <c r="N266" s="101"/>
      <c r="O266" s="101"/>
      <c r="P266" s="102"/>
      <c r="Q266" s="101"/>
      <c r="R266" s="101"/>
      <c r="S266" s="101"/>
      <c r="T266" s="101"/>
      <c r="U266" s="101"/>
      <c r="V266" s="106"/>
      <c r="W266" s="106"/>
      <c r="X266" s="655"/>
      <c r="Y266" s="106"/>
      <c r="Z266" s="656"/>
      <c r="AA266" s="106"/>
      <c r="AB266" s="106"/>
      <c r="AC266" s="106"/>
      <c r="AD266" s="106"/>
      <c r="AE266" s="106"/>
      <c r="AF266" s="106"/>
      <c r="AG266" s="106"/>
      <c r="AH266" s="106"/>
      <c r="AI266" s="106"/>
      <c r="AJ266" s="106"/>
      <c r="AK266" s="106"/>
    </row>
    <row r="267" spans="1:37" ht="15.75" customHeight="1">
      <c r="A267" s="106"/>
      <c r="B267" s="654"/>
      <c r="C267" s="106"/>
      <c r="D267" s="106"/>
      <c r="E267" s="106"/>
      <c r="F267" s="106"/>
      <c r="G267" s="106"/>
      <c r="H267" s="106"/>
      <c r="I267" s="101"/>
      <c r="J267" s="101"/>
      <c r="K267" s="101"/>
      <c r="L267" s="101"/>
      <c r="M267" s="101"/>
      <c r="N267" s="101"/>
      <c r="O267" s="101"/>
      <c r="P267" s="102"/>
      <c r="Q267" s="101"/>
      <c r="R267" s="101"/>
      <c r="S267" s="101"/>
      <c r="T267" s="101"/>
      <c r="U267" s="101"/>
      <c r="V267" s="106"/>
      <c r="W267" s="106"/>
      <c r="X267" s="655"/>
      <c r="Y267" s="106"/>
      <c r="Z267" s="656"/>
      <c r="AA267" s="106"/>
      <c r="AB267" s="106"/>
      <c r="AC267" s="106"/>
      <c r="AD267" s="106"/>
      <c r="AE267" s="106"/>
      <c r="AF267" s="106"/>
      <c r="AG267" s="106"/>
      <c r="AH267" s="106"/>
      <c r="AI267" s="106"/>
      <c r="AJ267" s="106"/>
      <c r="AK267" s="106"/>
    </row>
    <row r="268" spans="1:37" ht="15.75" customHeight="1">
      <c r="A268" s="106"/>
      <c r="B268" s="654"/>
      <c r="C268" s="106"/>
      <c r="D268" s="106"/>
      <c r="E268" s="106"/>
      <c r="F268" s="106"/>
      <c r="G268" s="106"/>
      <c r="H268" s="106"/>
      <c r="I268" s="101"/>
      <c r="J268" s="101"/>
      <c r="K268" s="101"/>
      <c r="L268" s="101"/>
      <c r="M268" s="101"/>
      <c r="N268" s="101"/>
      <c r="O268" s="101"/>
      <c r="P268" s="102"/>
      <c r="Q268" s="101"/>
      <c r="R268" s="101"/>
      <c r="S268" s="101"/>
      <c r="T268" s="101"/>
      <c r="U268" s="101"/>
      <c r="V268" s="106"/>
      <c r="W268" s="106"/>
      <c r="X268" s="655"/>
      <c r="Y268" s="106"/>
      <c r="Z268" s="656"/>
      <c r="AA268" s="106"/>
      <c r="AB268" s="106"/>
      <c r="AC268" s="106"/>
      <c r="AD268" s="106"/>
      <c r="AE268" s="106"/>
      <c r="AF268" s="106"/>
      <c r="AG268" s="106"/>
      <c r="AH268" s="106"/>
      <c r="AI268" s="106"/>
      <c r="AJ268" s="106"/>
      <c r="AK268" s="106"/>
    </row>
    <row r="269" spans="1:37" ht="15.75" customHeight="1">
      <c r="A269" s="106"/>
      <c r="B269" s="654"/>
      <c r="C269" s="106"/>
      <c r="D269" s="106"/>
      <c r="E269" s="106"/>
      <c r="F269" s="106"/>
      <c r="G269" s="106"/>
      <c r="H269" s="106"/>
      <c r="I269" s="101"/>
      <c r="J269" s="101"/>
      <c r="K269" s="101"/>
      <c r="L269" s="101"/>
      <c r="M269" s="101"/>
      <c r="N269" s="101"/>
      <c r="O269" s="101"/>
      <c r="P269" s="102"/>
      <c r="Q269" s="101"/>
      <c r="R269" s="101"/>
      <c r="S269" s="101"/>
      <c r="T269" s="101"/>
      <c r="U269" s="101"/>
      <c r="V269" s="106"/>
      <c r="W269" s="106"/>
      <c r="X269" s="655"/>
      <c r="Y269" s="106"/>
      <c r="Z269" s="656"/>
      <c r="AA269" s="106"/>
      <c r="AB269" s="106"/>
      <c r="AC269" s="106"/>
      <c r="AD269" s="106"/>
      <c r="AE269" s="106"/>
      <c r="AF269" s="106"/>
      <c r="AG269" s="106"/>
      <c r="AH269" s="106"/>
      <c r="AI269" s="106"/>
      <c r="AJ269" s="106"/>
      <c r="AK269" s="106"/>
    </row>
    <row r="270" spans="1:37" ht="15.75" customHeight="1">
      <c r="A270" s="106"/>
      <c r="B270" s="654"/>
      <c r="C270" s="106"/>
      <c r="D270" s="106"/>
      <c r="E270" s="106"/>
      <c r="F270" s="106"/>
      <c r="G270" s="106"/>
      <c r="H270" s="106"/>
      <c r="I270" s="101"/>
      <c r="J270" s="101"/>
      <c r="K270" s="101"/>
      <c r="L270" s="101"/>
      <c r="M270" s="101"/>
      <c r="N270" s="101"/>
      <c r="O270" s="101"/>
      <c r="P270" s="102"/>
      <c r="Q270" s="101"/>
      <c r="R270" s="101"/>
      <c r="S270" s="101"/>
      <c r="T270" s="101"/>
      <c r="U270" s="101"/>
      <c r="V270" s="106"/>
      <c r="W270" s="106"/>
      <c r="X270" s="655"/>
      <c r="Y270" s="106"/>
      <c r="Z270" s="656"/>
      <c r="AA270" s="106"/>
      <c r="AB270" s="106"/>
      <c r="AC270" s="106"/>
      <c r="AD270" s="106"/>
      <c r="AE270" s="106"/>
      <c r="AF270" s="106"/>
      <c r="AG270" s="106"/>
      <c r="AH270" s="106"/>
      <c r="AI270" s="106"/>
      <c r="AJ270" s="106"/>
      <c r="AK270" s="106"/>
    </row>
    <row r="271" spans="1:37" ht="15.75" customHeight="1">
      <c r="A271" s="106"/>
      <c r="B271" s="654"/>
      <c r="C271" s="106"/>
      <c r="D271" s="106"/>
      <c r="E271" s="106"/>
      <c r="F271" s="106"/>
      <c r="G271" s="106"/>
      <c r="H271" s="106"/>
      <c r="I271" s="101"/>
      <c r="J271" s="101"/>
      <c r="K271" s="101"/>
      <c r="L271" s="101"/>
      <c r="M271" s="101"/>
      <c r="N271" s="101"/>
      <c r="O271" s="101"/>
      <c r="P271" s="102"/>
      <c r="Q271" s="101"/>
      <c r="R271" s="101"/>
      <c r="S271" s="101"/>
      <c r="T271" s="101"/>
      <c r="U271" s="101"/>
      <c r="V271" s="106"/>
      <c r="W271" s="106"/>
      <c r="X271" s="655"/>
      <c r="Y271" s="106"/>
      <c r="Z271" s="656"/>
      <c r="AA271" s="106"/>
      <c r="AB271" s="106"/>
      <c r="AC271" s="106"/>
      <c r="AD271" s="106"/>
      <c r="AE271" s="106"/>
      <c r="AF271" s="106"/>
      <c r="AG271" s="106"/>
      <c r="AH271" s="106"/>
      <c r="AI271" s="106"/>
      <c r="AJ271" s="106"/>
      <c r="AK271" s="106"/>
    </row>
    <row r="272" spans="1:37" ht="15.75" customHeight="1">
      <c r="A272" s="106"/>
      <c r="B272" s="654"/>
      <c r="C272" s="106"/>
      <c r="D272" s="106"/>
      <c r="E272" s="106"/>
      <c r="F272" s="106"/>
      <c r="G272" s="106"/>
      <c r="H272" s="106"/>
      <c r="I272" s="101"/>
      <c r="J272" s="101"/>
      <c r="K272" s="101"/>
      <c r="L272" s="101"/>
      <c r="M272" s="101"/>
      <c r="N272" s="101"/>
      <c r="O272" s="101"/>
      <c r="P272" s="102"/>
      <c r="Q272" s="101"/>
      <c r="R272" s="101"/>
      <c r="S272" s="101"/>
      <c r="T272" s="101"/>
      <c r="U272" s="101"/>
      <c r="V272" s="106"/>
      <c r="W272" s="106"/>
      <c r="X272" s="655"/>
      <c r="Y272" s="106"/>
      <c r="Z272" s="656"/>
      <c r="AA272" s="106"/>
      <c r="AB272" s="106"/>
      <c r="AC272" s="106"/>
      <c r="AD272" s="106"/>
      <c r="AE272" s="106"/>
      <c r="AF272" s="106"/>
      <c r="AG272" s="106"/>
      <c r="AH272" s="106"/>
      <c r="AI272" s="106"/>
      <c r="AJ272" s="106"/>
      <c r="AK272" s="106"/>
    </row>
    <row r="273" spans="1:37" ht="15.75" customHeight="1">
      <c r="A273" s="106"/>
      <c r="B273" s="654"/>
      <c r="C273" s="106"/>
      <c r="D273" s="106"/>
      <c r="E273" s="106"/>
      <c r="F273" s="106"/>
      <c r="G273" s="106"/>
      <c r="H273" s="106"/>
      <c r="I273" s="101"/>
      <c r="J273" s="101"/>
      <c r="K273" s="101"/>
      <c r="L273" s="101"/>
      <c r="M273" s="101"/>
      <c r="N273" s="101"/>
      <c r="O273" s="101"/>
      <c r="P273" s="102"/>
      <c r="Q273" s="101"/>
      <c r="R273" s="101"/>
      <c r="S273" s="101"/>
      <c r="T273" s="101"/>
      <c r="U273" s="101"/>
      <c r="V273" s="106"/>
      <c r="W273" s="106"/>
      <c r="X273" s="655"/>
      <c r="Y273" s="106"/>
      <c r="Z273" s="656"/>
      <c r="AA273" s="106"/>
      <c r="AB273" s="106"/>
      <c r="AC273" s="106"/>
      <c r="AD273" s="106"/>
      <c r="AE273" s="106"/>
      <c r="AF273" s="106"/>
      <c r="AG273" s="106"/>
      <c r="AH273" s="106"/>
      <c r="AI273" s="106"/>
      <c r="AJ273" s="106"/>
      <c r="AK273" s="106"/>
    </row>
    <row r="274" spans="1:37" ht="15.75" customHeight="1">
      <c r="A274" s="106"/>
      <c r="B274" s="654"/>
      <c r="C274" s="106"/>
      <c r="D274" s="106"/>
      <c r="E274" s="106"/>
      <c r="F274" s="106"/>
      <c r="G274" s="106"/>
      <c r="H274" s="106"/>
      <c r="I274" s="101"/>
      <c r="J274" s="101"/>
      <c r="K274" s="101"/>
      <c r="L274" s="101"/>
      <c r="M274" s="101"/>
      <c r="N274" s="101"/>
      <c r="O274" s="101"/>
      <c r="P274" s="102"/>
      <c r="Q274" s="101"/>
      <c r="R274" s="101"/>
      <c r="S274" s="101"/>
      <c r="T274" s="101"/>
      <c r="U274" s="101"/>
      <c r="V274" s="106"/>
      <c r="W274" s="106"/>
      <c r="X274" s="655"/>
      <c r="Y274" s="106"/>
      <c r="Z274" s="656"/>
      <c r="AA274" s="106"/>
      <c r="AB274" s="106"/>
      <c r="AC274" s="106"/>
      <c r="AD274" s="106"/>
      <c r="AE274" s="106"/>
      <c r="AF274" s="106"/>
      <c r="AG274" s="106"/>
      <c r="AH274" s="106"/>
      <c r="AI274" s="106"/>
      <c r="AJ274" s="106"/>
      <c r="AK274" s="106"/>
    </row>
    <row r="275" spans="1:37" ht="15.75" customHeight="1">
      <c r="A275" s="106"/>
      <c r="B275" s="654"/>
      <c r="C275" s="106"/>
      <c r="D275" s="106"/>
      <c r="E275" s="106"/>
      <c r="F275" s="106"/>
      <c r="G275" s="106"/>
      <c r="H275" s="106"/>
      <c r="I275" s="101"/>
      <c r="J275" s="101"/>
      <c r="K275" s="101"/>
      <c r="L275" s="101"/>
      <c r="M275" s="101"/>
      <c r="N275" s="101"/>
      <c r="O275" s="101"/>
      <c r="P275" s="102"/>
      <c r="Q275" s="101"/>
      <c r="R275" s="101"/>
      <c r="S275" s="101"/>
      <c r="T275" s="101"/>
      <c r="U275" s="101"/>
      <c r="V275" s="106"/>
      <c r="W275" s="106"/>
      <c r="X275" s="655"/>
      <c r="Y275" s="106"/>
      <c r="Z275" s="656"/>
      <c r="AA275" s="106"/>
      <c r="AB275" s="106"/>
      <c r="AC275" s="106"/>
      <c r="AD275" s="106"/>
      <c r="AE275" s="106"/>
      <c r="AF275" s="106"/>
      <c r="AG275" s="106"/>
      <c r="AH275" s="106"/>
      <c r="AI275" s="106"/>
      <c r="AJ275" s="106"/>
      <c r="AK275" s="106"/>
    </row>
    <row r="276" spans="1:37" ht="15.75" customHeight="1">
      <c r="A276" s="106"/>
      <c r="B276" s="654"/>
      <c r="C276" s="106"/>
      <c r="D276" s="106"/>
      <c r="E276" s="106"/>
      <c r="F276" s="106"/>
      <c r="G276" s="106"/>
      <c r="H276" s="106"/>
      <c r="I276" s="101"/>
      <c r="J276" s="101"/>
      <c r="K276" s="101"/>
      <c r="L276" s="101"/>
      <c r="M276" s="101"/>
      <c r="N276" s="101"/>
      <c r="O276" s="101"/>
      <c r="P276" s="102"/>
      <c r="Q276" s="101"/>
      <c r="R276" s="101"/>
      <c r="S276" s="101"/>
      <c r="T276" s="101"/>
      <c r="U276" s="101"/>
      <c r="V276" s="106"/>
      <c r="W276" s="106"/>
      <c r="X276" s="655"/>
      <c r="Y276" s="106"/>
      <c r="Z276" s="656"/>
      <c r="AA276" s="106"/>
      <c r="AB276" s="106"/>
      <c r="AC276" s="106"/>
      <c r="AD276" s="106"/>
      <c r="AE276" s="106"/>
      <c r="AF276" s="106"/>
      <c r="AG276" s="106"/>
      <c r="AH276" s="106"/>
      <c r="AI276" s="106"/>
      <c r="AJ276" s="106"/>
      <c r="AK276" s="106"/>
    </row>
    <row r="277" spans="1:37" ht="15.75" customHeight="1">
      <c r="A277" s="106"/>
      <c r="B277" s="654"/>
      <c r="C277" s="106"/>
      <c r="D277" s="106"/>
      <c r="E277" s="106"/>
      <c r="F277" s="106"/>
      <c r="G277" s="106"/>
      <c r="H277" s="106"/>
      <c r="I277" s="101"/>
      <c r="J277" s="101"/>
      <c r="K277" s="101"/>
      <c r="L277" s="101"/>
      <c r="M277" s="101"/>
      <c r="N277" s="101"/>
      <c r="O277" s="101"/>
      <c r="P277" s="102"/>
      <c r="Q277" s="101"/>
      <c r="R277" s="101"/>
      <c r="S277" s="101"/>
      <c r="T277" s="101"/>
      <c r="U277" s="101"/>
      <c r="V277" s="106"/>
      <c r="W277" s="106"/>
      <c r="X277" s="655"/>
      <c r="Y277" s="106"/>
      <c r="Z277" s="656"/>
      <c r="AA277" s="106"/>
      <c r="AB277" s="106"/>
      <c r="AC277" s="106"/>
      <c r="AD277" s="106"/>
      <c r="AE277" s="106"/>
      <c r="AF277" s="106"/>
      <c r="AG277" s="106"/>
      <c r="AH277" s="106"/>
      <c r="AI277" s="106"/>
      <c r="AJ277" s="106"/>
      <c r="AK277" s="106"/>
    </row>
    <row r="278" spans="1:37" ht="15.75" customHeight="1">
      <c r="A278" s="106"/>
      <c r="B278" s="654"/>
      <c r="C278" s="106"/>
      <c r="D278" s="106"/>
      <c r="E278" s="106"/>
      <c r="F278" s="106"/>
      <c r="G278" s="106"/>
      <c r="H278" s="106"/>
      <c r="I278" s="101"/>
      <c r="J278" s="101"/>
      <c r="K278" s="101"/>
      <c r="L278" s="101"/>
      <c r="M278" s="101"/>
      <c r="N278" s="101"/>
      <c r="O278" s="101"/>
      <c r="P278" s="102"/>
      <c r="Q278" s="101"/>
      <c r="R278" s="101"/>
      <c r="S278" s="101"/>
      <c r="T278" s="101"/>
      <c r="U278" s="101"/>
      <c r="V278" s="106"/>
      <c r="W278" s="106"/>
      <c r="X278" s="655"/>
      <c r="Y278" s="106"/>
      <c r="Z278" s="656"/>
      <c r="AA278" s="106"/>
      <c r="AB278" s="106"/>
      <c r="AC278" s="106"/>
      <c r="AD278" s="106"/>
      <c r="AE278" s="106"/>
      <c r="AF278" s="106"/>
      <c r="AG278" s="106"/>
      <c r="AH278" s="106"/>
      <c r="AI278" s="106"/>
      <c r="AJ278" s="106"/>
      <c r="AK278" s="106"/>
    </row>
    <row r="279" spans="1:37" ht="15.75" customHeight="1">
      <c r="A279" s="106"/>
      <c r="B279" s="654"/>
      <c r="C279" s="106"/>
      <c r="D279" s="106"/>
      <c r="E279" s="106"/>
      <c r="F279" s="106"/>
      <c r="G279" s="106"/>
      <c r="H279" s="106"/>
      <c r="I279" s="101"/>
      <c r="J279" s="101"/>
      <c r="K279" s="101"/>
      <c r="L279" s="101"/>
      <c r="M279" s="101"/>
      <c r="N279" s="101"/>
      <c r="O279" s="101"/>
      <c r="P279" s="102"/>
      <c r="Q279" s="101"/>
      <c r="R279" s="101"/>
      <c r="S279" s="101"/>
      <c r="T279" s="101"/>
      <c r="U279" s="101"/>
      <c r="V279" s="106"/>
      <c r="W279" s="106"/>
      <c r="X279" s="655"/>
      <c r="Y279" s="106"/>
      <c r="Z279" s="656"/>
      <c r="AA279" s="106"/>
      <c r="AB279" s="106"/>
      <c r="AC279" s="106"/>
      <c r="AD279" s="106"/>
      <c r="AE279" s="106"/>
      <c r="AF279" s="106"/>
      <c r="AG279" s="106"/>
      <c r="AH279" s="106"/>
      <c r="AI279" s="106"/>
      <c r="AJ279" s="106"/>
      <c r="AK279" s="106"/>
    </row>
    <row r="280" spans="1:37" ht="15.75" customHeight="1">
      <c r="A280" s="106"/>
      <c r="B280" s="654"/>
      <c r="C280" s="106"/>
      <c r="D280" s="106"/>
      <c r="E280" s="106"/>
      <c r="F280" s="106"/>
      <c r="G280" s="106"/>
      <c r="H280" s="106"/>
      <c r="I280" s="101"/>
      <c r="J280" s="101"/>
      <c r="K280" s="101"/>
      <c r="L280" s="101"/>
      <c r="M280" s="101"/>
      <c r="N280" s="101"/>
      <c r="O280" s="101"/>
      <c r="P280" s="102"/>
      <c r="Q280" s="101"/>
      <c r="R280" s="101"/>
      <c r="S280" s="101"/>
      <c r="T280" s="101"/>
      <c r="U280" s="101"/>
      <c r="V280" s="106"/>
      <c r="W280" s="106"/>
      <c r="X280" s="655"/>
      <c r="Y280" s="106"/>
      <c r="Z280" s="656"/>
      <c r="AA280" s="106"/>
      <c r="AB280" s="106"/>
      <c r="AC280" s="106"/>
      <c r="AD280" s="106"/>
      <c r="AE280" s="106"/>
      <c r="AF280" s="106"/>
      <c r="AG280" s="106"/>
      <c r="AH280" s="106"/>
      <c r="AI280" s="106"/>
      <c r="AJ280" s="106"/>
      <c r="AK280" s="106"/>
    </row>
    <row r="281" spans="1:37" ht="15.75" customHeight="1">
      <c r="A281" s="106"/>
      <c r="B281" s="654"/>
      <c r="C281" s="106"/>
      <c r="D281" s="106"/>
      <c r="E281" s="106"/>
      <c r="F281" s="106"/>
      <c r="G281" s="106"/>
      <c r="H281" s="106"/>
      <c r="I281" s="101"/>
      <c r="J281" s="101"/>
      <c r="K281" s="101"/>
      <c r="L281" s="101"/>
      <c r="M281" s="101"/>
      <c r="N281" s="101"/>
      <c r="O281" s="101"/>
      <c r="P281" s="102"/>
      <c r="Q281" s="101"/>
      <c r="R281" s="101"/>
      <c r="S281" s="101"/>
      <c r="T281" s="101"/>
      <c r="U281" s="101"/>
      <c r="V281" s="106"/>
      <c r="W281" s="106"/>
      <c r="X281" s="655"/>
      <c r="Y281" s="106"/>
      <c r="Z281" s="656"/>
      <c r="AA281" s="106"/>
      <c r="AB281" s="106"/>
      <c r="AC281" s="106"/>
      <c r="AD281" s="106"/>
      <c r="AE281" s="106"/>
      <c r="AF281" s="106"/>
      <c r="AG281" s="106"/>
      <c r="AH281" s="106"/>
      <c r="AI281" s="106"/>
      <c r="AJ281" s="106"/>
      <c r="AK281" s="106"/>
    </row>
    <row r="282" spans="1:37" ht="15.75" customHeight="1">
      <c r="A282" s="106"/>
      <c r="B282" s="654"/>
      <c r="C282" s="106"/>
      <c r="D282" s="106"/>
      <c r="E282" s="106"/>
      <c r="F282" s="106"/>
      <c r="G282" s="106"/>
      <c r="H282" s="106"/>
      <c r="I282" s="101"/>
      <c r="J282" s="101"/>
      <c r="K282" s="101"/>
      <c r="L282" s="101"/>
      <c r="M282" s="101"/>
      <c r="N282" s="101"/>
      <c r="O282" s="101"/>
      <c r="P282" s="102"/>
      <c r="Q282" s="101"/>
      <c r="R282" s="101"/>
      <c r="S282" s="101"/>
      <c r="T282" s="101"/>
      <c r="U282" s="101"/>
      <c r="V282" s="106"/>
      <c r="W282" s="106"/>
      <c r="X282" s="655"/>
      <c r="Y282" s="106"/>
      <c r="Z282" s="656"/>
      <c r="AA282" s="106"/>
      <c r="AB282" s="106"/>
      <c r="AC282" s="106"/>
      <c r="AD282" s="106"/>
      <c r="AE282" s="106"/>
      <c r="AF282" s="106"/>
      <c r="AG282" s="106"/>
      <c r="AH282" s="106"/>
      <c r="AI282" s="106"/>
      <c r="AJ282" s="106"/>
      <c r="AK282" s="106"/>
    </row>
    <row r="283" spans="1:37" ht="15.75" customHeight="1">
      <c r="A283" s="106"/>
      <c r="B283" s="654"/>
      <c r="C283" s="106"/>
      <c r="D283" s="106"/>
      <c r="E283" s="106"/>
      <c r="F283" s="106"/>
      <c r="G283" s="106"/>
      <c r="H283" s="106"/>
      <c r="I283" s="101"/>
      <c r="J283" s="101"/>
      <c r="K283" s="101"/>
      <c r="L283" s="101"/>
      <c r="M283" s="101"/>
      <c r="N283" s="101"/>
      <c r="O283" s="101"/>
      <c r="P283" s="102"/>
      <c r="Q283" s="101"/>
      <c r="R283" s="101"/>
      <c r="S283" s="101"/>
      <c r="T283" s="101"/>
      <c r="U283" s="101"/>
      <c r="V283" s="106"/>
      <c r="W283" s="106"/>
      <c r="X283" s="655"/>
      <c r="Y283" s="106"/>
      <c r="Z283" s="656"/>
      <c r="AA283" s="106"/>
      <c r="AB283" s="106"/>
      <c r="AC283" s="106"/>
      <c r="AD283" s="106"/>
      <c r="AE283" s="106"/>
      <c r="AF283" s="106"/>
      <c r="AG283" s="106"/>
      <c r="AH283" s="106"/>
      <c r="AI283" s="106"/>
      <c r="AJ283" s="106"/>
      <c r="AK283" s="106"/>
    </row>
    <row r="284" spans="1:37" ht="15.75" customHeight="1">
      <c r="A284" s="106"/>
      <c r="B284" s="654"/>
      <c r="C284" s="106"/>
      <c r="D284" s="106"/>
      <c r="E284" s="106"/>
      <c r="F284" s="106"/>
      <c r="G284" s="106"/>
      <c r="H284" s="106"/>
      <c r="I284" s="101"/>
      <c r="J284" s="101"/>
      <c r="K284" s="101"/>
      <c r="L284" s="101"/>
      <c r="M284" s="101"/>
      <c r="N284" s="101"/>
      <c r="O284" s="101"/>
      <c r="P284" s="102"/>
      <c r="Q284" s="101"/>
      <c r="R284" s="101"/>
      <c r="S284" s="101"/>
      <c r="T284" s="101"/>
      <c r="U284" s="101"/>
      <c r="V284" s="106"/>
      <c r="W284" s="106"/>
      <c r="X284" s="655"/>
      <c r="Y284" s="106"/>
      <c r="Z284" s="656"/>
      <c r="AA284" s="106"/>
      <c r="AB284" s="106"/>
      <c r="AC284" s="106"/>
      <c r="AD284" s="106"/>
      <c r="AE284" s="106"/>
      <c r="AF284" s="106"/>
      <c r="AG284" s="106"/>
      <c r="AH284" s="106"/>
      <c r="AI284" s="106"/>
      <c r="AJ284" s="106"/>
      <c r="AK284" s="106"/>
    </row>
    <row r="285" spans="1:37" ht="15.75" customHeight="1">
      <c r="A285" s="106"/>
      <c r="B285" s="654"/>
      <c r="C285" s="106"/>
      <c r="D285" s="106"/>
      <c r="E285" s="106"/>
      <c r="F285" s="106"/>
      <c r="G285" s="106"/>
      <c r="H285" s="106"/>
      <c r="I285" s="101"/>
      <c r="J285" s="101"/>
      <c r="K285" s="101"/>
      <c r="L285" s="101"/>
      <c r="M285" s="101"/>
      <c r="N285" s="101"/>
      <c r="O285" s="101"/>
      <c r="P285" s="102"/>
      <c r="Q285" s="101"/>
      <c r="R285" s="101"/>
      <c r="S285" s="101"/>
      <c r="T285" s="101"/>
      <c r="U285" s="101"/>
      <c r="V285" s="106"/>
      <c r="W285" s="106"/>
      <c r="X285" s="655"/>
      <c r="Y285" s="106"/>
      <c r="Z285" s="656"/>
      <c r="AA285" s="106"/>
      <c r="AB285" s="106"/>
      <c r="AC285" s="106"/>
      <c r="AD285" s="106"/>
      <c r="AE285" s="106"/>
      <c r="AF285" s="106"/>
      <c r="AG285" s="106"/>
      <c r="AH285" s="106"/>
      <c r="AI285" s="106"/>
      <c r="AJ285" s="106"/>
      <c r="AK285" s="106"/>
    </row>
    <row r="286" spans="1:37" ht="15.75" customHeight="1">
      <c r="A286" s="106"/>
      <c r="B286" s="654"/>
      <c r="C286" s="106"/>
      <c r="D286" s="106"/>
      <c r="E286" s="106"/>
      <c r="F286" s="106"/>
      <c r="G286" s="106"/>
      <c r="H286" s="106"/>
      <c r="I286" s="101"/>
      <c r="J286" s="101"/>
      <c r="K286" s="101"/>
      <c r="L286" s="101"/>
      <c r="M286" s="101"/>
      <c r="N286" s="101"/>
      <c r="O286" s="101"/>
      <c r="P286" s="102"/>
      <c r="Q286" s="101"/>
      <c r="R286" s="101"/>
      <c r="S286" s="101"/>
      <c r="T286" s="101"/>
      <c r="U286" s="101"/>
      <c r="V286" s="106"/>
      <c r="W286" s="106"/>
      <c r="X286" s="655"/>
      <c r="Y286" s="106"/>
      <c r="Z286" s="656"/>
      <c r="AA286" s="106"/>
      <c r="AB286" s="106"/>
      <c r="AC286" s="106"/>
      <c r="AD286" s="106"/>
      <c r="AE286" s="106"/>
      <c r="AF286" s="106"/>
      <c r="AG286" s="106"/>
      <c r="AH286" s="106"/>
      <c r="AI286" s="106"/>
      <c r="AJ286" s="106"/>
      <c r="AK286" s="106"/>
    </row>
    <row r="287" spans="1:37" ht="15.75" customHeight="1">
      <c r="A287" s="106"/>
      <c r="B287" s="654"/>
      <c r="C287" s="106"/>
      <c r="D287" s="106"/>
      <c r="E287" s="106"/>
      <c r="F287" s="106"/>
      <c r="G287" s="106"/>
      <c r="H287" s="106"/>
      <c r="I287" s="101"/>
      <c r="J287" s="101"/>
      <c r="K287" s="101"/>
      <c r="L287" s="101"/>
      <c r="M287" s="101"/>
      <c r="N287" s="101"/>
      <c r="O287" s="101"/>
      <c r="P287" s="102"/>
      <c r="Q287" s="101"/>
      <c r="R287" s="101"/>
      <c r="S287" s="101"/>
      <c r="T287" s="101"/>
      <c r="U287" s="101"/>
      <c r="V287" s="106"/>
      <c r="W287" s="106"/>
      <c r="X287" s="655"/>
      <c r="Y287" s="106"/>
      <c r="Z287" s="656"/>
      <c r="AA287" s="106"/>
      <c r="AB287" s="106"/>
      <c r="AC287" s="106"/>
      <c r="AD287" s="106"/>
      <c r="AE287" s="106"/>
      <c r="AF287" s="106"/>
      <c r="AG287" s="106"/>
      <c r="AH287" s="106"/>
      <c r="AI287" s="106"/>
      <c r="AJ287" s="106"/>
      <c r="AK287" s="106"/>
    </row>
    <row r="288" spans="1:37" ht="15.75" customHeight="1">
      <c r="A288" s="106"/>
      <c r="B288" s="654"/>
      <c r="C288" s="106"/>
      <c r="D288" s="106"/>
      <c r="E288" s="106"/>
      <c r="F288" s="106"/>
      <c r="G288" s="106"/>
      <c r="H288" s="106"/>
      <c r="I288" s="101"/>
      <c r="J288" s="101"/>
      <c r="K288" s="101"/>
      <c r="L288" s="101"/>
      <c r="M288" s="101"/>
      <c r="N288" s="101"/>
      <c r="O288" s="101"/>
      <c r="P288" s="102"/>
      <c r="Q288" s="101"/>
      <c r="R288" s="101"/>
      <c r="S288" s="101"/>
      <c r="T288" s="101"/>
      <c r="U288" s="101"/>
      <c r="V288" s="106"/>
      <c r="W288" s="106"/>
      <c r="X288" s="655"/>
      <c r="Y288" s="106"/>
      <c r="Z288" s="656"/>
      <c r="AA288" s="106"/>
      <c r="AB288" s="106"/>
      <c r="AC288" s="106"/>
      <c r="AD288" s="106"/>
      <c r="AE288" s="106"/>
      <c r="AF288" s="106"/>
      <c r="AG288" s="106"/>
      <c r="AH288" s="106"/>
      <c r="AI288" s="106"/>
      <c r="AJ288" s="106"/>
      <c r="AK288" s="106"/>
    </row>
    <row r="289" spans="1:37" ht="15.75" customHeight="1">
      <c r="A289" s="106"/>
      <c r="B289" s="654"/>
      <c r="C289" s="106"/>
      <c r="D289" s="106"/>
      <c r="E289" s="106"/>
      <c r="F289" s="106"/>
      <c r="G289" s="106"/>
      <c r="H289" s="106"/>
      <c r="I289" s="101"/>
      <c r="J289" s="101"/>
      <c r="K289" s="101"/>
      <c r="L289" s="101"/>
      <c r="M289" s="101"/>
      <c r="N289" s="101"/>
      <c r="O289" s="101"/>
      <c r="P289" s="102"/>
      <c r="Q289" s="101"/>
      <c r="R289" s="101"/>
      <c r="S289" s="101"/>
      <c r="T289" s="101"/>
      <c r="U289" s="101"/>
      <c r="V289" s="106"/>
      <c r="W289" s="106"/>
      <c r="X289" s="655"/>
      <c r="Y289" s="106"/>
      <c r="Z289" s="656"/>
      <c r="AA289" s="106"/>
      <c r="AB289" s="106"/>
      <c r="AC289" s="106"/>
      <c r="AD289" s="106"/>
      <c r="AE289" s="106"/>
      <c r="AF289" s="106"/>
      <c r="AG289" s="106"/>
      <c r="AH289" s="106"/>
      <c r="AI289" s="106"/>
      <c r="AJ289" s="106"/>
      <c r="AK289" s="106"/>
    </row>
    <row r="290" spans="1:37" ht="15.75" customHeight="1">
      <c r="A290" s="106"/>
      <c r="B290" s="654"/>
      <c r="C290" s="106"/>
      <c r="D290" s="106"/>
      <c r="E290" s="106"/>
      <c r="F290" s="106"/>
      <c r="G290" s="106"/>
      <c r="H290" s="106"/>
      <c r="I290" s="101"/>
      <c r="J290" s="101"/>
      <c r="K290" s="101"/>
      <c r="L290" s="101"/>
      <c r="M290" s="101"/>
      <c r="N290" s="101"/>
      <c r="O290" s="101"/>
      <c r="P290" s="102"/>
      <c r="Q290" s="101"/>
      <c r="R290" s="101"/>
      <c r="S290" s="101"/>
      <c r="T290" s="101"/>
      <c r="U290" s="101"/>
      <c r="V290" s="106"/>
      <c r="W290" s="106"/>
      <c r="X290" s="655"/>
      <c r="Y290" s="106"/>
      <c r="Z290" s="656"/>
      <c r="AA290" s="106"/>
      <c r="AB290" s="106"/>
      <c r="AC290" s="106"/>
      <c r="AD290" s="106"/>
      <c r="AE290" s="106"/>
      <c r="AF290" s="106"/>
      <c r="AG290" s="106"/>
      <c r="AH290" s="106"/>
      <c r="AI290" s="106"/>
      <c r="AJ290" s="106"/>
      <c r="AK290" s="106"/>
    </row>
    <row r="291" spans="1:37" ht="15.75" customHeight="1">
      <c r="A291" s="106"/>
      <c r="B291" s="654"/>
      <c r="C291" s="106"/>
      <c r="D291" s="106"/>
      <c r="E291" s="106"/>
      <c r="F291" s="106"/>
      <c r="G291" s="106"/>
      <c r="H291" s="106"/>
      <c r="I291" s="101"/>
      <c r="J291" s="101"/>
      <c r="K291" s="101"/>
      <c r="L291" s="101"/>
      <c r="M291" s="101"/>
      <c r="N291" s="101"/>
      <c r="O291" s="101"/>
      <c r="P291" s="102"/>
      <c r="Q291" s="101"/>
      <c r="R291" s="101"/>
      <c r="S291" s="101"/>
      <c r="T291" s="101"/>
      <c r="U291" s="101"/>
      <c r="V291" s="106"/>
      <c r="W291" s="106"/>
      <c r="X291" s="655"/>
      <c r="Y291" s="106"/>
      <c r="Z291" s="656"/>
      <c r="AA291" s="106"/>
      <c r="AB291" s="106"/>
      <c r="AC291" s="106"/>
      <c r="AD291" s="106"/>
      <c r="AE291" s="106"/>
      <c r="AF291" s="106"/>
      <c r="AG291" s="106"/>
      <c r="AH291" s="106"/>
      <c r="AI291" s="106"/>
      <c r="AJ291" s="106"/>
      <c r="AK291" s="106"/>
    </row>
    <row r="292" spans="1:37" ht="15.75" customHeight="1">
      <c r="A292" s="106"/>
      <c r="B292" s="654"/>
      <c r="C292" s="106"/>
      <c r="D292" s="106"/>
      <c r="E292" s="106"/>
      <c r="F292" s="106"/>
      <c r="G292" s="106"/>
      <c r="H292" s="106"/>
      <c r="I292" s="101"/>
      <c r="J292" s="101"/>
      <c r="K292" s="101"/>
      <c r="L292" s="101"/>
      <c r="M292" s="101"/>
      <c r="N292" s="101"/>
      <c r="O292" s="101"/>
      <c r="P292" s="102"/>
      <c r="Q292" s="101"/>
      <c r="R292" s="101"/>
      <c r="S292" s="101"/>
      <c r="T292" s="101"/>
      <c r="U292" s="101"/>
      <c r="V292" s="106"/>
      <c r="W292" s="106"/>
      <c r="X292" s="655"/>
      <c r="Y292" s="106"/>
      <c r="Z292" s="656"/>
      <c r="AA292" s="106"/>
      <c r="AB292" s="106"/>
      <c r="AC292" s="106"/>
      <c r="AD292" s="106"/>
      <c r="AE292" s="106"/>
      <c r="AF292" s="106"/>
      <c r="AG292" s="106"/>
      <c r="AH292" s="106"/>
      <c r="AI292" s="106"/>
      <c r="AJ292" s="106"/>
      <c r="AK292" s="106"/>
    </row>
    <row r="293" spans="1:37" ht="15.75" customHeight="1">
      <c r="A293" s="106"/>
      <c r="B293" s="654"/>
      <c r="C293" s="106"/>
      <c r="D293" s="106"/>
      <c r="E293" s="106"/>
      <c r="F293" s="106"/>
      <c r="G293" s="106"/>
      <c r="H293" s="106"/>
      <c r="I293" s="101"/>
      <c r="J293" s="101"/>
      <c r="K293" s="101"/>
      <c r="L293" s="101"/>
      <c r="M293" s="101"/>
      <c r="N293" s="101"/>
      <c r="O293" s="101"/>
      <c r="P293" s="102"/>
      <c r="Q293" s="101"/>
      <c r="R293" s="101"/>
      <c r="S293" s="101"/>
      <c r="T293" s="101"/>
      <c r="U293" s="101"/>
      <c r="V293" s="106"/>
      <c r="W293" s="106"/>
      <c r="X293" s="655"/>
      <c r="Y293" s="106"/>
      <c r="Z293" s="656"/>
      <c r="AA293" s="106"/>
      <c r="AB293" s="106"/>
      <c r="AC293" s="106"/>
      <c r="AD293" s="106"/>
      <c r="AE293" s="106"/>
      <c r="AF293" s="106"/>
      <c r="AG293" s="106"/>
      <c r="AH293" s="106"/>
      <c r="AI293" s="106"/>
      <c r="AJ293" s="106"/>
      <c r="AK293" s="106"/>
    </row>
    <row r="294" spans="1:37" ht="15.75" customHeight="1">
      <c r="A294" s="106"/>
      <c r="B294" s="654"/>
      <c r="C294" s="106"/>
      <c r="D294" s="106"/>
      <c r="E294" s="106"/>
      <c r="F294" s="106"/>
      <c r="G294" s="106"/>
      <c r="H294" s="106"/>
      <c r="I294" s="101"/>
      <c r="J294" s="101"/>
      <c r="K294" s="101"/>
      <c r="L294" s="101"/>
      <c r="M294" s="101"/>
      <c r="N294" s="101"/>
      <c r="O294" s="101"/>
      <c r="P294" s="102"/>
      <c r="Q294" s="101"/>
      <c r="R294" s="101"/>
      <c r="S294" s="101"/>
      <c r="T294" s="101"/>
      <c r="U294" s="101"/>
      <c r="V294" s="106"/>
      <c r="W294" s="106"/>
      <c r="X294" s="655"/>
      <c r="Y294" s="106"/>
      <c r="Z294" s="656"/>
      <c r="AA294" s="106"/>
      <c r="AB294" s="106"/>
      <c r="AC294" s="106"/>
      <c r="AD294" s="106"/>
      <c r="AE294" s="106"/>
      <c r="AF294" s="106"/>
      <c r="AG294" s="106"/>
      <c r="AH294" s="106"/>
      <c r="AI294" s="106"/>
      <c r="AJ294" s="106"/>
      <c r="AK294" s="106"/>
    </row>
    <row r="295" spans="1:37" ht="15.75" customHeight="1">
      <c r="A295" s="106"/>
      <c r="B295" s="654"/>
      <c r="C295" s="106"/>
      <c r="D295" s="106"/>
      <c r="E295" s="106"/>
      <c r="F295" s="106"/>
      <c r="G295" s="106"/>
      <c r="H295" s="106"/>
      <c r="I295" s="101"/>
      <c r="J295" s="101"/>
      <c r="K295" s="101"/>
      <c r="L295" s="101"/>
      <c r="M295" s="101"/>
      <c r="N295" s="101"/>
      <c r="O295" s="101"/>
      <c r="P295" s="102"/>
      <c r="Q295" s="101"/>
      <c r="R295" s="101"/>
      <c r="S295" s="101"/>
      <c r="T295" s="101"/>
      <c r="U295" s="101"/>
      <c r="V295" s="106"/>
      <c r="W295" s="106"/>
      <c r="X295" s="655"/>
      <c r="Y295" s="106"/>
      <c r="Z295" s="656"/>
      <c r="AA295" s="106"/>
      <c r="AB295" s="106"/>
      <c r="AC295" s="106"/>
      <c r="AD295" s="106"/>
      <c r="AE295" s="106"/>
      <c r="AF295" s="106"/>
      <c r="AG295" s="106"/>
      <c r="AH295" s="106"/>
      <c r="AI295" s="106"/>
      <c r="AJ295" s="106"/>
      <c r="AK295" s="106"/>
    </row>
    <row r="296" spans="1:37" ht="15.75" customHeight="1">
      <c r="A296" s="106"/>
      <c r="B296" s="654"/>
      <c r="C296" s="106"/>
      <c r="D296" s="106"/>
      <c r="E296" s="106"/>
      <c r="F296" s="106"/>
      <c r="G296" s="106"/>
      <c r="H296" s="106"/>
      <c r="I296" s="101"/>
      <c r="J296" s="101"/>
      <c r="K296" s="101"/>
      <c r="L296" s="101"/>
      <c r="M296" s="101"/>
      <c r="N296" s="101"/>
      <c r="O296" s="101"/>
      <c r="P296" s="102"/>
      <c r="Q296" s="101"/>
      <c r="R296" s="101"/>
      <c r="S296" s="101"/>
      <c r="T296" s="101"/>
      <c r="U296" s="101"/>
      <c r="V296" s="106"/>
      <c r="W296" s="106"/>
      <c r="X296" s="655"/>
      <c r="Y296" s="106"/>
      <c r="Z296" s="656"/>
      <c r="AA296" s="106"/>
      <c r="AB296" s="106"/>
      <c r="AC296" s="106"/>
      <c r="AD296" s="106"/>
      <c r="AE296" s="106"/>
      <c r="AF296" s="106"/>
      <c r="AG296" s="106"/>
      <c r="AH296" s="106"/>
      <c r="AI296" s="106"/>
      <c r="AJ296" s="106"/>
      <c r="AK296" s="106"/>
    </row>
    <row r="297" spans="1:37" ht="15.75" customHeight="1">
      <c r="A297" s="106"/>
      <c r="B297" s="654"/>
      <c r="C297" s="106"/>
      <c r="D297" s="106"/>
      <c r="E297" s="106"/>
      <c r="F297" s="106"/>
      <c r="G297" s="106"/>
      <c r="H297" s="106"/>
      <c r="I297" s="101"/>
      <c r="J297" s="101"/>
      <c r="K297" s="101"/>
      <c r="L297" s="101"/>
      <c r="M297" s="101"/>
      <c r="N297" s="101"/>
      <c r="O297" s="101"/>
      <c r="P297" s="102"/>
      <c r="Q297" s="101"/>
      <c r="R297" s="101"/>
      <c r="S297" s="101"/>
      <c r="T297" s="101"/>
      <c r="U297" s="101"/>
      <c r="V297" s="106"/>
      <c r="W297" s="106"/>
      <c r="X297" s="655"/>
      <c r="Y297" s="106"/>
      <c r="Z297" s="656"/>
      <c r="AA297" s="106"/>
      <c r="AB297" s="106"/>
      <c r="AC297" s="106"/>
      <c r="AD297" s="106"/>
      <c r="AE297" s="106"/>
      <c r="AF297" s="106"/>
      <c r="AG297" s="106"/>
      <c r="AH297" s="106"/>
      <c r="AI297" s="106"/>
      <c r="AJ297" s="106"/>
      <c r="AK297" s="106"/>
    </row>
    <row r="298" spans="1:37" ht="15.75" customHeight="1">
      <c r="A298" s="106"/>
      <c r="B298" s="654"/>
      <c r="C298" s="106"/>
      <c r="D298" s="106"/>
      <c r="E298" s="106"/>
      <c r="F298" s="106"/>
      <c r="G298" s="106"/>
      <c r="H298" s="106"/>
      <c r="I298" s="101"/>
      <c r="J298" s="101"/>
      <c r="K298" s="101"/>
      <c r="L298" s="101"/>
      <c r="M298" s="101"/>
      <c r="N298" s="101"/>
      <c r="O298" s="101"/>
      <c r="P298" s="102"/>
      <c r="Q298" s="101"/>
      <c r="R298" s="101"/>
      <c r="S298" s="101"/>
      <c r="T298" s="101"/>
      <c r="U298" s="101"/>
      <c r="V298" s="106"/>
      <c r="W298" s="106"/>
      <c r="X298" s="655"/>
      <c r="Y298" s="106"/>
      <c r="Z298" s="656"/>
      <c r="AA298" s="106"/>
      <c r="AB298" s="106"/>
      <c r="AC298" s="106"/>
      <c r="AD298" s="106"/>
      <c r="AE298" s="106"/>
      <c r="AF298" s="106"/>
      <c r="AG298" s="106"/>
      <c r="AH298" s="106"/>
      <c r="AI298" s="106"/>
      <c r="AJ298" s="106"/>
      <c r="AK298" s="106"/>
    </row>
    <row r="299" spans="1:37" ht="15.75" customHeight="1">
      <c r="A299" s="106"/>
      <c r="B299" s="654"/>
      <c r="C299" s="106"/>
      <c r="D299" s="106"/>
      <c r="E299" s="106"/>
      <c r="F299" s="106"/>
      <c r="G299" s="106"/>
      <c r="H299" s="106"/>
      <c r="I299" s="101"/>
      <c r="J299" s="101"/>
      <c r="K299" s="101"/>
      <c r="L299" s="101"/>
      <c r="M299" s="101"/>
      <c r="N299" s="101"/>
      <c r="O299" s="101"/>
      <c r="P299" s="102"/>
      <c r="Q299" s="101"/>
      <c r="R299" s="101"/>
      <c r="S299" s="101"/>
      <c r="T299" s="101"/>
      <c r="U299" s="101"/>
      <c r="V299" s="106"/>
      <c r="W299" s="106"/>
      <c r="X299" s="655"/>
      <c r="Y299" s="106"/>
      <c r="Z299" s="656"/>
      <c r="AA299" s="106"/>
      <c r="AB299" s="106"/>
      <c r="AC299" s="106"/>
      <c r="AD299" s="106"/>
      <c r="AE299" s="106"/>
      <c r="AF299" s="106"/>
      <c r="AG299" s="106"/>
      <c r="AH299" s="106"/>
      <c r="AI299" s="106"/>
      <c r="AJ299" s="106"/>
      <c r="AK299" s="106"/>
    </row>
    <row r="300" spans="1:37" ht="15.75" customHeight="1">
      <c r="A300" s="106"/>
      <c r="B300" s="654"/>
      <c r="C300" s="106"/>
      <c r="D300" s="106"/>
      <c r="E300" s="106"/>
      <c r="F300" s="106"/>
      <c r="G300" s="106"/>
      <c r="H300" s="106"/>
      <c r="I300" s="101"/>
      <c r="J300" s="101"/>
      <c r="K300" s="101"/>
      <c r="L300" s="101"/>
      <c r="M300" s="101"/>
      <c r="N300" s="101"/>
      <c r="O300" s="101"/>
      <c r="P300" s="102"/>
      <c r="Q300" s="101"/>
      <c r="R300" s="101"/>
      <c r="S300" s="101"/>
      <c r="T300" s="101"/>
      <c r="U300" s="101"/>
      <c r="V300" s="106"/>
      <c r="W300" s="106"/>
      <c r="X300" s="655"/>
      <c r="Y300" s="106"/>
      <c r="Z300" s="656"/>
      <c r="AA300" s="106"/>
      <c r="AB300" s="106"/>
      <c r="AC300" s="106"/>
      <c r="AD300" s="106"/>
      <c r="AE300" s="106"/>
      <c r="AF300" s="106"/>
      <c r="AG300" s="106"/>
      <c r="AH300" s="106"/>
      <c r="AI300" s="106"/>
      <c r="AJ300" s="106"/>
      <c r="AK300" s="106"/>
    </row>
    <row r="301" spans="1:37" ht="15.75" customHeight="1">
      <c r="A301" s="106"/>
      <c r="B301" s="654"/>
      <c r="C301" s="106"/>
      <c r="D301" s="106"/>
      <c r="E301" s="106"/>
      <c r="F301" s="106"/>
      <c r="G301" s="106"/>
      <c r="H301" s="106"/>
      <c r="I301" s="101"/>
      <c r="J301" s="101"/>
      <c r="K301" s="101"/>
      <c r="L301" s="101"/>
      <c r="M301" s="101"/>
      <c r="N301" s="101"/>
      <c r="O301" s="101"/>
      <c r="P301" s="102"/>
      <c r="Q301" s="101"/>
      <c r="R301" s="101"/>
      <c r="S301" s="101"/>
      <c r="T301" s="101"/>
      <c r="U301" s="101"/>
      <c r="V301" s="106"/>
      <c r="W301" s="106"/>
      <c r="X301" s="655"/>
      <c r="Y301" s="106"/>
      <c r="Z301" s="656"/>
      <c r="AA301" s="106"/>
      <c r="AB301" s="106"/>
      <c r="AC301" s="106"/>
      <c r="AD301" s="106"/>
      <c r="AE301" s="106"/>
      <c r="AF301" s="106"/>
      <c r="AG301" s="106"/>
      <c r="AH301" s="106"/>
      <c r="AI301" s="106"/>
      <c r="AJ301" s="106"/>
      <c r="AK301" s="106"/>
    </row>
    <row r="302" spans="1:37" ht="15.75" customHeight="1">
      <c r="A302" s="106"/>
      <c r="B302" s="654"/>
      <c r="C302" s="106"/>
      <c r="D302" s="106"/>
      <c r="E302" s="106"/>
      <c r="F302" s="106"/>
      <c r="G302" s="106"/>
      <c r="H302" s="106"/>
      <c r="I302" s="101"/>
      <c r="J302" s="101"/>
      <c r="K302" s="101"/>
      <c r="L302" s="101"/>
      <c r="M302" s="101"/>
      <c r="N302" s="101"/>
      <c r="O302" s="101"/>
      <c r="P302" s="102"/>
      <c r="Q302" s="101"/>
      <c r="R302" s="101"/>
      <c r="S302" s="101"/>
      <c r="T302" s="101"/>
      <c r="U302" s="101"/>
      <c r="V302" s="106"/>
      <c r="W302" s="106"/>
      <c r="X302" s="655"/>
      <c r="Y302" s="106"/>
      <c r="Z302" s="656"/>
      <c r="AA302" s="106"/>
      <c r="AB302" s="106"/>
      <c r="AC302" s="106"/>
      <c r="AD302" s="106"/>
      <c r="AE302" s="106"/>
      <c r="AF302" s="106"/>
      <c r="AG302" s="106"/>
      <c r="AH302" s="106"/>
      <c r="AI302" s="106"/>
      <c r="AJ302" s="106"/>
      <c r="AK302" s="106"/>
    </row>
    <row r="303" spans="1:37" ht="15.75" customHeight="1">
      <c r="A303" s="106"/>
      <c r="B303" s="654"/>
      <c r="C303" s="106"/>
      <c r="D303" s="106"/>
      <c r="E303" s="106"/>
      <c r="F303" s="106"/>
      <c r="G303" s="106"/>
      <c r="H303" s="106"/>
      <c r="I303" s="101"/>
      <c r="J303" s="101"/>
      <c r="K303" s="101"/>
      <c r="L303" s="101"/>
      <c r="M303" s="101"/>
      <c r="N303" s="101"/>
      <c r="O303" s="101"/>
      <c r="P303" s="102"/>
      <c r="Q303" s="101"/>
      <c r="R303" s="101"/>
      <c r="S303" s="101"/>
      <c r="T303" s="101"/>
      <c r="U303" s="101"/>
      <c r="V303" s="106"/>
      <c r="W303" s="106"/>
      <c r="X303" s="655"/>
      <c r="Y303" s="106"/>
      <c r="Z303" s="656"/>
      <c r="AA303" s="106"/>
      <c r="AB303" s="106"/>
      <c r="AC303" s="106"/>
      <c r="AD303" s="106"/>
      <c r="AE303" s="106"/>
      <c r="AF303" s="106"/>
      <c r="AG303" s="106"/>
      <c r="AH303" s="106"/>
      <c r="AI303" s="106"/>
      <c r="AJ303" s="106"/>
      <c r="AK303" s="106"/>
    </row>
    <row r="304" spans="1:37" ht="15.75" customHeight="1">
      <c r="A304" s="106"/>
      <c r="B304" s="654"/>
      <c r="C304" s="106"/>
      <c r="D304" s="106"/>
      <c r="E304" s="106"/>
      <c r="F304" s="106"/>
      <c r="G304" s="106"/>
      <c r="H304" s="106"/>
      <c r="I304" s="101"/>
      <c r="J304" s="101"/>
      <c r="K304" s="101"/>
      <c r="L304" s="101"/>
      <c r="M304" s="101"/>
      <c r="N304" s="101"/>
      <c r="O304" s="101"/>
      <c r="P304" s="102"/>
      <c r="Q304" s="101"/>
      <c r="R304" s="101"/>
      <c r="S304" s="101"/>
      <c r="T304" s="101"/>
      <c r="U304" s="101"/>
      <c r="V304" s="106"/>
      <c r="W304" s="106"/>
      <c r="X304" s="655"/>
      <c r="Y304" s="106"/>
      <c r="Z304" s="656"/>
      <c r="AA304" s="106"/>
      <c r="AB304" s="106"/>
      <c r="AC304" s="106"/>
      <c r="AD304" s="106"/>
      <c r="AE304" s="106"/>
      <c r="AF304" s="106"/>
      <c r="AG304" s="106"/>
      <c r="AH304" s="106"/>
      <c r="AI304" s="106"/>
      <c r="AJ304" s="106"/>
      <c r="AK304" s="106"/>
    </row>
    <row r="305" spans="1:37" ht="15.75" customHeight="1">
      <c r="A305" s="106"/>
      <c r="B305" s="654"/>
      <c r="C305" s="106"/>
      <c r="D305" s="106"/>
      <c r="E305" s="106"/>
      <c r="F305" s="106"/>
      <c r="G305" s="106"/>
      <c r="H305" s="106"/>
      <c r="I305" s="101"/>
      <c r="J305" s="101"/>
      <c r="K305" s="101"/>
      <c r="L305" s="101"/>
      <c r="M305" s="101"/>
      <c r="N305" s="101"/>
      <c r="O305" s="101"/>
      <c r="P305" s="102"/>
      <c r="Q305" s="101"/>
      <c r="R305" s="101"/>
      <c r="S305" s="101"/>
      <c r="T305" s="101"/>
      <c r="U305" s="101"/>
      <c r="V305" s="106"/>
      <c r="W305" s="106"/>
      <c r="X305" s="655"/>
      <c r="Y305" s="106"/>
      <c r="Z305" s="656"/>
      <c r="AA305" s="106"/>
      <c r="AB305" s="106"/>
      <c r="AC305" s="106"/>
      <c r="AD305" s="106"/>
      <c r="AE305" s="106"/>
      <c r="AF305" s="106"/>
      <c r="AG305" s="106"/>
      <c r="AH305" s="106"/>
      <c r="AI305" s="106"/>
      <c r="AJ305" s="106"/>
      <c r="AK305" s="106"/>
    </row>
    <row r="306" spans="1:37" ht="15.75" customHeight="1">
      <c r="A306" s="106"/>
      <c r="B306" s="654"/>
      <c r="C306" s="106"/>
      <c r="D306" s="106"/>
      <c r="E306" s="106"/>
      <c r="F306" s="106"/>
      <c r="G306" s="106"/>
      <c r="H306" s="106"/>
      <c r="I306" s="101"/>
      <c r="J306" s="101"/>
      <c r="K306" s="101"/>
      <c r="L306" s="101"/>
      <c r="M306" s="101"/>
      <c r="N306" s="101"/>
      <c r="O306" s="101"/>
      <c r="P306" s="102"/>
      <c r="Q306" s="101"/>
      <c r="R306" s="101"/>
      <c r="S306" s="101"/>
      <c r="T306" s="101"/>
      <c r="U306" s="101"/>
      <c r="V306" s="106"/>
      <c r="W306" s="106"/>
      <c r="X306" s="655"/>
      <c r="Y306" s="106"/>
      <c r="Z306" s="656"/>
      <c r="AA306" s="106"/>
      <c r="AB306" s="106"/>
      <c r="AC306" s="106"/>
      <c r="AD306" s="106"/>
      <c r="AE306" s="106"/>
      <c r="AF306" s="106"/>
      <c r="AG306" s="106"/>
      <c r="AH306" s="106"/>
      <c r="AI306" s="106"/>
      <c r="AJ306" s="106"/>
      <c r="AK306" s="106"/>
    </row>
    <row r="307" spans="1:37" ht="15.75" customHeight="1">
      <c r="A307" s="106"/>
      <c r="B307" s="654"/>
      <c r="C307" s="106"/>
      <c r="D307" s="106"/>
      <c r="E307" s="106"/>
      <c r="F307" s="106"/>
      <c r="G307" s="106"/>
      <c r="H307" s="106"/>
      <c r="I307" s="101"/>
      <c r="J307" s="101"/>
      <c r="K307" s="101"/>
      <c r="L307" s="101"/>
      <c r="M307" s="101"/>
      <c r="N307" s="101"/>
      <c r="O307" s="101"/>
      <c r="P307" s="102"/>
      <c r="Q307" s="101"/>
      <c r="R307" s="101"/>
      <c r="S307" s="101"/>
      <c r="T307" s="101"/>
      <c r="U307" s="101"/>
      <c r="V307" s="106"/>
      <c r="W307" s="106"/>
      <c r="X307" s="655"/>
      <c r="Y307" s="106"/>
      <c r="Z307" s="656"/>
      <c r="AA307" s="106"/>
      <c r="AB307" s="106"/>
      <c r="AC307" s="106"/>
      <c r="AD307" s="106"/>
      <c r="AE307" s="106"/>
      <c r="AF307" s="106"/>
      <c r="AG307" s="106"/>
      <c r="AH307" s="106"/>
      <c r="AI307" s="106"/>
      <c r="AJ307" s="106"/>
      <c r="AK307" s="106"/>
    </row>
    <row r="308" spans="1:37" ht="15.75" customHeight="1">
      <c r="A308" s="106"/>
      <c r="B308" s="654"/>
      <c r="C308" s="106"/>
      <c r="D308" s="106"/>
      <c r="E308" s="106"/>
      <c r="F308" s="106"/>
      <c r="G308" s="106"/>
      <c r="H308" s="106"/>
      <c r="I308" s="101"/>
      <c r="J308" s="101"/>
      <c r="K308" s="101"/>
      <c r="L308" s="101"/>
      <c r="M308" s="101"/>
      <c r="N308" s="101"/>
      <c r="O308" s="101"/>
      <c r="P308" s="102"/>
      <c r="Q308" s="101"/>
      <c r="R308" s="101"/>
      <c r="S308" s="101"/>
      <c r="T308" s="101"/>
      <c r="U308" s="101"/>
      <c r="V308" s="106"/>
      <c r="W308" s="106"/>
      <c r="X308" s="655"/>
      <c r="Y308" s="106"/>
      <c r="Z308" s="656"/>
      <c r="AA308" s="106"/>
      <c r="AB308" s="106"/>
      <c r="AC308" s="106"/>
      <c r="AD308" s="106"/>
      <c r="AE308" s="106"/>
      <c r="AF308" s="106"/>
      <c r="AG308" s="106"/>
      <c r="AH308" s="106"/>
      <c r="AI308" s="106"/>
      <c r="AJ308" s="106"/>
      <c r="AK308" s="106"/>
    </row>
    <row r="309" spans="1:37" ht="15.75" customHeight="1">
      <c r="A309" s="106"/>
      <c r="B309" s="654"/>
      <c r="C309" s="106"/>
      <c r="D309" s="106"/>
      <c r="E309" s="106"/>
      <c r="F309" s="106"/>
      <c r="G309" s="106"/>
      <c r="H309" s="106"/>
      <c r="I309" s="101"/>
      <c r="J309" s="101"/>
      <c r="K309" s="101"/>
      <c r="L309" s="101"/>
      <c r="M309" s="101"/>
      <c r="N309" s="101"/>
      <c r="O309" s="101"/>
      <c r="P309" s="102"/>
      <c r="Q309" s="101"/>
      <c r="R309" s="101"/>
      <c r="S309" s="101"/>
      <c r="T309" s="101"/>
      <c r="U309" s="101"/>
      <c r="V309" s="106"/>
      <c r="W309" s="106"/>
      <c r="X309" s="655"/>
      <c r="Y309" s="106"/>
      <c r="Z309" s="656"/>
      <c r="AA309" s="106"/>
      <c r="AB309" s="106"/>
      <c r="AC309" s="106"/>
      <c r="AD309" s="106"/>
      <c r="AE309" s="106"/>
      <c r="AF309" s="106"/>
      <c r="AG309" s="106"/>
      <c r="AH309" s="106"/>
      <c r="AI309" s="106"/>
      <c r="AJ309" s="106"/>
      <c r="AK309" s="106"/>
    </row>
    <row r="310" spans="1:37" ht="15.75" customHeight="1">
      <c r="A310" s="106"/>
      <c r="B310" s="654"/>
      <c r="C310" s="106"/>
      <c r="D310" s="106"/>
      <c r="E310" s="106"/>
      <c r="F310" s="106"/>
      <c r="G310" s="106"/>
      <c r="H310" s="106"/>
      <c r="I310" s="101"/>
      <c r="J310" s="101"/>
      <c r="K310" s="101"/>
      <c r="L310" s="101"/>
      <c r="M310" s="101"/>
      <c r="N310" s="101"/>
      <c r="O310" s="101"/>
      <c r="P310" s="102"/>
      <c r="Q310" s="101"/>
      <c r="R310" s="101"/>
      <c r="S310" s="101"/>
      <c r="T310" s="101"/>
      <c r="U310" s="101"/>
      <c r="V310" s="106"/>
      <c r="W310" s="106"/>
      <c r="X310" s="655"/>
      <c r="Y310" s="106"/>
      <c r="Z310" s="656"/>
      <c r="AA310" s="106"/>
      <c r="AB310" s="106"/>
      <c r="AC310" s="106"/>
      <c r="AD310" s="106"/>
      <c r="AE310" s="106"/>
      <c r="AF310" s="106"/>
      <c r="AG310" s="106"/>
      <c r="AH310" s="106"/>
      <c r="AI310" s="106"/>
      <c r="AJ310" s="106"/>
      <c r="AK310" s="106"/>
    </row>
    <row r="311" spans="1:37" ht="15.75" customHeight="1">
      <c r="A311" s="106"/>
      <c r="B311" s="654"/>
      <c r="C311" s="106"/>
      <c r="D311" s="106"/>
      <c r="E311" s="106"/>
      <c r="F311" s="106"/>
      <c r="G311" s="106"/>
      <c r="H311" s="106"/>
      <c r="I311" s="101"/>
      <c r="J311" s="101"/>
      <c r="K311" s="101"/>
      <c r="L311" s="101"/>
      <c r="M311" s="101"/>
      <c r="N311" s="101"/>
      <c r="O311" s="101"/>
      <c r="P311" s="102"/>
      <c r="Q311" s="101"/>
      <c r="R311" s="101"/>
      <c r="S311" s="101"/>
      <c r="T311" s="101"/>
      <c r="U311" s="101"/>
      <c r="V311" s="106"/>
      <c r="W311" s="106"/>
      <c r="X311" s="655"/>
      <c r="Y311" s="106"/>
      <c r="Z311" s="656"/>
      <c r="AA311" s="106"/>
      <c r="AB311" s="106"/>
      <c r="AC311" s="106"/>
      <c r="AD311" s="106"/>
      <c r="AE311" s="106"/>
      <c r="AF311" s="106"/>
      <c r="AG311" s="106"/>
      <c r="AH311" s="106"/>
      <c r="AI311" s="106"/>
      <c r="AJ311" s="106"/>
      <c r="AK311" s="106"/>
    </row>
    <row r="312" spans="1:37" ht="15.75" customHeight="1">
      <c r="A312" s="106"/>
      <c r="B312" s="654"/>
      <c r="C312" s="106"/>
      <c r="D312" s="106"/>
      <c r="E312" s="106"/>
      <c r="F312" s="106"/>
      <c r="G312" s="106"/>
      <c r="H312" s="106"/>
      <c r="I312" s="101"/>
      <c r="J312" s="101"/>
      <c r="K312" s="101"/>
      <c r="L312" s="101"/>
      <c r="M312" s="101"/>
      <c r="N312" s="101"/>
      <c r="O312" s="101"/>
      <c r="P312" s="102"/>
      <c r="Q312" s="101"/>
      <c r="R312" s="101"/>
      <c r="S312" s="101"/>
      <c r="T312" s="101"/>
      <c r="U312" s="101"/>
      <c r="V312" s="106"/>
      <c r="W312" s="106"/>
      <c r="X312" s="655"/>
      <c r="Y312" s="106"/>
      <c r="Z312" s="656"/>
      <c r="AA312" s="106"/>
      <c r="AB312" s="106"/>
      <c r="AC312" s="106"/>
      <c r="AD312" s="106"/>
      <c r="AE312" s="106"/>
      <c r="AF312" s="106"/>
      <c r="AG312" s="106"/>
      <c r="AH312" s="106"/>
      <c r="AI312" s="106"/>
      <c r="AJ312" s="106"/>
      <c r="AK312" s="106"/>
    </row>
    <row r="313" spans="1:37" ht="15.75" customHeight="1">
      <c r="A313" s="106"/>
      <c r="B313" s="654"/>
      <c r="C313" s="106"/>
      <c r="D313" s="106"/>
      <c r="E313" s="106"/>
      <c r="F313" s="106"/>
      <c r="G313" s="106"/>
      <c r="H313" s="106"/>
      <c r="I313" s="101"/>
      <c r="J313" s="101"/>
      <c r="K313" s="101"/>
      <c r="L313" s="101"/>
      <c r="M313" s="101"/>
      <c r="N313" s="101"/>
      <c r="O313" s="101"/>
      <c r="P313" s="102"/>
      <c r="Q313" s="101"/>
      <c r="R313" s="101"/>
      <c r="S313" s="101"/>
      <c r="T313" s="101"/>
      <c r="U313" s="101"/>
      <c r="V313" s="106"/>
      <c r="W313" s="106"/>
      <c r="X313" s="655"/>
      <c r="Y313" s="106"/>
      <c r="Z313" s="656"/>
      <c r="AA313" s="106"/>
      <c r="AB313" s="106"/>
      <c r="AC313" s="106"/>
      <c r="AD313" s="106"/>
      <c r="AE313" s="106"/>
      <c r="AF313" s="106"/>
      <c r="AG313" s="106"/>
      <c r="AH313" s="106"/>
      <c r="AI313" s="106"/>
      <c r="AJ313" s="106"/>
      <c r="AK313" s="106"/>
    </row>
    <row r="314" spans="1:37" ht="15.75" customHeight="1">
      <c r="A314" s="106"/>
      <c r="B314" s="654"/>
      <c r="C314" s="106"/>
      <c r="D314" s="106"/>
      <c r="E314" s="106"/>
      <c r="F314" s="106"/>
      <c r="G314" s="106"/>
      <c r="H314" s="106"/>
      <c r="I314" s="101"/>
      <c r="J314" s="101"/>
      <c r="K314" s="101"/>
      <c r="L314" s="101"/>
      <c r="M314" s="101"/>
      <c r="N314" s="101"/>
      <c r="O314" s="101"/>
      <c r="P314" s="102"/>
      <c r="Q314" s="101"/>
      <c r="R314" s="101"/>
      <c r="S314" s="101"/>
      <c r="T314" s="101"/>
      <c r="U314" s="101"/>
      <c r="V314" s="106"/>
      <c r="W314" s="106"/>
      <c r="X314" s="655"/>
      <c r="Y314" s="106"/>
      <c r="Z314" s="656"/>
      <c r="AA314" s="106"/>
      <c r="AB314" s="106"/>
      <c r="AC314" s="106"/>
      <c r="AD314" s="106"/>
      <c r="AE314" s="106"/>
      <c r="AF314" s="106"/>
      <c r="AG314" s="106"/>
      <c r="AH314" s="106"/>
      <c r="AI314" s="106"/>
      <c r="AJ314" s="106"/>
      <c r="AK314" s="106"/>
    </row>
    <row r="315" spans="1:37" ht="15.75" customHeight="1">
      <c r="A315" s="106"/>
      <c r="B315" s="654"/>
      <c r="C315" s="106"/>
      <c r="D315" s="106"/>
      <c r="E315" s="106"/>
      <c r="F315" s="106"/>
      <c r="G315" s="106"/>
      <c r="H315" s="106"/>
      <c r="I315" s="101"/>
      <c r="J315" s="101"/>
      <c r="K315" s="101"/>
      <c r="L315" s="101"/>
      <c r="M315" s="101"/>
      <c r="N315" s="101"/>
      <c r="O315" s="101"/>
      <c r="P315" s="102"/>
      <c r="Q315" s="101"/>
      <c r="R315" s="101"/>
      <c r="S315" s="101"/>
      <c r="T315" s="101"/>
      <c r="U315" s="101"/>
      <c r="V315" s="106"/>
      <c r="W315" s="106"/>
      <c r="X315" s="655"/>
      <c r="Y315" s="106"/>
      <c r="Z315" s="656"/>
      <c r="AA315" s="106"/>
      <c r="AB315" s="106"/>
      <c r="AC315" s="106"/>
      <c r="AD315" s="106"/>
      <c r="AE315" s="106"/>
      <c r="AF315" s="106"/>
      <c r="AG315" s="106"/>
      <c r="AH315" s="106"/>
      <c r="AI315" s="106"/>
      <c r="AJ315" s="106"/>
      <c r="AK315" s="106"/>
    </row>
    <row r="316" spans="1:37" ht="15.75" customHeight="1">
      <c r="A316" s="106"/>
      <c r="B316" s="654"/>
      <c r="C316" s="106"/>
      <c r="D316" s="106"/>
      <c r="E316" s="106"/>
      <c r="F316" s="106"/>
      <c r="G316" s="106"/>
      <c r="H316" s="106"/>
      <c r="I316" s="101"/>
      <c r="J316" s="101"/>
      <c r="K316" s="101"/>
      <c r="L316" s="101"/>
      <c r="M316" s="101"/>
      <c r="N316" s="101"/>
      <c r="O316" s="101"/>
      <c r="P316" s="102"/>
      <c r="Q316" s="101"/>
      <c r="R316" s="101"/>
      <c r="S316" s="101"/>
      <c r="T316" s="101"/>
      <c r="U316" s="101"/>
      <c r="V316" s="106"/>
      <c r="W316" s="106"/>
      <c r="X316" s="655"/>
      <c r="Y316" s="106"/>
      <c r="Z316" s="656"/>
      <c r="AA316" s="106"/>
      <c r="AB316" s="106"/>
      <c r="AC316" s="106"/>
      <c r="AD316" s="106"/>
      <c r="AE316" s="106"/>
      <c r="AF316" s="106"/>
      <c r="AG316" s="106"/>
      <c r="AH316" s="106"/>
      <c r="AI316" s="106"/>
      <c r="AJ316" s="106"/>
      <c r="AK316" s="106"/>
    </row>
    <row r="317" spans="1:37" ht="15.75" customHeight="1">
      <c r="A317" s="106"/>
      <c r="B317" s="654"/>
      <c r="C317" s="106"/>
      <c r="D317" s="106"/>
      <c r="E317" s="106"/>
      <c r="F317" s="106"/>
      <c r="G317" s="106"/>
      <c r="H317" s="106"/>
      <c r="I317" s="101"/>
      <c r="J317" s="101"/>
      <c r="K317" s="101"/>
      <c r="L317" s="101"/>
      <c r="M317" s="101"/>
      <c r="N317" s="101"/>
      <c r="O317" s="101"/>
      <c r="P317" s="102"/>
      <c r="Q317" s="101"/>
      <c r="R317" s="101"/>
      <c r="S317" s="101"/>
      <c r="T317" s="101"/>
      <c r="U317" s="101"/>
      <c r="V317" s="106"/>
      <c r="W317" s="106"/>
      <c r="X317" s="655"/>
      <c r="Y317" s="106"/>
      <c r="Z317" s="656"/>
      <c r="AA317" s="106"/>
      <c r="AB317" s="106"/>
      <c r="AC317" s="106"/>
      <c r="AD317" s="106"/>
      <c r="AE317" s="106"/>
      <c r="AF317" s="106"/>
      <c r="AG317" s="106"/>
      <c r="AH317" s="106"/>
      <c r="AI317" s="106"/>
      <c r="AJ317" s="106"/>
      <c r="AK317" s="106"/>
    </row>
    <row r="318" spans="1:37" ht="15.75" customHeight="1">
      <c r="A318" s="106"/>
      <c r="B318" s="654"/>
      <c r="C318" s="106"/>
      <c r="D318" s="106"/>
      <c r="E318" s="106"/>
      <c r="F318" s="106"/>
      <c r="G318" s="106"/>
      <c r="H318" s="106"/>
      <c r="I318" s="101"/>
      <c r="J318" s="101"/>
      <c r="K318" s="101"/>
      <c r="L318" s="101"/>
      <c r="M318" s="101"/>
      <c r="N318" s="101"/>
      <c r="O318" s="101"/>
      <c r="P318" s="102"/>
      <c r="Q318" s="101"/>
      <c r="R318" s="101"/>
      <c r="S318" s="101"/>
      <c r="T318" s="101"/>
      <c r="U318" s="101"/>
      <c r="V318" s="106"/>
      <c r="W318" s="106"/>
      <c r="X318" s="655"/>
      <c r="Y318" s="106"/>
      <c r="Z318" s="656"/>
      <c r="AA318" s="106"/>
      <c r="AB318" s="106"/>
      <c r="AC318" s="106"/>
      <c r="AD318" s="106"/>
      <c r="AE318" s="106"/>
      <c r="AF318" s="106"/>
      <c r="AG318" s="106"/>
      <c r="AH318" s="106"/>
      <c r="AI318" s="106"/>
      <c r="AJ318" s="106"/>
      <c r="AK318" s="106"/>
    </row>
    <row r="319" spans="1:37" ht="15.75" customHeight="1">
      <c r="A319" s="106"/>
      <c r="B319" s="654"/>
      <c r="C319" s="106"/>
      <c r="D319" s="106"/>
      <c r="E319" s="106"/>
      <c r="F319" s="106"/>
      <c r="G319" s="106"/>
      <c r="H319" s="106"/>
      <c r="I319" s="101"/>
      <c r="J319" s="101"/>
      <c r="K319" s="101"/>
      <c r="L319" s="101"/>
      <c r="M319" s="101"/>
      <c r="N319" s="101"/>
      <c r="O319" s="101"/>
      <c r="P319" s="102"/>
      <c r="Q319" s="101"/>
      <c r="R319" s="101"/>
      <c r="S319" s="101"/>
      <c r="T319" s="101"/>
      <c r="U319" s="101"/>
      <c r="V319" s="106"/>
      <c r="W319" s="106"/>
      <c r="X319" s="655"/>
      <c r="Y319" s="106"/>
      <c r="Z319" s="656"/>
      <c r="AA319" s="106"/>
      <c r="AB319" s="106"/>
      <c r="AC319" s="106"/>
      <c r="AD319" s="106"/>
      <c r="AE319" s="106"/>
      <c r="AF319" s="106"/>
      <c r="AG319" s="106"/>
      <c r="AH319" s="106"/>
      <c r="AI319" s="106"/>
      <c r="AJ319" s="106"/>
      <c r="AK319" s="106"/>
    </row>
    <row r="320" spans="1:37" ht="15.75" customHeight="1">
      <c r="A320" s="106"/>
      <c r="B320" s="654"/>
      <c r="C320" s="106"/>
      <c r="D320" s="106"/>
      <c r="E320" s="106"/>
      <c r="F320" s="106"/>
      <c r="G320" s="106"/>
      <c r="H320" s="106"/>
      <c r="I320" s="101"/>
      <c r="J320" s="101"/>
      <c r="K320" s="101"/>
      <c r="L320" s="101"/>
      <c r="M320" s="101"/>
      <c r="N320" s="101"/>
      <c r="O320" s="101"/>
      <c r="P320" s="102"/>
      <c r="Q320" s="101"/>
      <c r="R320" s="101"/>
      <c r="S320" s="101"/>
      <c r="T320" s="101"/>
      <c r="U320" s="101"/>
      <c r="V320" s="106"/>
      <c r="W320" s="106"/>
      <c r="X320" s="655"/>
      <c r="Y320" s="106"/>
      <c r="Z320" s="656"/>
      <c r="AA320" s="106"/>
      <c r="AB320" s="106"/>
      <c r="AC320" s="106"/>
      <c r="AD320" s="106"/>
      <c r="AE320" s="106"/>
      <c r="AF320" s="106"/>
      <c r="AG320" s="106"/>
      <c r="AH320" s="106"/>
      <c r="AI320" s="106"/>
      <c r="AJ320" s="106"/>
      <c r="AK320" s="106"/>
    </row>
    <row r="321" spans="1:37" ht="15.75" customHeight="1">
      <c r="A321" s="106"/>
      <c r="B321" s="654"/>
      <c r="C321" s="106"/>
      <c r="D321" s="106"/>
      <c r="E321" s="106"/>
      <c r="F321" s="106"/>
      <c r="G321" s="106"/>
      <c r="H321" s="106"/>
      <c r="I321" s="101"/>
      <c r="J321" s="101"/>
      <c r="K321" s="101"/>
      <c r="L321" s="101"/>
      <c r="M321" s="101"/>
      <c r="N321" s="101"/>
      <c r="O321" s="101"/>
      <c r="P321" s="102"/>
      <c r="Q321" s="101"/>
      <c r="R321" s="101"/>
      <c r="S321" s="101"/>
      <c r="T321" s="101"/>
      <c r="U321" s="101"/>
      <c r="V321" s="106"/>
      <c r="W321" s="106"/>
      <c r="X321" s="655"/>
      <c r="Y321" s="106"/>
      <c r="Z321" s="656"/>
      <c r="AA321" s="106"/>
      <c r="AB321" s="106"/>
      <c r="AC321" s="106"/>
      <c r="AD321" s="106"/>
      <c r="AE321" s="106"/>
      <c r="AF321" s="106"/>
      <c r="AG321" s="106"/>
      <c r="AH321" s="106"/>
      <c r="AI321" s="106"/>
      <c r="AJ321" s="106"/>
      <c r="AK321" s="106"/>
    </row>
    <row r="322" spans="1:37" ht="15.75" customHeight="1">
      <c r="A322" s="106"/>
      <c r="B322" s="654"/>
      <c r="C322" s="106"/>
      <c r="D322" s="106"/>
      <c r="E322" s="106"/>
      <c r="F322" s="106"/>
      <c r="G322" s="106"/>
      <c r="H322" s="106"/>
      <c r="I322" s="101"/>
      <c r="J322" s="101"/>
      <c r="K322" s="101"/>
      <c r="L322" s="101"/>
      <c r="M322" s="101"/>
      <c r="N322" s="101"/>
      <c r="O322" s="101"/>
      <c r="P322" s="102"/>
      <c r="Q322" s="101"/>
      <c r="R322" s="101"/>
      <c r="S322" s="101"/>
      <c r="T322" s="101"/>
      <c r="U322" s="101"/>
      <c r="V322" s="106"/>
      <c r="W322" s="106"/>
      <c r="X322" s="655"/>
      <c r="Y322" s="106"/>
      <c r="Z322" s="656"/>
      <c r="AA322" s="106"/>
      <c r="AB322" s="106"/>
      <c r="AC322" s="106"/>
      <c r="AD322" s="106"/>
      <c r="AE322" s="106"/>
      <c r="AF322" s="106"/>
      <c r="AG322" s="106"/>
      <c r="AH322" s="106"/>
      <c r="AI322" s="106"/>
      <c r="AJ322" s="106"/>
      <c r="AK322" s="106"/>
    </row>
    <row r="323" spans="1:37" ht="15.75" customHeight="1">
      <c r="A323" s="106"/>
      <c r="B323" s="654"/>
      <c r="C323" s="106"/>
      <c r="D323" s="106"/>
      <c r="E323" s="106"/>
      <c r="F323" s="106"/>
      <c r="G323" s="106"/>
      <c r="H323" s="106"/>
      <c r="I323" s="101"/>
      <c r="J323" s="101"/>
      <c r="K323" s="101"/>
      <c r="L323" s="101"/>
      <c r="M323" s="101"/>
      <c r="N323" s="101"/>
      <c r="O323" s="101"/>
      <c r="P323" s="102"/>
      <c r="Q323" s="101"/>
      <c r="R323" s="101"/>
      <c r="S323" s="101"/>
      <c r="T323" s="101"/>
      <c r="U323" s="101"/>
      <c r="V323" s="106"/>
      <c r="W323" s="106"/>
      <c r="X323" s="655"/>
      <c r="Y323" s="106"/>
      <c r="Z323" s="656"/>
      <c r="AA323" s="106"/>
      <c r="AB323" s="106"/>
      <c r="AC323" s="106"/>
      <c r="AD323" s="106"/>
      <c r="AE323" s="106"/>
      <c r="AF323" s="106"/>
      <c r="AG323" s="106"/>
      <c r="AH323" s="106"/>
      <c r="AI323" s="106"/>
      <c r="AJ323" s="106"/>
      <c r="AK323" s="106"/>
    </row>
    <row r="324" spans="1:37" ht="15.75" customHeight="1">
      <c r="A324" s="106"/>
      <c r="B324" s="654"/>
      <c r="C324" s="106"/>
      <c r="D324" s="106"/>
      <c r="E324" s="106"/>
      <c r="F324" s="106"/>
      <c r="G324" s="106"/>
      <c r="H324" s="106"/>
      <c r="I324" s="101"/>
      <c r="J324" s="101"/>
      <c r="K324" s="101"/>
      <c r="L324" s="101"/>
      <c r="M324" s="101"/>
      <c r="N324" s="101"/>
      <c r="O324" s="101"/>
      <c r="P324" s="102"/>
      <c r="Q324" s="101"/>
      <c r="R324" s="101"/>
      <c r="S324" s="101"/>
      <c r="T324" s="101"/>
      <c r="U324" s="101"/>
      <c r="V324" s="106"/>
      <c r="W324" s="106"/>
      <c r="X324" s="655"/>
      <c r="Y324" s="106"/>
      <c r="Z324" s="656"/>
      <c r="AA324" s="106"/>
      <c r="AB324" s="106"/>
      <c r="AC324" s="106"/>
      <c r="AD324" s="106"/>
      <c r="AE324" s="106"/>
      <c r="AF324" s="106"/>
      <c r="AG324" s="106"/>
      <c r="AH324" s="106"/>
      <c r="AI324" s="106"/>
      <c r="AJ324" s="106"/>
      <c r="AK324" s="106"/>
    </row>
    <row r="325" spans="1:37" ht="15.75" customHeight="1">
      <c r="A325" s="106"/>
      <c r="B325" s="654"/>
      <c r="C325" s="106"/>
      <c r="D325" s="106"/>
      <c r="E325" s="106"/>
      <c r="F325" s="106"/>
      <c r="G325" s="106"/>
      <c r="H325" s="106"/>
      <c r="I325" s="101"/>
      <c r="J325" s="101"/>
      <c r="K325" s="101"/>
      <c r="L325" s="101"/>
      <c r="M325" s="101"/>
      <c r="N325" s="101"/>
      <c r="O325" s="101"/>
      <c r="P325" s="102"/>
      <c r="Q325" s="101"/>
      <c r="R325" s="101"/>
      <c r="S325" s="101"/>
      <c r="T325" s="101"/>
      <c r="U325" s="101"/>
      <c r="V325" s="106"/>
      <c r="W325" s="106"/>
      <c r="X325" s="655"/>
      <c r="Y325" s="106"/>
      <c r="Z325" s="656"/>
      <c r="AA325" s="106"/>
      <c r="AB325" s="106"/>
      <c r="AC325" s="106"/>
      <c r="AD325" s="106"/>
      <c r="AE325" s="106"/>
      <c r="AF325" s="106"/>
      <c r="AG325" s="106"/>
      <c r="AH325" s="106"/>
      <c r="AI325" s="106"/>
      <c r="AJ325" s="106"/>
      <c r="AK325" s="106"/>
    </row>
    <row r="326" spans="1:37" ht="15.75" customHeight="1">
      <c r="A326" s="106"/>
      <c r="B326" s="654"/>
      <c r="C326" s="106"/>
      <c r="D326" s="106"/>
      <c r="E326" s="106"/>
      <c r="F326" s="106"/>
      <c r="G326" s="106"/>
      <c r="H326" s="106"/>
      <c r="I326" s="101"/>
      <c r="J326" s="101"/>
      <c r="K326" s="101"/>
      <c r="L326" s="101"/>
      <c r="M326" s="101"/>
      <c r="N326" s="101"/>
      <c r="O326" s="101"/>
      <c r="P326" s="102"/>
      <c r="Q326" s="101"/>
      <c r="R326" s="101"/>
      <c r="S326" s="101"/>
      <c r="T326" s="101"/>
      <c r="U326" s="101"/>
      <c r="V326" s="106"/>
      <c r="W326" s="106"/>
      <c r="X326" s="655"/>
      <c r="Y326" s="106"/>
      <c r="Z326" s="656"/>
      <c r="AA326" s="106"/>
      <c r="AB326" s="106"/>
      <c r="AC326" s="106"/>
      <c r="AD326" s="106"/>
      <c r="AE326" s="106"/>
      <c r="AF326" s="106"/>
      <c r="AG326" s="106"/>
      <c r="AH326" s="106"/>
      <c r="AI326" s="106"/>
      <c r="AJ326" s="106"/>
      <c r="AK326" s="106"/>
    </row>
    <row r="327" spans="1:37" ht="15.75" customHeight="1">
      <c r="A327" s="106"/>
      <c r="B327" s="654"/>
      <c r="C327" s="106"/>
      <c r="D327" s="106"/>
      <c r="E327" s="106"/>
      <c r="F327" s="106"/>
      <c r="G327" s="106"/>
      <c r="H327" s="106"/>
      <c r="I327" s="101"/>
      <c r="J327" s="101"/>
      <c r="K327" s="101"/>
      <c r="L327" s="101"/>
      <c r="M327" s="101"/>
      <c r="N327" s="101"/>
      <c r="O327" s="101"/>
      <c r="P327" s="102"/>
      <c r="Q327" s="101"/>
      <c r="R327" s="101"/>
      <c r="S327" s="101"/>
      <c r="T327" s="101"/>
      <c r="U327" s="101"/>
      <c r="V327" s="106"/>
      <c r="W327" s="106"/>
      <c r="X327" s="655"/>
      <c r="Y327" s="106"/>
      <c r="Z327" s="656"/>
      <c r="AA327" s="106"/>
      <c r="AB327" s="106"/>
      <c r="AC327" s="106"/>
      <c r="AD327" s="106"/>
      <c r="AE327" s="106"/>
      <c r="AF327" s="106"/>
      <c r="AG327" s="106"/>
      <c r="AH327" s="106"/>
      <c r="AI327" s="106"/>
      <c r="AJ327" s="106"/>
      <c r="AK327" s="106"/>
    </row>
    <row r="328" spans="1:37" ht="15.75" customHeight="1">
      <c r="A328" s="106"/>
      <c r="B328" s="654"/>
      <c r="C328" s="106"/>
      <c r="D328" s="106"/>
      <c r="E328" s="106"/>
      <c r="F328" s="106"/>
      <c r="G328" s="106"/>
      <c r="H328" s="106"/>
      <c r="I328" s="101"/>
      <c r="J328" s="101"/>
      <c r="K328" s="101"/>
      <c r="L328" s="101"/>
      <c r="M328" s="101"/>
      <c r="N328" s="101"/>
      <c r="O328" s="101"/>
      <c r="P328" s="102"/>
      <c r="Q328" s="101"/>
      <c r="R328" s="101"/>
      <c r="S328" s="101"/>
      <c r="T328" s="101"/>
      <c r="U328" s="101"/>
      <c r="V328" s="106"/>
      <c r="W328" s="106"/>
      <c r="X328" s="655"/>
      <c r="Y328" s="106"/>
      <c r="Z328" s="656"/>
      <c r="AA328" s="106"/>
      <c r="AB328" s="106"/>
      <c r="AC328" s="106"/>
      <c r="AD328" s="106"/>
      <c r="AE328" s="106"/>
      <c r="AF328" s="106"/>
      <c r="AG328" s="106"/>
      <c r="AH328" s="106"/>
      <c r="AI328" s="106"/>
      <c r="AJ328" s="106"/>
      <c r="AK328" s="106"/>
    </row>
    <row r="329" spans="1:37" ht="15.75" customHeight="1">
      <c r="A329" s="106"/>
      <c r="B329" s="654"/>
      <c r="C329" s="106"/>
      <c r="D329" s="106"/>
      <c r="E329" s="106"/>
      <c r="F329" s="106"/>
      <c r="G329" s="106"/>
      <c r="H329" s="106"/>
      <c r="I329" s="101"/>
      <c r="J329" s="101"/>
      <c r="K329" s="101"/>
      <c r="L329" s="101"/>
      <c r="M329" s="101"/>
      <c r="N329" s="101"/>
      <c r="O329" s="101"/>
      <c r="P329" s="102"/>
      <c r="Q329" s="101"/>
      <c r="R329" s="101"/>
      <c r="S329" s="101"/>
      <c r="T329" s="101"/>
      <c r="U329" s="101"/>
      <c r="V329" s="106"/>
      <c r="W329" s="106"/>
      <c r="X329" s="655"/>
      <c r="Y329" s="106"/>
      <c r="Z329" s="656"/>
      <c r="AA329" s="106"/>
      <c r="AB329" s="106"/>
      <c r="AC329" s="106"/>
      <c r="AD329" s="106"/>
      <c r="AE329" s="106"/>
      <c r="AF329" s="106"/>
      <c r="AG329" s="106"/>
      <c r="AH329" s="106"/>
      <c r="AI329" s="106"/>
      <c r="AJ329" s="106"/>
      <c r="AK329" s="106"/>
    </row>
    <row r="330" spans="1:37" ht="15.75" customHeight="1">
      <c r="A330" s="106"/>
      <c r="B330" s="654"/>
      <c r="C330" s="106"/>
      <c r="D330" s="106"/>
      <c r="E330" s="106"/>
      <c r="F330" s="106"/>
      <c r="G330" s="106"/>
      <c r="H330" s="106"/>
      <c r="I330" s="101"/>
      <c r="J330" s="101"/>
      <c r="K330" s="101"/>
      <c r="L330" s="101"/>
      <c r="M330" s="101"/>
      <c r="N330" s="101"/>
      <c r="O330" s="101"/>
      <c r="P330" s="102"/>
      <c r="Q330" s="101"/>
      <c r="R330" s="101"/>
      <c r="S330" s="101"/>
      <c r="T330" s="101"/>
      <c r="U330" s="101"/>
      <c r="V330" s="106"/>
      <c r="W330" s="106"/>
      <c r="X330" s="655"/>
      <c r="Y330" s="106"/>
      <c r="Z330" s="656"/>
      <c r="AA330" s="106"/>
      <c r="AB330" s="106"/>
      <c r="AC330" s="106"/>
      <c r="AD330" s="106"/>
      <c r="AE330" s="106"/>
      <c r="AF330" s="106"/>
      <c r="AG330" s="106"/>
      <c r="AH330" s="106"/>
      <c r="AI330" s="106"/>
      <c r="AJ330" s="106"/>
      <c r="AK330" s="106"/>
    </row>
    <row r="331" spans="1:37" ht="15.75" customHeight="1">
      <c r="A331" s="106"/>
      <c r="B331" s="654"/>
      <c r="C331" s="106"/>
      <c r="D331" s="106"/>
      <c r="E331" s="106"/>
      <c r="F331" s="106"/>
      <c r="G331" s="106"/>
      <c r="H331" s="106"/>
      <c r="I331" s="101"/>
      <c r="J331" s="101"/>
      <c r="K331" s="101"/>
      <c r="L331" s="101"/>
      <c r="M331" s="101"/>
      <c r="N331" s="101"/>
      <c r="O331" s="101"/>
      <c r="P331" s="102"/>
      <c r="Q331" s="101"/>
      <c r="R331" s="101"/>
      <c r="S331" s="101"/>
      <c r="T331" s="101"/>
      <c r="U331" s="101"/>
      <c r="V331" s="106"/>
      <c r="W331" s="106"/>
      <c r="X331" s="655"/>
      <c r="Y331" s="106"/>
      <c r="Z331" s="656"/>
      <c r="AA331" s="106"/>
      <c r="AB331" s="106"/>
      <c r="AC331" s="106"/>
      <c r="AD331" s="106"/>
      <c r="AE331" s="106"/>
      <c r="AF331" s="106"/>
      <c r="AG331" s="106"/>
      <c r="AH331" s="106"/>
      <c r="AI331" s="106"/>
      <c r="AJ331" s="106"/>
      <c r="AK331" s="106"/>
    </row>
    <row r="332" spans="1:37" ht="15.75" customHeight="1">
      <c r="A332" s="106"/>
      <c r="B332" s="654"/>
      <c r="C332" s="106"/>
      <c r="D332" s="106"/>
      <c r="E332" s="106"/>
      <c r="F332" s="106"/>
      <c r="G332" s="106"/>
      <c r="H332" s="106"/>
      <c r="I332" s="101"/>
      <c r="J332" s="101"/>
      <c r="K332" s="101"/>
      <c r="L332" s="101"/>
      <c r="M332" s="101"/>
      <c r="N332" s="101"/>
      <c r="O332" s="101"/>
      <c r="P332" s="102"/>
      <c r="Q332" s="101"/>
      <c r="R332" s="101"/>
      <c r="S332" s="101"/>
      <c r="T332" s="101"/>
      <c r="U332" s="101"/>
      <c r="V332" s="106"/>
      <c r="W332" s="106"/>
      <c r="X332" s="655"/>
      <c r="Y332" s="106"/>
      <c r="Z332" s="656"/>
      <c r="AA332" s="106"/>
      <c r="AB332" s="106"/>
      <c r="AC332" s="106"/>
      <c r="AD332" s="106"/>
      <c r="AE332" s="106"/>
      <c r="AF332" s="106"/>
      <c r="AG332" s="106"/>
      <c r="AH332" s="106"/>
      <c r="AI332" s="106"/>
      <c r="AJ332" s="106"/>
      <c r="AK332" s="106"/>
    </row>
    <row r="333" spans="1:37" ht="15.75" customHeight="1">
      <c r="A333" s="106"/>
      <c r="B333" s="654"/>
      <c r="C333" s="106"/>
      <c r="D333" s="106"/>
      <c r="E333" s="106"/>
      <c r="F333" s="106"/>
      <c r="G333" s="106"/>
      <c r="H333" s="106"/>
      <c r="I333" s="101"/>
      <c r="J333" s="101"/>
      <c r="K333" s="101"/>
      <c r="L333" s="101"/>
      <c r="M333" s="101"/>
      <c r="N333" s="101"/>
      <c r="O333" s="101"/>
      <c r="P333" s="102"/>
      <c r="Q333" s="101"/>
      <c r="R333" s="101"/>
      <c r="S333" s="101"/>
      <c r="T333" s="101"/>
      <c r="U333" s="101"/>
      <c r="V333" s="106"/>
      <c r="W333" s="106"/>
      <c r="X333" s="655"/>
      <c r="Y333" s="106"/>
      <c r="Z333" s="656"/>
      <c r="AA333" s="106"/>
      <c r="AB333" s="106"/>
      <c r="AC333" s="106"/>
      <c r="AD333" s="106"/>
      <c r="AE333" s="106"/>
      <c r="AF333" s="106"/>
      <c r="AG333" s="106"/>
      <c r="AH333" s="106"/>
      <c r="AI333" s="106"/>
      <c r="AJ333" s="106"/>
      <c r="AK333" s="106"/>
    </row>
    <row r="334" spans="1:37" ht="15.75" customHeight="1">
      <c r="A334" s="106"/>
      <c r="B334" s="654"/>
      <c r="C334" s="106"/>
      <c r="D334" s="106"/>
      <c r="E334" s="106"/>
      <c r="F334" s="106"/>
      <c r="G334" s="106"/>
      <c r="H334" s="106"/>
      <c r="I334" s="101"/>
      <c r="J334" s="101"/>
      <c r="K334" s="101"/>
      <c r="L334" s="101"/>
      <c r="M334" s="101"/>
      <c r="N334" s="101"/>
      <c r="O334" s="101"/>
      <c r="P334" s="102"/>
      <c r="Q334" s="101"/>
      <c r="R334" s="101"/>
      <c r="S334" s="101"/>
      <c r="T334" s="101"/>
      <c r="U334" s="101"/>
      <c r="V334" s="106"/>
      <c r="W334" s="106"/>
      <c r="X334" s="655"/>
      <c r="Y334" s="106"/>
      <c r="Z334" s="656"/>
      <c r="AA334" s="106"/>
      <c r="AB334" s="106"/>
      <c r="AC334" s="106"/>
      <c r="AD334" s="106"/>
      <c r="AE334" s="106"/>
      <c r="AF334" s="106"/>
      <c r="AG334" s="106"/>
      <c r="AH334" s="106"/>
      <c r="AI334" s="106"/>
      <c r="AJ334" s="106"/>
      <c r="AK334" s="106"/>
    </row>
    <row r="335" spans="1:37" ht="15.75" customHeight="1">
      <c r="A335" s="106"/>
      <c r="B335" s="654"/>
      <c r="C335" s="106"/>
      <c r="D335" s="106"/>
      <c r="E335" s="106"/>
      <c r="F335" s="106"/>
      <c r="G335" s="106"/>
      <c r="H335" s="106"/>
      <c r="I335" s="101"/>
      <c r="J335" s="101"/>
      <c r="K335" s="101"/>
      <c r="L335" s="101"/>
      <c r="M335" s="101"/>
      <c r="N335" s="101"/>
      <c r="O335" s="101"/>
      <c r="P335" s="102"/>
      <c r="Q335" s="101"/>
      <c r="R335" s="101"/>
      <c r="S335" s="101"/>
      <c r="T335" s="101"/>
      <c r="U335" s="101"/>
      <c r="V335" s="106"/>
      <c r="W335" s="106"/>
      <c r="X335" s="655"/>
      <c r="Y335" s="106"/>
      <c r="Z335" s="656"/>
      <c r="AA335" s="106"/>
      <c r="AB335" s="106"/>
      <c r="AC335" s="106"/>
      <c r="AD335" s="106"/>
      <c r="AE335" s="106"/>
      <c r="AF335" s="106"/>
      <c r="AG335" s="106"/>
      <c r="AH335" s="106"/>
      <c r="AI335" s="106"/>
      <c r="AJ335" s="106"/>
      <c r="AK335" s="106"/>
    </row>
    <row r="336" spans="1:37" ht="15.75" customHeight="1">
      <c r="A336" s="106"/>
      <c r="B336" s="654"/>
      <c r="C336" s="106"/>
      <c r="D336" s="106"/>
      <c r="E336" s="106"/>
      <c r="F336" s="106"/>
      <c r="G336" s="106"/>
      <c r="H336" s="106"/>
      <c r="I336" s="101"/>
      <c r="J336" s="101"/>
      <c r="K336" s="101"/>
      <c r="L336" s="101"/>
      <c r="M336" s="101"/>
      <c r="N336" s="101"/>
      <c r="O336" s="101"/>
      <c r="P336" s="102"/>
      <c r="Q336" s="101"/>
      <c r="R336" s="101"/>
      <c r="S336" s="101"/>
      <c r="T336" s="101"/>
      <c r="U336" s="101"/>
      <c r="V336" s="106"/>
      <c r="W336" s="106"/>
      <c r="X336" s="655"/>
      <c r="Y336" s="106"/>
      <c r="Z336" s="656"/>
      <c r="AA336" s="106"/>
      <c r="AB336" s="106"/>
      <c r="AC336" s="106"/>
      <c r="AD336" s="106"/>
      <c r="AE336" s="106"/>
      <c r="AF336" s="106"/>
      <c r="AG336" s="106"/>
      <c r="AH336" s="106"/>
      <c r="AI336" s="106"/>
      <c r="AJ336" s="106"/>
      <c r="AK336" s="106"/>
    </row>
    <row r="337" spans="1:37" ht="15.75" customHeight="1">
      <c r="A337" s="106"/>
      <c r="B337" s="654"/>
      <c r="C337" s="106"/>
      <c r="D337" s="106"/>
      <c r="E337" s="106"/>
      <c r="F337" s="106"/>
      <c r="G337" s="106"/>
      <c r="H337" s="106"/>
      <c r="I337" s="101"/>
      <c r="J337" s="101"/>
      <c r="K337" s="101"/>
      <c r="L337" s="101"/>
      <c r="M337" s="101"/>
      <c r="N337" s="101"/>
      <c r="O337" s="101"/>
      <c r="P337" s="102"/>
      <c r="Q337" s="101"/>
      <c r="R337" s="101"/>
      <c r="S337" s="101"/>
      <c r="T337" s="101"/>
      <c r="U337" s="101"/>
      <c r="V337" s="106"/>
      <c r="W337" s="106"/>
      <c r="X337" s="655"/>
      <c r="Y337" s="106"/>
      <c r="Z337" s="656"/>
      <c r="AA337" s="106"/>
      <c r="AB337" s="106"/>
      <c r="AC337" s="106"/>
      <c r="AD337" s="106"/>
      <c r="AE337" s="106"/>
      <c r="AF337" s="106"/>
      <c r="AG337" s="106"/>
      <c r="AH337" s="106"/>
      <c r="AI337" s="106"/>
      <c r="AJ337" s="106"/>
      <c r="AK337" s="106"/>
    </row>
    <row r="338" spans="1:37" ht="15.75" customHeight="1">
      <c r="A338" s="106"/>
      <c r="B338" s="654"/>
      <c r="C338" s="106"/>
      <c r="D338" s="106"/>
      <c r="E338" s="106"/>
      <c r="F338" s="106"/>
      <c r="G338" s="106"/>
      <c r="H338" s="106"/>
      <c r="I338" s="101"/>
      <c r="J338" s="101"/>
      <c r="K338" s="101"/>
      <c r="L338" s="101"/>
      <c r="M338" s="101"/>
      <c r="N338" s="101"/>
      <c r="O338" s="101"/>
      <c r="P338" s="102"/>
      <c r="Q338" s="101"/>
      <c r="R338" s="101"/>
      <c r="S338" s="101"/>
      <c r="T338" s="101"/>
      <c r="U338" s="101"/>
      <c r="V338" s="106"/>
      <c r="W338" s="106"/>
      <c r="X338" s="655"/>
      <c r="Y338" s="106"/>
      <c r="Z338" s="656"/>
      <c r="AA338" s="106"/>
      <c r="AB338" s="106"/>
      <c r="AC338" s="106"/>
      <c r="AD338" s="106"/>
      <c r="AE338" s="106"/>
      <c r="AF338" s="106"/>
      <c r="AG338" s="106"/>
      <c r="AH338" s="106"/>
      <c r="AI338" s="106"/>
      <c r="AJ338" s="106"/>
      <c r="AK338" s="106"/>
    </row>
    <row r="339" spans="1:37" ht="15.75" customHeight="1">
      <c r="A339" s="106"/>
      <c r="B339" s="654"/>
      <c r="C339" s="106"/>
      <c r="D339" s="106"/>
      <c r="E339" s="106"/>
      <c r="F339" s="106"/>
      <c r="G339" s="106"/>
      <c r="H339" s="106"/>
      <c r="I339" s="101"/>
      <c r="J339" s="101"/>
      <c r="K339" s="101"/>
      <c r="L339" s="101"/>
      <c r="M339" s="101"/>
      <c r="N339" s="101"/>
      <c r="O339" s="101"/>
      <c r="P339" s="102"/>
      <c r="Q339" s="101"/>
      <c r="R339" s="101"/>
      <c r="S339" s="101"/>
      <c r="T339" s="101"/>
      <c r="U339" s="101"/>
      <c r="V339" s="106"/>
      <c r="W339" s="106"/>
      <c r="X339" s="655"/>
      <c r="Y339" s="106"/>
      <c r="Z339" s="656"/>
      <c r="AA339" s="106"/>
      <c r="AB339" s="106"/>
      <c r="AC339" s="106"/>
      <c r="AD339" s="106"/>
      <c r="AE339" s="106"/>
      <c r="AF339" s="106"/>
      <c r="AG339" s="106"/>
      <c r="AH339" s="106"/>
      <c r="AI339" s="106"/>
      <c r="AJ339" s="106"/>
      <c r="AK339" s="106"/>
    </row>
    <row r="340" spans="1:37" ht="15.75" customHeight="1">
      <c r="A340" s="106"/>
      <c r="B340" s="654"/>
      <c r="C340" s="106"/>
      <c r="D340" s="106"/>
      <c r="E340" s="106"/>
      <c r="F340" s="106"/>
      <c r="G340" s="106"/>
      <c r="H340" s="106"/>
      <c r="I340" s="101"/>
      <c r="J340" s="101"/>
      <c r="K340" s="101"/>
      <c r="L340" s="101"/>
      <c r="M340" s="101"/>
      <c r="N340" s="101"/>
      <c r="O340" s="101"/>
      <c r="P340" s="102"/>
      <c r="Q340" s="101"/>
      <c r="R340" s="101"/>
      <c r="S340" s="101"/>
      <c r="T340" s="101"/>
      <c r="U340" s="101"/>
      <c r="V340" s="106"/>
      <c r="W340" s="106"/>
      <c r="X340" s="655"/>
      <c r="Y340" s="106"/>
      <c r="Z340" s="656"/>
      <c r="AA340" s="106"/>
      <c r="AB340" s="106"/>
      <c r="AC340" s="106"/>
      <c r="AD340" s="106"/>
      <c r="AE340" s="106"/>
      <c r="AF340" s="106"/>
      <c r="AG340" s="106"/>
      <c r="AH340" s="106"/>
      <c r="AI340" s="106"/>
      <c r="AJ340" s="106"/>
      <c r="AK340" s="106"/>
    </row>
    <row r="341" spans="1:37" ht="15.75" customHeight="1">
      <c r="A341" s="106"/>
      <c r="B341" s="654"/>
      <c r="C341" s="106"/>
      <c r="D341" s="106"/>
      <c r="E341" s="106"/>
      <c r="F341" s="106"/>
      <c r="G341" s="106"/>
      <c r="H341" s="106"/>
      <c r="I341" s="101"/>
      <c r="J341" s="101"/>
      <c r="K341" s="101"/>
      <c r="L341" s="101"/>
      <c r="M341" s="101"/>
      <c r="N341" s="101"/>
      <c r="O341" s="101"/>
      <c r="P341" s="102"/>
      <c r="Q341" s="101"/>
      <c r="R341" s="101"/>
      <c r="S341" s="101"/>
      <c r="T341" s="101"/>
      <c r="U341" s="101"/>
      <c r="V341" s="106"/>
      <c r="W341" s="106"/>
      <c r="X341" s="655"/>
      <c r="Y341" s="106"/>
      <c r="Z341" s="656"/>
      <c r="AA341" s="106"/>
      <c r="AB341" s="106"/>
      <c r="AC341" s="106"/>
      <c r="AD341" s="106"/>
      <c r="AE341" s="106"/>
      <c r="AF341" s="106"/>
      <c r="AG341" s="106"/>
      <c r="AH341" s="106"/>
      <c r="AI341" s="106"/>
      <c r="AJ341" s="106"/>
      <c r="AK341" s="106"/>
    </row>
    <row r="342" spans="1:37" ht="15.75" customHeight="1">
      <c r="A342" s="106"/>
      <c r="B342" s="654"/>
      <c r="C342" s="106"/>
      <c r="D342" s="106"/>
      <c r="E342" s="106"/>
      <c r="F342" s="106"/>
      <c r="G342" s="106"/>
      <c r="H342" s="106"/>
      <c r="I342" s="101"/>
      <c r="J342" s="101"/>
      <c r="K342" s="101"/>
      <c r="L342" s="101"/>
      <c r="M342" s="101"/>
      <c r="N342" s="101"/>
      <c r="O342" s="101"/>
      <c r="P342" s="102"/>
      <c r="Q342" s="101"/>
      <c r="R342" s="101"/>
      <c r="S342" s="101"/>
      <c r="T342" s="101"/>
      <c r="U342" s="101"/>
      <c r="V342" s="106"/>
      <c r="W342" s="106"/>
      <c r="X342" s="655"/>
      <c r="Y342" s="106"/>
      <c r="Z342" s="656"/>
      <c r="AA342" s="106"/>
      <c r="AB342" s="106"/>
      <c r="AC342" s="106"/>
      <c r="AD342" s="106"/>
      <c r="AE342" s="106"/>
      <c r="AF342" s="106"/>
      <c r="AG342" s="106"/>
      <c r="AH342" s="106"/>
      <c r="AI342" s="106"/>
      <c r="AJ342" s="106"/>
      <c r="AK342" s="106"/>
    </row>
    <row r="343" spans="1:37" ht="15.75" customHeight="1">
      <c r="A343" s="106"/>
      <c r="B343" s="654"/>
      <c r="C343" s="106"/>
      <c r="D343" s="106"/>
      <c r="E343" s="106"/>
      <c r="F343" s="106"/>
      <c r="G343" s="106"/>
      <c r="H343" s="106"/>
      <c r="I343" s="101"/>
      <c r="J343" s="101"/>
      <c r="K343" s="101"/>
      <c r="L343" s="101"/>
      <c r="M343" s="101"/>
      <c r="N343" s="101"/>
      <c r="O343" s="101"/>
      <c r="P343" s="102"/>
      <c r="Q343" s="101"/>
      <c r="R343" s="101"/>
      <c r="S343" s="101"/>
      <c r="T343" s="101"/>
      <c r="U343" s="101"/>
      <c r="V343" s="106"/>
      <c r="W343" s="106"/>
      <c r="X343" s="655"/>
      <c r="Y343" s="106"/>
      <c r="Z343" s="656"/>
      <c r="AA343" s="106"/>
      <c r="AB343" s="106"/>
      <c r="AC343" s="106"/>
      <c r="AD343" s="106"/>
      <c r="AE343" s="106"/>
      <c r="AF343" s="106"/>
      <c r="AG343" s="106"/>
      <c r="AH343" s="106"/>
      <c r="AI343" s="106"/>
      <c r="AJ343" s="106"/>
      <c r="AK343" s="106"/>
    </row>
    <row r="344" spans="1:37" ht="15.75" customHeight="1">
      <c r="A344" s="106"/>
      <c r="B344" s="654"/>
      <c r="C344" s="106"/>
      <c r="D344" s="106"/>
      <c r="E344" s="106"/>
      <c r="F344" s="106"/>
      <c r="G344" s="106"/>
      <c r="H344" s="106"/>
      <c r="I344" s="101"/>
      <c r="J344" s="101"/>
      <c r="K344" s="101"/>
      <c r="L344" s="101"/>
      <c r="M344" s="101"/>
      <c r="N344" s="101"/>
      <c r="O344" s="101"/>
      <c r="P344" s="102"/>
      <c r="Q344" s="101"/>
      <c r="R344" s="101"/>
      <c r="S344" s="101"/>
      <c r="T344" s="101"/>
      <c r="U344" s="101"/>
      <c r="V344" s="106"/>
      <c r="W344" s="106"/>
      <c r="X344" s="655"/>
      <c r="Y344" s="106"/>
      <c r="Z344" s="656"/>
      <c r="AA344" s="106"/>
      <c r="AB344" s="106"/>
      <c r="AC344" s="106"/>
      <c r="AD344" s="106"/>
      <c r="AE344" s="106"/>
      <c r="AF344" s="106"/>
      <c r="AG344" s="106"/>
      <c r="AH344" s="106"/>
      <c r="AI344" s="106"/>
      <c r="AJ344" s="106"/>
      <c r="AK344" s="106"/>
    </row>
    <row r="345" spans="1:37" ht="15.75" customHeight="1">
      <c r="A345" s="106"/>
      <c r="B345" s="654"/>
      <c r="C345" s="106"/>
      <c r="D345" s="106"/>
      <c r="E345" s="106"/>
      <c r="F345" s="106"/>
      <c r="G345" s="106"/>
      <c r="H345" s="106"/>
      <c r="I345" s="101"/>
      <c r="J345" s="101"/>
      <c r="K345" s="101"/>
      <c r="L345" s="101"/>
      <c r="M345" s="101"/>
      <c r="N345" s="101"/>
      <c r="O345" s="101"/>
      <c r="P345" s="102"/>
      <c r="Q345" s="101"/>
      <c r="R345" s="101"/>
      <c r="S345" s="101"/>
      <c r="T345" s="101"/>
      <c r="U345" s="101"/>
      <c r="V345" s="106"/>
      <c r="W345" s="106"/>
      <c r="X345" s="655"/>
      <c r="Y345" s="106"/>
      <c r="Z345" s="656"/>
      <c r="AA345" s="106"/>
      <c r="AB345" s="106"/>
      <c r="AC345" s="106"/>
      <c r="AD345" s="106"/>
      <c r="AE345" s="106"/>
      <c r="AF345" s="106"/>
      <c r="AG345" s="106"/>
      <c r="AH345" s="106"/>
      <c r="AI345" s="106"/>
      <c r="AJ345" s="106"/>
      <c r="AK345" s="106"/>
    </row>
    <row r="346" spans="1:37" ht="15.75" customHeight="1">
      <c r="A346" s="106"/>
      <c r="B346" s="654"/>
      <c r="C346" s="106"/>
      <c r="D346" s="106"/>
      <c r="E346" s="106"/>
      <c r="F346" s="106"/>
      <c r="G346" s="106"/>
      <c r="H346" s="106"/>
      <c r="I346" s="101"/>
      <c r="J346" s="101"/>
      <c r="K346" s="101"/>
      <c r="L346" s="101"/>
      <c r="M346" s="101"/>
      <c r="N346" s="101"/>
      <c r="O346" s="101"/>
      <c r="P346" s="102"/>
      <c r="Q346" s="101"/>
      <c r="R346" s="101"/>
      <c r="S346" s="101"/>
      <c r="T346" s="101"/>
      <c r="U346" s="101"/>
      <c r="V346" s="106"/>
      <c r="W346" s="106"/>
      <c r="X346" s="655"/>
      <c r="Y346" s="106"/>
      <c r="Z346" s="656"/>
      <c r="AA346" s="106"/>
      <c r="AB346" s="106"/>
      <c r="AC346" s="106"/>
      <c r="AD346" s="106"/>
      <c r="AE346" s="106"/>
      <c r="AF346" s="106"/>
      <c r="AG346" s="106"/>
      <c r="AH346" s="106"/>
      <c r="AI346" s="106"/>
      <c r="AJ346" s="106"/>
      <c r="AK346" s="106"/>
    </row>
    <row r="347" spans="1:37" ht="15.75" customHeight="1">
      <c r="A347" s="106"/>
      <c r="B347" s="654"/>
      <c r="C347" s="106"/>
      <c r="D347" s="106"/>
      <c r="E347" s="106"/>
      <c r="F347" s="106"/>
      <c r="G347" s="106"/>
      <c r="H347" s="106"/>
      <c r="I347" s="101"/>
      <c r="J347" s="101"/>
      <c r="K347" s="101"/>
      <c r="L347" s="101"/>
      <c r="M347" s="101"/>
      <c r="N347" s="101"/>
      <c r="O347" s="101"/>
      <c r="P347" s="102"/>
      <c r="Q347" s="101"/>
      <c r="R347" s="101"/>
      <c r="S347" s="101"/>
      <c r="T347" s="101"/>
      <c r="U347" s="101"/>
      <c r="V347" s="106"/>
      <c r="W347" s="106"/>
      <c r="X347" s="655"/>
      <c r="Y347" s="106"/>
      <c r="Z347" s="656"/>
      <c r="AA347" s="106"/>
      <c r="AB347" s="106"/>
      <c r="AC347" s="106"/>
      <c r="AD347" s="106"/>
      <c r="AE347" s="106"/>
      <c r="AF347" s="106"/>
      <c r="AG347" s="106"/>
      <c r="AH347" s="106"/>
      <c r="AI347" s="106"/>
      <c r="AJ347" s="106"/>
      <c r="AK347" s="106"/>
    </row>
    <row r="348" spans="1:37" ht="15.75" customHeight="1">
      <c r="A348" s="106"/>
      <c r="B348" s="654"/>
      <c r="C348" s="106"/>
      <c r="D348" s="106"/>
      <c r="E348" s="106"/>
      <c r="F348" s="106"/>
      <c r="G348" s="106"/>
      <c r="H348" s="106"/>
      <c r="I348" s="101"/>
      <c r="J348" s="101"/>
      <c r="K348" s="101"/>
      <c r="L348" s="101"/>
      <c r="M348" s="101"/>
      <c r="N348" s="101"/>
      <c r="O348" s="101"/>
      <c r="P348" s="102"/>
      <c r="Q348" s="101"/>
      <c r="R348" s="101"/>
      <c r="S348" s="101"/>
      <c r="T348" s="101"/>
      <c r="U348" s="101"/>
      <c r="V348" s="106"/>
      <c r="W348" s="106"/>
      <c r="X348" s="655"/>
      <c r="Y348" s="106"/>
      <c r="Z348" s="656"/>
      <c r="AA348" s="106"/>
      <c r="AB348" s="106"/>
      <c r="AC348" s="106"/>
      <c r="AD348" s="106"/>
      <c r="AE348" s="106"/>
      <c r="AF348" s="106"/>
      <c r="AG348" s="106"/>
      <c r="AH348" s="106"/>
      <c r="AI348" s="106"/>
      <c r="AJ348" s="106"/>
      <c r="AK348" s="106"/>
    </row>
    <row r="349" spans="1:37" ht="15.75" customHeight="1">
      <c r="A349" s="106"/>
      <c r="B349" s="654"/>
      <c r="C349" s="106"/>
      <c r="D349" s="106"/>
      <c r="E349" s="106"/>
      <c r="F349" s="106"/>
      <c r="G349" s="106"/>
      <c r="H349" s="106"/>
      <c r="I349" s="101"/>
      <c r="J349" s="101"/>
      <c r="K349" s="101"/>
      <c r="L349" s="101"/>
      <c r="M349" s="101"/>
      <c r="N349" s="101"/>
      <c r="O349" s="101"/>
      <c r="P349" s="102"/>
      <c r="Q349" s="101"/>
      <c r="R349" s="101"/>
      <c r="S349" s="101"/>
      <c r="T349" s="101"/>
      <c r="U349" s="101"/>
      <c r="V349" s="106"/>
      <c r="W349" s="106"/>
      <c r="X349" s="655"/>
      <c r="Y349" s="106"/>
      <c r="Z349" s="656"/>
      <c r="AA349" s="106"/>
      <c r="AB349" s="106"/>
      <c r="AC349" s="106"/>
      <c r="AD349" s="106"/>
      <c r="AE349" s="106"/>
      <c r="AF349" s="106"/>
      <c r="AG349" s="106"/>
      <c r="AH349" s="106"/>
      <c r="AI349" s="106"/>
      <c r="AJ349" s="106"/>
      <c r="AK349" s="106"/>
    </row>
    <row r="350" spans="1:37" ht="15.75" customHeight="1">
      <c r="A350" s="106"/>
      <c r="B350" s="654"/>
      <c r="C350" s="106"/>
      <c r="D350" s="106"/>
      <c r="E350" s="106"/>
      <c r="F350" s="106"/>
      <c r="G350" s="106"/>
      <c r="H350" s="106"/>
      <c r="I350" s="101"/>
      <c r="J350" s="101"/>
      <c r="K350" s="101"/>
      <c r="L350" s="101"/>
      <c r="M350" s="101"/>
      <c r="N350" s="101"/>
      <c r="O350" s="101"/>
      <c r="P350" s="102"/>
      <c r="Q350" s="101"/>
      <c r="R350" s="101"/>
      <c r="S350" s="101"/>
      <c r="T350" s="101"/>
      <c r="U350" s="101"/>
      <c r="V350" s="106"/>
      <c r="W350" s="106"/>
      <c r="X350" s="655"/>
      <c r="Y350" s="106"/>
      <c r="Z350" s="656"/>
      <c r="AA350" s="106"/>
      <c r="AB350" s="106"/>
      <c r="AC350" s="106"/>
      <c r="AD350" s="106"/>
      <c r="AE350" s="106"/>
      <c r="AF350" s="106"/>
      <c r="AG350" s="106"/>
      <c r="AH350" s="106"/>
      <c r="AI350" s="106"/>
      <c r="AJ350" s="106"/>
      <c r="AK350" s="106"/>
    </row>
    <row r="351" spans="1:37" ht="15.75" customHeight="1">
      <c r="A351" s="106"/>
      <c r="B351" s="654"/>
      <c r="C351" s="106"/>
      <c r="D351" s="106"/>
      <c r="E351" s="106"/>
      <c r="F351" s="106"/>
      <c r="G351" s="106"/>
      <c r="H351" s="106"/>
      <c r="I351" s="101"/>
      <c r="J351" s="101"/>
      <c r="K351" s="101"/>
      <c r="L351" s="101"/>
      <c r="M351" s="101"/>
      <c r="N351" s="101"/>
      <c r="O351" s="101"/>
      <c r="P351" s="102"/>
      <c r="Q351" s="101"/>
      <c r="R351" s="101"/>
      <c r="S351" s="101"/>
      <c r="T351" s="101"/>
      <c r="U351" s="101"/>
      <c r="V351" s="106"/>
      <c r="W351" s="106"/>
      <c r="X351" s="655"/>
      <c r="Y351" s="106"/>
      <c r="Z351" s="656"/>
      <c r="AA351" s="106"/>
      <c r="AB351" s="106"/>
      <c r="AC351" s="106"/>
      <c r="AD351" s="106"/>
      <c r="AE351" s="106"/>
      <c r="AF351" s="106"/>
      <c r="AG351" s="106"/>
      <c r="AH351" s="106"/>
      <c r="AI351" s="106"/>
      <c r="AJ351" s="106"/>
      <c r="AK351" s="106"/>
    </row>
    <row r="352" spans="1:37" ht="15.75" customHeight="1">
      <c r="A352" s="106"/>
      <c r="B352" s="654"/>
      <c r="C352" s="106"/>
      <c r="D352" s="106"/>
      <c r="E352" s="106"/>
      <c r="F352" s="106"/>
      <c r="G352" s="106"/>
      <c r="H352" s="106"/>
      <c r="I352" s="101"/>
      <c r="J352" s="101"/>
      <c r="K352" s="101"/>
      <c r="L352" s="101"/>
      <c r="M352" s="101"/>
      <c r="N352" s="101"/>
      <c r="O352" s="101"/>
      <c r="P352" s="102"/>
      <c r="Q352" s="101"/>
      <c r="R352" s="101"/>
      <c r="S352" s="101"/>
      <c r="T352" s="101"/>
      <c r="U352" s="101"/>
      <c r="V352" s="106"/>
      <c r="W352" s="106"/>
      <c r="X352" s="655"/>
      <c r="Y352" s="106"/>
      <c r="Z352" s="656"/>
      <c r="AA352" s="106"/>
      <c r="AB352" s="106"/>
      <c r="AC352" s="106"/>
      <c r="AD352" s="106"/>
      <c r="AE352" s="106"/>
      <c r="AF352" s="106"/>
      <c r="AG352" s="106"/>
      <c r="AH352" s="106"/>
      <c r="AI352" s="106"/>
      <c r="AJ352" s="106"/>
      <c r="AK352" s="106"/>
    </row>
    <row r="353" spans="1:37" ht="15.75" customHeight="1">
      <c r="A353" s="106"/>
      <c r="B353" s="654"/>
      <c r="C353" s="106"/>
      <c r="D353" s="106"/>
      <c r="E353" s="106"/>
      <c r="F353" s="106"/>
      <c r="G353" s="106"/>
      <c r="H353" s="106"/>
      <c r="I353" s="101"/>
      <c r="J353" s="101"/>
      <c r="K353" s="101"/>
      <c r="L353" s="101"/>
      <c r="M353" s="101"/>
      <c r="N353" s="101"/>
      <c r="O353" s="101"/>
      <c r="P353" s="102"/>
      <c r="Q353" s="101"/>
      <c r="R353" s="101"/>
      <c r="S353" s="101"/>
      <c r="T353" s="101"/>
      <c r="U353" s="101"/>
      <c r="V353" s="106"/>
      <c r="W353" s="106"/>
      <c r="X353" s="655"/>
      <c r="Y353" s="106"/>
      <c r="Z353" s="656"/>
      <c r="AA353" s="106"/>
      <c r="AB353" s="106"/>
      <c r="AC353" s="106"/>
      <c r="AD353" s="106"/>
      <c r="AE353" s="106"/>
      <c r="AF353" s="106"/>
      <c r="AG353" s="106"/>
      <c r="AH353" s="106"/>
      <c r="AI353" s="106"/>
      <c r="AJ353" s="106"/>
      <c r="AK353" s="106"/>
    </row>
    <row r="354" spans="1:37" ht="15.75" customHeight="1">
      <c r="A354" s="106"/>
      <c r="B354" s="654"/>
      <c r="C354" s="106"/>
      <c r="D354" s="106"/>
      <c r="E354" s="106"/>
      <c r="F354" s="106"/>
      <c r="G354" s="106"/>
      <c r="H354" s="106"/>
      <c r="I354" s="101"/>
      <c r="J354" s="101"/>
      <c r="K354" s="101"/>
      <c r="L354" s="101"/>
      <c r="M354" s="101"/>
      <c r="N354" s="101"/>
      <c r="O354" s="101"/>
      <c r="P354" s="102"/>
      <c r="Q354" s="101"/>
      <c r="R354" s="101"/>
      <c r="S354" s="101"/>
      <c r="T354" s="101"/>
      <c r="U354" s="101"/>
      <c r="V354" s="106"/>
      <c r="W354" s="106"/>
      <c r="X354" s="655"/>
      <c r="Y354" s="106"/>
      <c r="Z354" s="656"/>
      <c r="AA354" s="106"/>
      <c r="AB354" s="106"/>
      <c r="AC354" s="106"/>
      <c r="AD354" s="106"/>
      <c r="AE354" s="106"/>
      <c r="AF354" s="106"/>
      <c r="AG354" s="106"/>
      <c r="AH354" s="106"/>
      <c r="AI354" s="106"/>
      <c r="AJ354" s="106"/>
      <c r="AK354" s="106"/>
    </row>
    <row r="355" spans="1:37" ht="15.75" customHeight="1">
      <c r="A355" s="106"/>
      <c r="B355" s="654"/>
      <c r="C355" s="106"/>
      <c r="D355" s="106"/>
      <c r="E355" s="106"/>
      <c r="F355" s="106"/>
      <c r="G355" s="106"/>
      <c r="H355" s="106"/>
      <c r="I355" s="101"/>
      <c r="J355" s="101"/>
      <c r="K355" s="101"/>
      <c r="L355" s="101"/>
      <c r="M355" s="101"/>
      <c r="N355" s="101"/>
      <c r="O355" s="101"/>
      <c r="P355" s="102"/>
      <c r="Q355" s="101"/>
      <c r="R355" s="101"/>
      <c r="S355" s="101"/>
      <c r="T355" s="101"/>
      <c r="U355" s="101"/>
      <c r="V355" s="106"/>
      <c r="W355" s="106"/>
      <c r="X355" s="655"/>
      <c r="Y355" s="106"/>
      <c r="Z355" s="656"/>
      <c r="AA355" s="106"/>
      <c r="AB355" s="106"/>
      <c r="AC355" s="106"/>
      <c r="AD355" s="106"/>
      <c r="AE355" s="106"/>
      <c r="AF355" s="106"/>
      <c r="AG355" s="106"/>
      <c r="AH355" s="106"/>
      <c r="AI355" s="106"/>
      <c r="AJ355" s="106"/>
      <c r="AK355" s="106"/>
    </row>
    <row r="356" spans="1:37" ht="15.75" customHeight="1">
      <c r="A356" s="106"/>
      <c r="B356" s="654"/>
      <c r="C356" s="106"/>
      <c r="D356" s="106"/>
      <c r="E356" s="106"/>
      <c r="F356" s="106"/>
      <c r="G356" s="106"/>
      <c r="H356" s="106"/>
      <c r="I356" s="101"/>
      <c r="J356" s="101"/>
      <c r="K356" s="101"/>
      <c r="L356" s="101"/>
      <c r="M356" s="101"/>
      <c r="N356" s="101"/>
      <c r="O356" s="101"/>
      <c r="P356" s="102"/>
      <c r="Q356" s="101"/>
      <c r="R356" s="101"/>
      <c r="S356" s="101"/>
      <c r="T356" s="101"/>
      <c r="U356" s="101"/>
      <c r="V356" s="106"/>
      <c r="W356" s="106"/>
      <c r="X356" s="655"/>
      <c r="Y356" s="106"/>
      <c r="Z356" s="656"/>
      <c r="AA356" s="106"/>
      <c r="AB356" s="106"/>
      <c r="AC356" s="106"/>
      <c r="AD356" s="106"/>
      <c r="AE356" s="106"/>
      <c r="AF356" s="106"/>
      <c r="AG356" s="106"/>
      <c r="AH356" s="106"/>
      <c r="AI356" s="106"/>
      <c r="AJ356" s="106"/>
      <c r="AK356" s="106"/>
    </row>
    <row r="357" spans="1:37" ht="15.75" customHeight="1">
      <c r="A357" s="106"/>
      <c r="B357" s="654"/>
      <c r="C357" s="106"/>
      <c r="D357" s="106"/>
      <c r="E357" s="106"/>
      <c r="F357" s="106"/>
      <c r="G357" s="106"/>
      <c r="H357" s="106"/>
      <c r="I357" s="101"/>
      <c r="J357" s="101"/>
      <c r="K357" s="101"/>
      <c r="L357" s="101"/>
      <c r="M357" s="101"/>
      <c r="N357" s="101"/>
      <c r="O357" s="101"/>
      <c r="P357" s="102"/>
      <c r="Q357" s="101"/>
      <c r="R357" s="101"/>
      <c r="S357" s="101"/>
      <c r="T357" s="101"/>
      <c r="U357" s="101"/>
      <c r="V357" s="106"/>
      <c r="W357" s="106"/>
      <c r="X357" s="655"/>
      <c r="Y357" s="106"/>
      <c r="Z357" s="656"/>
      <c r="AA357" s="106"/>
      <c r="AB357" s="106"/>
      <c r="AC357" s="106"/>
      <c r="AD357" s="106"/>
      <c r="AE357" s="106"/>
      <c r="AF357" s="106"/>
      <c r="AG357" s="106"/>
      <c r="AH357" s="106"/>
      <c r="AI357" s="106"/>
      <c r="AJ357" s="106"/>
      <c r="AK357" s="106"/>
    </row>
    <row r="358" spans="1:37" ht="15.75" customHeight="1">
      <c r="A358" s="106"/>
      <c r="B358" s="654"/>
      <c r="C358" s="106"/>
      <c r="D358" s="106"/>
      <c r="E358" s="106"/>
      <c r="F358" s="106"/>
      <c r="G358" s="106"/>
      <c r="H358" s="106"/>
      <c r="I358" s="101"/>
      <c r="J358" s="101"/>
      <c r="K358" s="101"/>
      <c r="L358" s="101"/>
      <c r="M358" s="101"/>
      <c r="N358" s="101"/>
      <c r="O358" s="101"/>
      <c r="P358" s="102"/>
      <c r="Q358" s="101"/>
      <c r="R358" s="101"/>
      <c r="S358" s="101"/>
      <c r="T358" s="101"/>
      <c r="U358" s="101"/>
      <c r="V358" s="106"/>
      <c r="W358" s="106"/>
      <c r="X358" s="655"/>
      <c r="Y358" s="106"/>
      <c r="Z358" s="656"/>
      <c r="AA358" s="106"/>
      <c r="AB358" s="106"/>
      <c r="AC358" s="106"/>
      <c r="AD358" s="106"/>
      <c r="AE358" s="106"/>
      <c r="AF358" s="106"/>
      <c r="AG358" s="106"/>
      <c r="AH358" s="106"/>
      <c r="AI358" s="106"/>
      <c r="AJ358" s="106"/>
      <c r="AK358" s="106"/>
    </row>
    <row r="359" spans="1:37" ht="15.75" customHeight="1">
      <c r="A359" s="106"/>
      <c r="B359" s="654"/>
      <c r="C359" s="106"/>
      <c r="D359" s="106"/>
      <c r="E359" s="106"/>
      <c r="F359" s="106"/>
      <c r="G359" s="106"/>
      <c r="H359" s="106"/>
      <c r="I359" s="101"/>
      <c r="J359" s="101"/>
      <c r="K359" s="101"/>
      <c r="L359" s="101"/>
      <c r="M359" s="101"/>
      <c r="N359" s="101"/>
      <c r="O359" s="101"/>
      <c r="P359" s="102"/>
      <c r="Q359" s="101"/>
      <c r="R359" s="101"/>
      <c r="S359" s="101"/>
      <c r="T359" s="101"/>
      <c r="U359" s="101"/>
      <c r="V359" s="106"/>
      <c r="W359" s="106"/>
      <c r="X359" s="655"/>
      <c r="Y359" s="106"/>
      <c r="Z359" s="656"/>
      <c r="AA359" s="106"/>
      <c r="AB359" s="106"/>
      <c r="AC359" s="106"/>
      <c r="AD359" s="106"/>
      <c r="AE359" s="106"/>
      <c r="AF359" s="106"/>
      <c r="AG359" s="106"/>
      <c r="AH359" s="106"/>
      <c r="AI359" s="106"/>
      <c r="AJ359" s="106"/>
      <c r="AK359" s="106"/>
    </row>
    <row r="360" spans="1:37" ht="15.75" customHeight="1">
      <c r="A360" s="106"/>
      <c r="B360" s="654"/>
      <c r="C360" s="106"/>
      <c r="D360" s="106"/>
      <c r="E360" s="106"/>
      <c r="F360" s="106"/>
      <c r="G360" s="106"/>
      <c r="H360" s="106"/>
      <c r="I360" s="101"/>
      <c r="J360" s="101"/>
      <c r="K360" s="101"/>
      <c r="L360" s="101"/>
      <c r="M360" s="101"/>
      <c r="N360" s="101"/>
      <c r="O360" s="101"/>
      <c r="P360" s="102"/>
      <c r="Q360" s="101"/>
      <c r="R360" s="101"/>
      <c r="S360" s="101"/>
      <c r="T360" s="101"/>
      <c r="U360" s="101"/>
      <c r="V360" s="106"/>
      <c r="W360" s="106"/>
      <c r="X360" s="655"/>
      <c r="Y360" s="106"/>
      <c r="Z360" s="656"/>
      <c r="AA360" s="106"/>
      <c r="AB360" s="106"/>
      <c r="AC360" s="106"/>
      <c r="AD360" s="106"/>
      <c r="AE360" s="106"/>
      <c r="AF360" s="106"/>
      <c r="AG360" s="106"/>
      <c r="AH360" s="106"/>
      <c r="AI360" s="106"/>
      <c r="AJ360" s="106"/>
      <c r="AK360" s="106"/>
    </row>
    <row r="361" spans="1:37" ht="15.75" customHeight="1">
      <c r="A361" s="106"/>
      <c r="B361" s="654"/>
      <c r="C361" s="106"/>
      <c r="D361" s="106"/>
      <c r="E361" s="106"/>
      <c r="F361" s="106"/>
      <c r="G361" s="106"/>
      <c r="H361" s="106"/>
      <c r="I361" s="101"/>
      <c r="J361" s="101"/>
      <c r="K361" s="101"/>
      <c r="L361" s="101"/>
      <c r="M361" s="101"/>
      <c r="N361" s="101"/>
      <c r="O361" s="101"/>
      <c r="P361" s="102"/>
      <c r="Q361" s="101"/>
      <c r="R361" s="101"/>
      <c r="S361" s="101"/>
      <c r="T361" s="101"/>
      <c r="U361" s="101"/>
      <c r="V361" s="106"/>
      <c r="W361" s="106"/>
      <c r="X361" s="655"/>
      <c r="Y361" s="106"/>
      <c r="Z361" s="656"/>
      <c r="AA361" s="106"/>
      <c r="AB361" s="106"/>
      <c r="AC361" s="106"/>
      <c r="AD361" s="106"/>
      <c r="AE361" s="106"/>
      <c r="AF361" s="106"/>
      <c r="AG361" s="106"/>
      <c r="AH361" s="106"/>
      <c r="AI361" s="106"/>
      <c r="AJ361" s="106"/>
      <c r="AK361" s="106"/>
    </row>
    <row r="362" spans="1:37" ht="15.75" customHeight="1">
      <c r="A362" s="106"/>
      <c r="B362" s="654"/>
      <c r="C362" s="106"/>
      <c r="D362" s="106"/>
      <c r="E362" s="106"/>
      <c r="F362" s="106"/>
      <c r="G362" s="106"/>
      <c r="H362" s="106"/>
      <c r="I362" s="101"/>
      <c r="J362" s="101"/>
      <c r="K362" s="101"/>
      <c r="L362" s="101"/>
      <c r="M362" s="101"/>
      <c r="N362" s="101"/>
      <c r="O362" s="101"/>
      <c r="P362" s="102"/>
      <c r="Q362" s="101"/>
      <c r="R362" s="101"/>
      <c r="S362" s="101"/>
      <c r="T362" s="101"/>
      <c r="U362" s="101"/>
      <c r="V362" s="106"/>
      <c r="W362" s="106"/>
      <c r="X362" s="655"/>
      <c r="Y362" s="106"/>
      <c r="Z362" s="656"/>
      <c r="AA362" s="106"/>
      <c r="AB362" s="106"/>
      <c r="AC362" s="106"/>
      <c r="AD362" s="106"/>
      <c r="AE362" s="106"/>
      <c r="AF362" s="106"/>
      <c r="AG362" s="106"/>
      <c r="AH362" s="106"/>
      <c r="AI362" s="106"/>
      <c r="AJ362" s="106"/>
      <c r="AK362" s="106"/>
    </row>
    <row r="363" spans="1:37" ht="15.75" customHeight="1">
      <c r="A363" s="106"/>
      <c r="B363" s="654"/>
      <c r="C363" s="106"/>
      <c r="D363" s="106"/>
      <c r="E363" s="106"/>
      <c r="F363" s="106"/>
      <c r="G363" s="106"/>
      <c r="H363" s="106"/>
      <c r="I363" s="101"/>
      <c r="J363" s="101"/>
      <c r="K363" s="101"/>
      <c r="L363" s="101"/>
      <c r="M363" s="101"/>
      <c r="N363" s="101"/>
      <c r="O363" s="101"/>
      <c r="P363" s="102"/>
      <c r="Q363" s="101"/>
      <c r="R363" s="101"/>
      <c r="S363" s="101"/>
      <c r="T363" s="101"/>
      <c r="U363" s="101"/>
      <c r="V363" s="106"/>
      <c r="W363" s="106"/>
      <c r="X363" s="655"/>
      <c r="Y363" s="106"/>
      <c r="Z363" s="656"/>
      <c r="AA363" s="106"/>
      <c r="AB363" s="106"/>
      <c r="AC363" s="106"/>
      <c r="AD363" s="106"/>
      <c r="AE363" s="106"/>
      <c r="AF363" s="106"/>
      <c r="AG363" s="106"/>
      <c r="AH363" s="106"/>
      <c r="AI363" s="106"/>
      <c r="AJ363" s="106"/>
      <c r="AK363" s="106"/>
    </row>
    <row r="364" spans="1:37" ht="15.75" customHeight="1">
      <c r="A364" s="106"/>
      <c r="B364" s="654"/>
      <c r="C364" s="106"/>
      <c r="D364" s="106"/>
      <c r="E364" s="106"/>
      <c r="F364" s="106"/>
      <c r="G364" s="106"/>
      <c r="H364" s="106"/>
      <c r="I364" s="101"/>
      <c r="J364" s="101"/>
      <c r="K364" s="101"/>
      <c r="L364" s="101"/>
      <c r="M364" s="101"/>
      <c r="N364" s="101"/>
      <c r="O364" s="101"/>
      <c r="P364" s="102"/>
      <c r="Q364" s="101"/>
      <c r="R364" s="101"/>
      <c r="S364" s="101"/>
      <c r="T364" s="101"/>
      <c r="U364" s="101"/>
      <c r="V364" s="106"/>
      <c r="W364" s="106"/>
      <c r="X364" s="655"/>
      <c r="Y364" s="106"/>
      <c r="Z364" s="656"/>
      <c r="AA364" s="106"/>
      <c r="AB364" s="106"/>
      <c r="AC364" s="106"/>
      <c r="AD364" s="106"/>
      <c r="AE364" s="106"/>
      <c r="AF364" s="106"/>
      <c r="AG364" s="106"/>
      <c r="AH364" s="106"/>
      <c r="AI364" s="106"/>
      <c r="AJ364" s="106"/>
      <c r="AK364" s="106"/>
    </row>
    <row r="365" spans="1:37" ht="15.75" customHeight="1">
      <c r="A365" s="106"/>
      <c r="B365" s="654"/>
      <c r="C365" s="106"/>
      <c r="D365" s="106"/>
      <c r="E365" s="106"/>
      <c r="F365" s="106"/>
      <c r="G365" s="106"/>
      <c r="H365" s="106"/>
      <c r="I365" s="101"/>
      <c r="J365" s="101"/>
      <c r="K365" s="101"/>
      <c r="L365" s="101"/>
      <c r="M365" s="101"/>
      <c r="N365" s="101"/>
      <c r="O365" s="101"/>
      <c r="P365" s="102"/>
      <c r="Q365" s="101"/>
      <c r="R365" s="101"/>
      <c r="S365" s="101"/>
      <c r="T365" s="101"/>
      <c r="U365" s="101"/>
      <c r="V365" s="106"/>
      <c r="W365" s="106"/>
      <c r="X365" s="655"/>
      <c r="Y365" s="106"/>
      <c r="Z365" s="656"/>
      <c r="AA365" s="106"/>
      <c r="AB365" s="106"/>
      <c r="AC365" s="106"/>
      <c r="AD365" s="106"/>
      <c r="AE365" s="106"/>
      <c r="AF365" s="106"/>
      <c r="AG365" s="106"/>
      <c r="AH365" s="106"/>
      <c r="AI365" s="106"/>
      <c r="AJ365" s="106"/>
      <c r="AK365" s="106"/>
    </row>
    <row r="366" spans="1:37" ht="15.75" customHeight="1">
      <c r="A366" s="106"/>
      <c r="B366" s="654"/>
      <c r="C366" s="106"/>
      <c r="D366" s="106"/>
      <c r="E366" s="106"/>
      <c r="F366" s="106"/>
      <c r="G366" s="106"/>
      <c r="H366" s="106"/>
      <c r="I366" s="101"/>
      <c r="J366" s="101"/>
      <c r="K366" s="101"/>
      <c r="L366" s="101"/>
      <c r="M366" s="101"/>
      <c r="N366" s="101"/>
      <c r="O366" s="101"/>
      <c r="P366" s="102"/>
      <c r="Q366" s="101"/>
      <c r="R366" s="101"/>
      <c r="S366" s="101"/>
      <c r="T366" s="101"/>
      <c r="U366" s="101"/>
      <c r="V366" s="106"/>
      <c r="W366" s="106"/>
      <c r="X366" s="655"/>
      <c r="Y366" s="106"/>
      <c r="Z366" s="656"/>
      <c r="AA366" s="106"/>
      <c r="AB366" s="106"/>
      <c r="AC366" s="106"/>
      <c r="AD366" s="106"/>
      <c r="AE366" s="106"/>
      <c r="AF366" s="106"/>
      <c r="AG366" s="106"/>
      <c r="AH366" s="106"/>
      <c r="AI366" s="106"/>
      <c r="AJ366" s="106"/>
      <c r="AK366" s="106"/>
    </row>
    <row r="367" spans="1:37" ht="15.75" customHeight="1">
      <c r="A367" s="106"/>
      <c r="B367" s="654"/>
      <c r="C367" s="106"/>
      <c r="D367" s="106"/>
      <c r="E367" s="106"/>
      <c r="F367" s="106"/>
      <c r="G367" s="106"/>
      <c r="H367" s="106"/>
      <c r="I367" s="101"/>
      <c r="J367" s="101"/>
      <c r="K367" s="101"/>
      <c r="L367" s="101"/>
      <c r="M367" s="101"/>
      <c r="N367" s="101"/>
      <c r="O367" s="101"/>
      <c r="P367" s="102"/>
      <c r="Q367" s="101"/>
      <c r="R367" s="101"/>
      <c r="S367" s="101"/>
      <c r="T367" s="101"/>
      <c r="U367" s="101"/>
      <c r="V367" s="106"/>
      <c r="W367" s="106"/>
      <c r="X367" s="655"/>
      <c r="Y367" s="106"/>
      <c r="Z367" s="656"/>
      <c r="AA367" s="106"/>
      <c r="AB367" s="106"/>
      <c r="AC367" s="106"/>
      <c r="AD367" s="106"/>
      <c r="AE367" s="106"/>
      <c r="AF367" s="106"/>
      <c r="AG367" s="106"/>
      <c r="AH367" s="106"/>
      <c r="AI367" s="106"/>
      <c r="AJ367" s="106"/>
      <c r="AK367" s="106"/>
    </row>
    <row r="368" spans="1:37" ht="15.75" customHeight="1">
      <c r="A368" s="106"/>
      <c r="B368" s="654"/>
      <c r="C368" s="106"/>
      <c r="D368" s="106"/>
      <c r="E368" s="106"/>
      <c r="F368" s="106"/>
      <c r="G368" s="106"/>
      <c r="H368" s="106"/>
      <c r="I368" s="101"/>
      <c r="J368" s="101"/>
      <c r="K368" s="101"/>
      <c r="L368" s="101"/>
      <c r="M368" s="101"/>
      <c r="N368" s="101"/>
      <c r="O368" s="101"/>
      <c r="P368" s="102"/>
      <c r="Q368" s="101"/>
      <c r="R368" s="101"/>
      <c r="S368" s="101"/>
      <c r="T368" s="101"/>
      <c r="U368" s="101"/>
      <c r="V368" s="106"/>
      <c r="W368" s="106"/>
      <c r="X368" s="655"/>
      <c r="Y368" s="106"/>
      <c r="Z368" s="656"/>
      <c r="AA368" s="106"/>
      <c r="AB368" s="106"/>
      <c r="AC368" s="106"/>
      <c r="AD368" s="106"/>
      <c r="AE368" s="106"/>
      <c r="AF368" s="106"/>
      <c r="AG368" s="106"/>
      <c r="AH368" s="106"/>
      <c r="AI368" s="106"/>
      <c r="AJ368" s="106"/>
      <c r="AK368" s="106"/>
    </row>
    <row r="369" spans="1:37" ht="15.75" customHeight="1">
      <c r="A369" s="106"/>
      <c r="B369" s="654"/>
      <c r="C369" s="106"/>
      <c r="D369" s="106"/>
      <c r="E369" s="106"/>
      <c r="F369" s="106"/>
      <c r="G369" s="106"/>
      <c r="H369" s="106"/>
      <c r="I369" s="101"/>
      <c r="J369" s="101"/>
      <c r="K369" s="101"/>
      <c r="L369" s="101"/>
      <c r="M369" s="101"/>
      <c r="N369" s="101"/>
      <c r="O369" s="101"/>
      <c r="P369" s="102"/>
      <c r="Q369" s="101"/>
      <c r="R369" s="101"/>
      <c r="S369" s="101"/>
      <c r="T369" s="101"/>
      <c r="U369" s="101"/>
      <c r="V369" s="106"/>
      <c r="W369" s="106"/>
      <c r="X369" s="655"/>
      <c r="Y369" s="106"/>
      <c r="Z369" s="656"/>
      <c r="AA369" s="106"/>
      <c r="AB369" s="106"/>
      <c r="AC369" s="106"/>
      <c r="AD369" s="106"/>
      <c r="AE369" s="106"/>
      <c r="AF369" s="106"/>
      <c r="AG369" s="106"/>
      <c r="AH369" s="106"/>
      <c r="AI369" s="106"/>
      <c r="AJ369" s="106"/>
      <c r="AK369" s="106"/>
    </row>
    <row r="370" spans="1:37" ht="15.75" customHeight="1">
      <c r="A370" s="106"/>
      <c r="B370" s="654"/>
      <c r="C370" s="106"/>
      <c r="D370" s="106"/>
      <c r="E370" s="106"/>
      <c r="F370" s="106"/>
      <c r="G370" s="106"/>
      <c r="H370" s="106"/>
      <c r="I370" s="101"/>
      <c r="J370" s="101"/>
      <c r="K370" s="101"/>
      <c r="L370" s="101"/>
      <c r="M370" s="101"/>
      <c r="N370" s="101"/>
      <c r="O370" s="101"/>
      <c r="P370" s="102"/>
      <c r="Q370" s="101"/>
      <c r="R370" s="101"/>
      <c r="S370" s="101"/>
      <c r="T370" s="101"/>
      <c r="U370" s="101"/>
      <c r="V370" s="106"/>
      <c r="W370" s="106"/>
      <c r="X370" s="655"/>
      <c r="Y370" s="106"/>
      <c r="Z370" s="656"/>
      <c r="AA370" s="106"/>
      <c r="AB370" s="106"/>
      <c r="AC370" s="106"/>
      <c r="AD370" s="106"/>
      <c r="AE370" s="106"/>
      <c r="AF370" s="106"/>
      <c r="AG370" s="106"/>
      <c r="AH370" s="106"/>
      <c r="AI370" s="106"/>
      <c r="AJ370" s="106"/>
      <c r="AK370" s="106"/>
    </row>
    <row r="371" spans="1:37" ht="15.75" customHeight="1">
      <c r="A371" s="106"/>
      <c r="B371" s="654"/>
      <c r="C371" s="106"/>
      <c r="D371" s="106"/>
      <c r="E371" s="106"/>
      <c r="F371" s="106"/>
      <c r="G371" s="106"/>
      <c r="H371" s="106"/>
      <c r="I371" s="101"/>
      <c r="J371" s="101"/>
      <c r="K371" s="101"/>
      <c r="L371" s="101"/>
      <c r="M371" s="101"/>
      <c r="N371" s="101"/>
      <c r="O371" s="101"/>
      <c r="P371" s="102"/>
      <c r="Q371" s="101"/>
      <c r="R371" s="101"/>
      <c r="S371" s="101"/>
      <c r="T371" s="101"/>
      <c r="U371" s="101"/>
      <c r="V371" s="106"/>
      <c r="W371" s="106"/>
      <c r="X371" s="655"/>
      <c r="Y371" s="106"/>
      <c r="Z371" s="656"/>
      <c r="AA371" s="106"/>
      <c r="AB371" s="106"/>
      <c r="AC371" s="106"/>
      <c r="AD371" s="106"/>
      <c r="AE371" s="106"/>
      <c r="AF371" s="106"/>
      <c r="AG371" s="106"/>
      <c r="AH371" s="106"/>
      <c r="AI371" s="106"/>
      <c r="AJ371" s="106"/>
      <c r="AK371" s="106"/>
    </row>
    <row r="372" spans="1:37" ht="15.75" customHeight="1">
      <c r="A372" s="106"/>
      <c r="B372" s="654"/>
      <c r="C372" s="106"/>
      <c r="D372" s="106"/>
      <c r="E372" s="106"/>
      <c r="F372" s="106"/>
      <c r="G372" s="106"/>
      <c r="H372" s="106"/>
      <c r="I372" s="101"/>
      <c r="J372" s="101"/>
      <c r="K372" s="101"/>
      <c r="L372" s="101"/>
      <c r="M372" s="101"/>
      <c r="N372" s="101"/>
      <c r="O372" s="101"/>
      <c r="P372" s="102"/>
      <c r="Q372" s="101"/>
      <c r="R372" s="101"/>
      <c r="S372" s="101"/>
      <c r="T372" s="101"/>
      <c r="U372" s="101"/>
      <c r="V372" s="106"/>
      <c r="W372" s="106"/>
      <c r="X372" s="655"/>
      <c r="Y372" s="106"/>
      <c r="Z372" s="656"/>
      <c r="AA372" s="106"/>
      <c r="AB372" s="106"/>
      <c r="AC372" s="106"/>
      <c r="AD372" s="106"/>
      <c r="AE372" s="106"/>
      <c r="AF372" s="106"/>
      <c r="AG372" s="106"/>
      <c r="AH372" s="106"/>
      <c r="AI372" s="106"/>
      <c r="AJ372" s="106"/>
      <c r="AK372" s="106"/>
    </row>
    <row r="373" spans="1:37" ht="15.75" customHeight="1">
      <c r="A373" s="106"/>
      <c r="B373" s="654"/>
      <c r="C373" s="106"/>
      <c r="D373" s="106"/>
      <c r="E373" s="106"/>
      <c r="F373" s="106"/>
      <c r="G373" s="106"/>
      <c r="H373" s="106"/>
      <c r="I373" s="101"/>
      <c r="J373" s="101"/>
      <c r="K373" s="101"/>
      <c r="L373" s="101"/>
      <c r="M373" s="101"/>
      <c r="N373" s="101"/>
      <c r="O373" s="101"/>
      <c r="P373" s="102"/>
      <c r="Q373" s="101"/>
      <c r="R373" s="101"/>
      <c r="S373" s="101"/>
      <c r="T373" s="101"/>
      <c r="U373" s="101"/>
      <c r="V373" s="106"/>
      <c r="W373" s="106"/>
      <c r="X373" s="655"/>
      <c r="Y373" s="106"/>
      <c r="Z373" s="656"/>
      <c r="AA373" s="106"/>
      <c r="AB373" s="106"/>
      <c r="AC373" s="106"/>
      <c r="AD373" s="106"/>
      <c r="AE373" s="106"/>
      <c r="AF373" s="106"/>
      <c r="AG373" s="106"/>
      <c r="AH373" s="106"/>
      <c r="AI373" s="106"/>
      <c r="AJ373" s="106"/>
      <c r="AK373" s="106"/>
    </row>
    <row r="374" spans="1:37" ht="15.75" customHeight="1">
      <c r="A374" s="106"/>
      <c r="B374" s="654"/>
      <c r="C374" s="106"/>
      <c r="D374" s="106"/>
      <c r="E374" s="106"/>
      <c r="F374" s="106"/>
      <c r="G374" s="106"/>
      <c r="H374" s="106"/>
      <c r="I374" s="101"/>
      <c r="J374" s="101"/>
      <c r="K374" s="101"/>
      <c r="L374" s="101"/>
      <c r="M374" s="101"/>
      <c r="N374" s="101"/>
      <c r="O374" s="101"/>
      <c r="P374" s="102"/>
      <c r="Q374" s="101"/>
      <c r="R374" s="101"/>
      <c r="S374" s="101"/>
      <c r="T374" s="101"/>
      <c r="U374" s="101"/>
      <c r="V374" s="106"/>
      <c r="W374" s="106"/>
      <c r="X374" s="655"/>
      <c r="Y374" s="106"/>
      <c r="Z374" s="656"/>
      <c r="AA374" s="106"/>
      <c r="AB374" s="106"/>
      <c r="AC374" s="106"/>
      <c r="AD374" s="106"/>
      <c r="AE374" s="106"/>
      <c r="AF374" s="106"/>
      <c r="AG374" s="106"/>
      <c r="AH374" s="106"/>
      <c r="AI374" s="106"/>
      <c r="AJ374" s="106"/>
      <c r="AK374" s="106"/>
    </row>
    <row r="375" spans="1:37" ht="15.75" customHeight="1">
      <c r="A375" s="106"/>
      <c r="B375" s="654"/>
      <c r="C375" s="106"/>
      <c r="D375" s="106"/>
      <c r="E375" s="106"/>
      <c r="F375" s="106"/>
      <c r="G375" s="106"/>
      <c r="H375" s="106"/>
      <c r="I375" s="101"/>
      <c r="J375" s="101"/>
      <c r="K375" s="101"/>
      <c r="L375" s="101"/>
      <c r="M375" s="101"/>
      <c r="N375" s="101"/>
      <c r="O375" s="101"/>
      <c r="P375" s="102"/>
      <c r="Q375" s="101"/>
      <c r="R375" s="101"/>
      <c r="S375" s="101"/>
      <c r="T375" s="101"/>
      <c r="U375" s="101"/>
      <c r="V375" s="106"/>
      <c r="W375" s="106"/>
      <c r="X375" s="655"/>
      <c r="Y375" s="106"/>
      <c r="Z375" s="656"/>
      <c r="AA375" s="106"/>
      <c r="AB375" s="106"/>
      <c r="AC375" s="106"/>
      <c r="AD375" s="106"/>
      <c r="AE375" s="106"/>
      <c r="AF375" s="106"/>
      <c r="AG375" s="106"/>
      <c r="AH375" s="106"/>
      <c r="AI375" s="106"/>
      <c r="AJ375" s="106"/>
      <c r="AK375" s="106"/>
    </row>
    <row r="376" spans="1:37" ht="15.75" customHeight="1">
      <c r="A376" s="106"/>
      <c r="B376" s="654"/>
      <c r="C376" s="106"/>
      <c r="D376" s="106"/>
      <c r="E376" s="106"/>
      <c r="F376" s="106"/>
      <c r="G376" s="106"/>
      <c r="H376" s="106"/>
      <c r="I376" s="101"/>
      <c r="J376" s="101"/>
      <c r="K376" s="101"/>
      <c r="L376" s="101"/>
      <c r="M376" s="101"/>
      <c r="N376" s="101"/>
      <c r="O376" s="101"/>
      <c r="P376" s="102"/>
      <c r="Q376" s="101"/>
      <c r="R376" s="101"/>
      <c r="S376" s="101"/>
      <c r="T376" s="101"/>
      <c r="U376" s="101"/>
      <c r="V376" s="106"/>
      <c r="W376" s="106"/>
      <c r="X376" s="655"/>
      <c r="Y376" s="106"/>
      <c r="Z376" s="656"/>
      <c r="AA376" s="106"/>
      <c r="AB376" s="106"/>
      <c r="AC376" s="106"/>
      <c r="AD376" s="106"/>
      <c r="AE376" s="106"/>
      <c r="AF376" s="106"/>
      <c r="AG376" s="106"/>
      <c r="AH376" s="106"/>
      <c r="AI376" s="106"/>
      <c r="AJ376" s="106"/>
      <c r="AK376" s="106"/>
    </row>
    <row r="377" spans="1:37" ht="15.75" customHeight="1">
      <c r="A377" s="106"/>
      <c r="B377" s="654"/>
      <c r="C377" s="106"/>
      <c r="D377" s="106"/>
      <c r="E377" s="106"/>
      <c r="F377" s="106"/>
      <c r="G377" s="106"/>
      <c r="H377" s="106"/>
      <c r="I377" s="101"/>
      <c r="J377" s="101"/>
      <c r="K377" s="101"/>
      <c r="L377" s="101"/>
      <c r="M377" s="101"/>
      <c r="N377" s="101"/>
      <c r="O377" s="101"/>
      <c r="P377" s="102"/>
      <c r="Q377" s="101"/>
      <c r="R377" s="101"/>
      <c r="S377" s="101"/>
      <c r="T377" s="101"/>
      <c r="U377" s="101"/>
      <c r="V377" s="106"/>
      <c r="W377" s="106"/>
      <c r="X377" s="655"/>
      <c r="Y377" s="106"/>
      <c r="Z377" s="656"/>
      <c r="AA377" s="106"/>
      <c r="AB377" s="106"/>
      <c r="AC377" s="106"/>
      <c r="AD377" s="106"/>
      <c r="AE377" s="106"/>
      <c r="AF377" s="106"/>
      <c r="AG377" s="106"/>
      <c r="AH377" s="106"/>
      <c r="AI377" s="106"/>
      <c r="AJ377" s="106"/>
      <c r="AK377" s="106"/>
    </row>
    <row r="378" spans="1:37" ht="15.75" customHeight="1">
      <c r="A378" s="106"/>
      <c r="B378" s="654"/>
      <c r="C378" s="106"/>
      <c r="D378" s="106"/>
      <c r="E378" s="106"/>
      <c r="F378" s="106"/>
      <c r="G378" s="106"/>
      <c r="H378" s="106"/>
      <c r="I378" s="101"/>
      <c r="J378" s="101"/>
      <c r="K378" s="101"/>
      <c r="L378" s="101"/>
      <c r="M378" s="101"/>
      <c r="N378" s="101"/>
      <c r="O378" s="101"/>
      <c r="P378" s="102"/>
      <c r="Q378" s="101"/>
      <c r="R378" s="101"/>
      <c r="S378" s="101"/>
      <c r="T378" s="101"/>
      <c r="U378" s="101"/>
      <c r="V378" s="106"/>
      <c r="W378" s="106"/>
      <c r="X378" s="655"/>
      <c r="Y378" s="106"/>
      <c r="Z378" s="656"/>
      <c r="AA378" s="106"/>
      <c r="AB378" s="106"/>
      <c r="AC378" s="106"/>
      <c r="AD378" s="106"/>
      <c r="AE378" s="106"/>
      <c r="AF378" s="106"/>
      <c r="AG378" s="106"/>
      <c r="AH378" s="106"/>
      <c r="AI378" s="106"/>
      <c r="AJ378" s="106"/>
      <c r="AK378" s="106"/>
    </row>
    <row r="379" spans="1:37" ht="15.75" customHeight="1">
      <c r="A379" s="106"/>
      <c r="B379" s="654"/>
      <c r="C379" s="106"/>
      <c r="D379" s="106"/>
      <c r="E379" s="106"/>
      <c r="F379" s="106"/>
      <c r="G379" s="106"/>
      <c r="H379" s="106"/>
      <c r="I379" s="101"/>
      <c r="J379" s="101"/>
      <c r="K379" s="101"/>
      <c r="L379" s="101"/>
      <c r="M379" s="101"/>
      <c r="N379" s="101"/>
      <c r="O379" s="101"/>
      <c r="P379" s="102"/>
      <c r="Q379" s="101"/>
      <c r="R379" s="101"/>
      <c r="S379" s="101"/>
      <c r="T379" s="101"/>
      <c r="U379" s="101"/>
      <c r="V379" s="106"/>
      <c r="W379" s="106"/>
      <c r="X379" s="655"/>
      <c r="Y379" s="106"/>
      <c r="Z379" s="656"/>
      <c r="AA379" s="106"/>
      <c r="AB379" s="106"/>
      <c r="AC379" s="106"/>
      <c r="AD379" s="106"/>
      <c r="AE379" s="106"/>
      <c r="AF379" s="106"/>
      <c r="AG379" s="106"/>
      <c r="AH379" s="106"/>
      <c r="AI379" s="106"/>
      <c r="AJ379" s="106"/>
      <c r="AK379" s="106"/>
    </row>
    <row r="380" spans="1:37" ht="15.75" customHeight="1">
      <c r="A380" s="106"/>
      <c r="B380" s="654"/>
      <c r="C380" s="106"/>
      <c r="D380" s="106"/>
      <c r="E380" s="106"/>
      <c r="F380" s="106"/>
      <c r="G380" s="106"/>
      <c r="H380" s="106"/>
      <c r="I380" s="101"/>
      <c r="J380" s="101"/>
      <c r="K380" s="101"/>
      <c r="L380" s="101"/>
      <c r="M380" s="101"/>
      <c r="N380" s="101"/>
      <c r="O380" s="101"/>
      <c r="P380" s="102"/>
      <c r="Q380" s="101"/>
      <c r="R380" s="101"/>
      <c r="S380" s="101"/>
      <c r="T380" s="101"/>
      <c r="U380" s="101"/>
      <c r="V380" s="106"/>
      <c r="W380" s="106"/>
      <c r="X380" s="655"/>
      <c r="Y380" s="106"/>
      <c r="Z380" s="656"/>
      <c r="AA380" s="106"/>
      <c r="AB380" s="106"/>
      <c r="AC380" s="106"/>
      <c r="AD380" s="106"/>
      <c r="AE380" s="106"/>
      <c r="AF380" s="106"/>
      <c r="AG380" s="106"/>
      <c r="AH380" s="106"/>
      <c r="AI380" s="106"/>
      <c r="AJ380" s="106"/>
      <c r="AK380" s="106"/>
    </row>
    <row r="381" spans="1:37" ht="15.75" customHeight="1">
      <c r="A381" s="106"/>
      <c r="B381" s="654"/>
      <c r="C381" s="106"/>
      <c r="D381" s="106"/>
      <c r="E381" s="106"/>
      <c r="F381" s="106"/>
      <c r="G381" s="106"/>
      <c r="H381" s="106"/>
      <c r="I381" s="101"/>
      <c r="J381" s="101"/>
      <c r="K381" s="101"/>
      <c r="L381" s="101"/>
      <c r="M381" s="101"/>
      <c r="N381" s="101"/>
      <c r="O381" s="101"/>
      <c r="P381" s="102"/>
      <c r="Q381" s="101"/>
      <c r="R381" s="101"/>
      <c r="S381" s="101"/>
      <c r="T381" s="101"/>
      <c r="U381" s="101"/>
      <c r="V381" s="106"/>
      <c r="W381" s="106"/>
      <c r="X381" s="655"/>
      <c r="Y381" s="106"/>
      <c r="Z381" s="656"/>
      <c r="AA381" s="106"/>
      <c r="AB381" s="106"/>
      <c r="AC381" s="106"/>
      <c r="AD381" s="106"/>
      <c r="AE381" s="106"/>
      <c r="AF381" s="106"/>
      <c r="AG381" s="106"/>
      <c r="AH381" s="106"/>
      <c r="AI381" s="106"/>
      <c r="AJ381" s="106"/>
      <c r="AK381" s="106"/>
    </row>
    <row r="382" spans="1:37" ht="15.75" customHeight="1">
      <c r="A382" s="106"/>
      <c r="B382" s="654"/>
      <c r="C382" s="106"/>
      <c r="D382" s="106"/>
      <c r="E382" s="106"/>
      <c r="F382" s="106"/>
      <c r="G382" s="106"/>
      <c r="H382" s="106"/>
      <c r="I382" s="101"/>
      <c r="J382" s="101"/>
      <c r="K382" s="101"/>
      <c r="L382" s="101"/>
      <c r="M382" s="101"/>
      <c r="N382" s="101"/>
      <c r="O382" s="101"/>
      <c r="P382" s="102"/>
      <c r="Q382" s="101"/>
      <c r="R382" s="101"/>
      <c r="S382" s="101"/>
      <c r="T382" s="101"/>
      <c r="U382" s="101"/>
      <c r="V382" s="106"/>
      <c r="W382" s="106"/>
      <c r="X382" s="655"/>
      <c r="Y382" s="106"/>
      <c r="Z382" s="656"/>
      <c r="AA382" s="106"/>
      <c r="AB382" s="106"/>
      <c r="AC382" s="106"/>
      <c r="AD382" s="106"/>
      <c r="AE382" s="106"/>
      <c r="AF382" s="106"/>
      <c r="AG382" s="106"/>
      <c r="AH382" s="106"/>
      <c r="AI382" s="106"/>
      <c r="AJ382" s="106"/>
      <c r="AK382" s="106"/>
    </row>
    <row r="383" spans="1:37" ht="15.75" customHeight="1">
      <c r="A383" s="106"/>
      <c r="B383" s="654"/>
      <c r="C383" s="106"/>
      <c r="D383" s="106"/>
      <c r="E383" s="106"/>
      <c r="F383" s="106"/>
      <c r="G383" s="106"/>
      <c r="H383" s="106"/>
      <c r="I383" s="101"/>
      <c r="J383" s="101"/>
      <c r="K383" s="101"/>
      <c r="L383" s="101"/>
      <c r="M383" s="101"/>
      <c r="N383" s="101"/>
      <c r="O383" s="101"/>
      <c r="P383" s="102"/>
      <c r="Q383" s="101"/>
      <c r="R383" s="101"/>
      <c r="S383" s="101"/>
      <c r="T383" s="101"/>
      <c r="U383" s="101"/>
      <c r="V383" s="106"/>
      <c r="W383" s="106"/>
      <c r="X383" s="655"/>
      <c r="Y383" s="106"/>
      <c r="Z383" s="656"/>
      <c r="AA383" s="106"/>
      <c r="AB383" s="106"/>
      <c r="AC383" s="106"/>
      <c r="AD383" s="106"/>
      <c r="AE383" s="106"/>
      <c r="AF383" s="106"/>
      <c r="AG383" s="106"/>
      <c r="AH383" s="106"/>
      <c r="AI383" s="106"/>
      <c r="AJ383" s="106"/>
      <c r="AK383" s="106"/>
    </row>
    <row r="384" spans="1:37" ht="15.75" customHeight="1">
      <c r="A384" s="106"/>
      <c r="B384" s="654"/>
      <c r="C384" s="106"/>
      <c r="D384" s="106"/>
      <c r="E384" s="106"/>
      <c r="F384" s="106"/>
      <c r="G384" s="106"/>
      <c r="H384" s="106"/>
      <c r="I384" s="101"/>
      <c r="J384" s="101"/>
      <c r="K384" s="101"/>
      <c r="L384" s="101"/>
      <c r="M384" s="101"/>
      <c r="N384" s="101"/>
      <c r="O384" s="101"/>
      <c r="P384" s="102"/>
      <c r="Q384" s="101"/>
      <c r="R384" s="101"/>
      <c r="S384" s="101"/>
      <c r="T384" s="101"/>
      <c r="U384" s="101"/>
      <c r="V384" s="106"/>
      <c r="W384" s="106"/>
      <c r="X384" s="655"/>
      <c r="Y384" s="106"/>
      <c r="Z384" s="656"/>
      <c r="AA384" s="106"/>
      <c r="AB384" s="106"/>
      <c r="AC384" s="106"/>
      <c r="AD384" s="106"/>
      <c r="AE384" s="106"/>
      <c r="AF384" s="106"/>
      <c r="AG384" s="106"/>
      <c r="AH384" s="106"/>
      <c r="AI384" s="106"/>
      <c r="AJ384" s="106"/>
      <c r="AK384" s="106"/>
    </row>
    <row r="385" spans="1:37" ht="15.75" customHeight="1">
      <c r="A385" s="106"/>
      <c r="B385" s="654"/>
      <c r="C385" s="106"/>
      <c r="D385" s="106"/>
      <c r="E385" s="106"/>
      <c r="F385" s="106"/>
      <c r="G385" s="106"/>
      <c r="H385" s="106"/>
      <c r="I385" s="101"/>
      <c r="J385" s="101"/>
      <c r="K385" s="101"/>
      <c r="L385" s="101"/>
      <c r="M385" s="101"/>
      <c r="N385" s="101"/>
      <c r="O385" s="101"/>
      <c r="P385" s="102"/>
      <c r="Q385" s="101"/>
      <c r="R385" s="101"/>
      <c r="S385" s="101"/>
      <c r="T385" s="101"/>
      <c r="U385" s="101"/>
      <c r="V385" s="106"/>
      <c r="W385" s="106"/>
      <c r="X385" s="655"/>
      <c r="Y385" s="106"/>
      <c r="Z385" s="656"/>
      <c r="AA385" s="106"/>
      <c r="AB385" s="106"/>
      <c r="AC385" s="106"/>
      <c r="AD385" s="106"/>
      <c r="AE385" s="106"/>
      <c r="AF385" s="106"/>
      <c r="AG385" s="106"/>
      <c r="AH385" s="106"/>
      <c r="AI385" s="106"/>
      <c r="AJ385" s="106"/>
      <c r="AK385" s="106"/>
    </row>
    <row r="386" spans="1:37" ht="15.75" customHeight="1">
      <c r="A386" s="106"/>
      <c r="B386" s="654"/>
      <c r="C386" s="106"/>
      <c r="D386" s="106"/>
      <c r="E386" s="106"/>
      <c r="F386" s="106"/>
      <c r="G386" s="106"/>
      <c r="H386" s="106"/>
      <c r="I386" s="101"/>
      <c r="J386" s="101"/>
      <c r="K386" s="101"/>
      <c r="L386" s="101"/>
      <c r="M386" s="101"/>
      <c r="N386" s="101"/>
      <c r="O386" s="101"/>
      <c r="P386" s="102"/>
      <c r="Q386" s="101"/>
      <c r="R386" s="101"/>
      <c r="S386" s="101"/>
      <c r="T386" s="101"/>
      <c r="U386" s="101"/>
      <c r="V386" s="106"/>
      <c r="W386" s="106"/>
      <c r="X386" s="655"/>
      <c r="Y386" s="106"/>
      <c r="Z386" s="656"/>
      <c r="AA386" s="106"/>
      <c r="AB386" s="106"/>
      <c r="AC386" s="106"/>
      <c r="AD386" s="106"/>
      <c r="AE386" s="106"/>
      <c r="AF386" s="106"/>
      <c r="AG386" s="106"/>
      <c r="AH386" s="106"/>
      <c r="AI386" s="106"/>
      <c r="AJ386" s="106"/>
      <c r="AK386" s="106"/>
    </row>
    <row r="387" spans="1:37" ht="15.75" customHeight="1">
      <c r="A387" s="106"/>
      <c r="B387" s="654"/>
      <c r="C387" s="106"/>
      <c r="D387" s="106"/>
      <c r="E387" s="106"/>
      <c r="F387" s="106"/>
      <c r="G387" s="106"/>
      <c r="H387" s="106"/>
      <c r="I387" s="101"/>
      <c r="J387" s="101"/>
      <c r="K387" s="101"/>
      <c r="L387" s="101"/>
      <c r="M387" s="101"/>
      <c r="N387" s="101"/>
      <c r="O387" s="101"/>
      <c r="P387" s="102"/>
      <c r="Q387" s="101"/>
      <c r="R387" s="101"/>
      <c r="S387" s="101"/>
      <c r="T387" s="101"/>
      <c r="U387" s="101"/>
      <c r="V387" s="106"/>
      <c r="W387" s="106"/>
      <c r="X387" s="655"/>
      <c r="Y387" s="106"/>
      <c r="Z387" s="656"/>
      <c r="AA387" s="106"/>
      <c r="AB387" s="106"/>
      <c r="AC387" s="106"/>
      <c r="AD387" s="106"/>
      <c r="AE387" s="106"/>
      <c r="AF387" s="106"/>
      <c r="AG387" s="106"/>
      <c r="AH387" s="106"/>
      <c r="AI387" s="106"/>
      <c r="AJ387" s="106"/>
      <c r="AK387" s="106"/>
    </row>
    <row r="388" spans="1:37" ht="15.75" customHeight="1">
      <c r="A388" s="106"/>
      <c r="B388" s="654"/>
      <c r="C388" s="106"/>
      <c r="D388" s="106"/>
      <c r="E388" s="106"/>
      <c r="F388" s="106"/>
      <c r="G388" s="106"/>
      <c r="H388" s="106"/>
      <c r="I388" s="101"/>
      <c r="J388" s="101"/>
      <c r="K388" s="101"/>
      <c r="L388" s="101"/>
      <c r="M388" s="101"/>
      <c r="N388" s="101"/>
      <c r="O388" s="101"/>
      <c r="P388" s="102"/>
      <c r="Q388" s="101"/>
      <c r="R388" s="101"/>
      <c r="S388" s="101"/>
      <c r="T388" s="101"/>
      <c r="U388" s="101"/>
      <c r="V388" s="106"/>
      <c r="W388" s="106"/>
      <c r="X388" s="655"/>
      <c r="Y388" s="106"/>
      <c r="Z388" s="656"/>
      <c r="AA388" s="106"/>
      <c r="AB388" s="106"/>
      <c r="AC388" s="106"/>
      <c r="AD388" s="106"/>
      <c r="AE388" s="106"/>
      <c r="AF388" s="106"/>
      <c r="AG388" s="106"/>
      <c r="AH388" s="106"/>
      <c r="AI388" s="106"/>
      <c r="AJ388" s="106"/>
      <c r="AK388" s="106"/>
    </row>
    <row r="389" spans="1:37" ht="15.75" customHeight="1">
      <c r="A389" s="106"/>
      <c r="B389" s="654"/>
      <c r="C389" s="106"/>
      <c r="D389" s="106"/>
      <c r="E389" s="106"/>
      <c r="F389" s="106"/>
      <c r="G389" s="106"/>
      <c r="H389" s="106"/>
      <c r="I389" s="101"/>
      <c r="J389" s="101"/>
      <c r="K389" s="101"/>
      <c r="L389" s="101"/>
      <c r="M389" s="101"/>
      <c r="N389" s="101"/>
      <c r="O389" s="101"/>
      <c r="P389" s="102"/>
      <c r="Q389" s="101"/>
      <c r="R389" s="101"/>
      <c r="S389" s="101"/>
      <c r="T389" s="101"/>
      <c r="U389" s="101"/>
      <c r="V389" s="106"/>
      <c r="W389" s="106"/>
      <c r="X389" s="655"/>
      <c r="Y389" s="106"/>
      <c r="Z389" s="656"/>
      <c r="AA389" s="106"/>
      <c r="AB389" s="106"/>
      <c r="AC389" s="106"/>
      <c r="AD389" s="106"/>
      <c r="AE389" s="106"/>
      <c r="AF389" s="106"/>
      <c r="AG389" s="106"/>
      <c r="AH389" s="106"/>
      <c r="AI389" s="106"/>
      <c r="AJ389" s="106"/>
      <c r="AK389" s="106"/>
    </row>
    <row r="390" spans="1:37" ht="15.75" customHeight="1">
      <c r="A390" s="106"/>
      <c r="B390" s="654"/>
      <c r="C390" s="106"/>
      <c r="D390" s="106"/>
      <c r="E390" s="106"/>
      <c r="F390" s="106"/>
      <c r="G390" s="106"/>
      <c r="H390" s="106"/>
      <c r="I390" s="101"/>
      <c r="J390" s="101"/>
      <c r="K390" s="101"/>
      <c r="L390" s="101"/>
      <c r="M390" s="101"/>
      <c r="N390" s="101"/>
      <c r="O390" s="101"/>
      <c r="P390" s="102"/>
      <c r="Q390" s="101"/>
      <c r="R390" s="101"/>
      <c r="S390" s="101"/>
      <c r="T390" s="101"/>
      <c r="U390" s="101"/>
      <c r="V390" s="106"/>
      <c r="W390" s="106"/>
      <c r="X390" s="655"/>
      <c r="Y390" s="106"/>
      <c r="Z390" s="656"/>
      <c r="AA390" s="106"/>
      <c r="AB390" s="106"/>
      <c r="AC390" s="106"/>
      <c r="AD390" s="106"/>
      <c r="AE390" s="106"/>
      <c r="AF390" s="106"/>
      <c r="AG390" s="106"/>
      <c r="AH390" s="106"/>
      <c r="AI390" s="106"/>
      <c r="AJ390" s="106"/>
      <c r="AK390" s="106"/>
    </row>
    <row r="391" spans="1:37" ht="15.75" customHeight="1">
      <c r="A391" s="106"/>
      <c r="B391" s="654"/>
      <c r="C391" s="106"/>
      <c r="D391" s="106"/>
      <c r="E391" s="106"/>
      <c r="F391" s="106"/>
      <c r="G391" s="106"/>
      <c r="H391" s="106"/>
      <c r="I391" s="101"/>
      <c r="J391" s="101"/>
      <c r="K391" s="101"/>
      <c r="L391" s="101"/>
      <c r="M391" s="101"/>
      <c r="N391" s="101"/>
      <c r="O391" s="101"/>
      <c r="P391" s="102"/>
      <c r="Q391" s="101"/>
      <c r="R391" s="101"/>
      <c r="S391" s="101"/>
      <c r="T391" s="101"/>
      <c r="U391" s="101"/>
      <c r="V391" s="106"/>
      <c r="W391" s="106"/>
      <c r="X391" s="655"/>
      <c r="Y391" s="106"/>
      <c r="Z391" s="656"/>
      <c r="AA391" s="106"/>
      <c r="AB391" s="106"/>
      <c r="AC391" s="106"/>
      <c r="AD391" s="106"/>
      <c r="AE391" s="106"/>
      <c r="AF391" s="106"/>
      <c r="AG391" s="106"/>
      <c r="AH391" s="106"/>
      <c r="AI391" s="106"/>
      <c r="AJ391" s="106"/>
      <c r="AK391" s="106"/>
    </row>
    <row r="392" spans="1:37" ht="15.75" customHeight="1">
      <c r="A392" s="106"/>
      <c r="B392" s="654"/>
      <c r="C392" s="106"/>
      <c r="D392" s="106"/>
      <c r="E392" s="106"/>
      <c r="F392" s="106"/>
      <c r="G392" s="106"/>
      <c r="H392" s="106"/>
      <c r="I392" s="101"/>
      <c r="J392" s="101"/>
      <c r="K392" s="101"/>
      <c r="L392" s="101"/>
      <c r="M392" s="101"/>
      <c r="N392" s="101"/>
      <c r="O392" s="101"/>
      <c r="P392" s="102"/>
      <c r="Q392" s="101"/>
      <c r="R392" s="101"/>
      <c r="S392" s="101"/>
      <c r="T392" s="101"/>
      <c r="U392" s="101"/>
      <c r="V392" s="106"/>
      <c r="W392" s="106"/>
      <c r="X392" s="655"/>
      <c r="Y392" s="106"/>
      <c r="Z392" s="656"/>
      <c r="AA392" s="106"/>
      <c r="AB392" s="106"/>
      <c r="AC392" s="106"/>
      <c r="AD392" s="106"/>
      <c r="AE392" s="106"/>
      <c r="AF392" s="106"/>
      <c r="AG392" s="106"/>
      <c r="AH392" s="106"/>
      <c r="AI392" s="106"/>
      <c r="AJ392" s="106"/>
      <c r="AK392" s="106"/>
    </row>
    <row r="393" spans="1:37" ht="15.75" customHeight="1">
      <c r="A393" s="106"/>
      <c r="B393" s="654"/>
      <c r="C393" s="106"/>
      <c r="D393" s="106"/>
      <c r="E393" s="106"/>
      <c r="F393" s="106"/>
      <c r="G393" s="106"/>
      <c r="H393" s="106"/>
      <c r="I393" s="101"/>
      <c r="J393" s="101"/>
      <c r="K393" s="101"/>
      <c r="L393" s="101"/>
      <c r="M393" s="101"/>
      <c r="N393" s="101"/>
      <c r="O393" s="101"/>
      <c r="P393" s="102"/>
      <c r="Q393" s="101"/>
      <c r="R393" s="101"/>
      <c r="S393" s="101"/>
      <c r="T393" s="101"/>
      <c r="U393" s="101"/>
      <c r="V393" s="106"/>
      <c r="W393" s="106"/>
      <c r="X393" s="655"/>
      <c r="Y393" s="106"/>
      <c r="Z393" s="656"/>
      <c r="AA393" s="106"/>
      <c r="AB393" s="106"/>
      <c r="AC393" s="106"/>
      <c r="AD393" s="106"/>
      <c r="AE393" s="106"/>
      <c r="AF393" s="106"/>
      <c r="AG393" s="106"/>
      <c r="AH393" s="106"/>
      <c r="AI393" s="106"/>
      <c r="AJ393" s="106"/>
      <c r="AK393" s="106"/>
    </row>
    <row r="394" spans="1:37" ht="15.75" customHeight="1">
      <c r="A394" s="106"/>
      <c r="B394" s="654"/>
      <c r="C394" s="106"/>
      <c r="D394" s="106"/>
      <c r="E394" s="106"/>
      <c r="F394" s="106"/>
      <c r="G394" s="106"/>
      <c r="H394" s="106"/>
      <c r="I394" s="101"/>
      <c r="J394" s="101"/>
      <c r="K394" s="101"/>
      <c r="L394" s="101"/>
      <c r="M394" s="101"/>
      <c r="N394" s="101"/>
      <c r="O394" s="101"/>
      <c r="P394" s="102"/>
      <c r="Q394" s="101"/>
      <c r="R394" s="101"/>
      <c r="S394" s="101"/>
      <c r="T394" s="101"/>
      <c r="U394" s="101"/>
      <c r="V394" s="106"/>
      <c r="W394" s="106"/>
      <c r="X394" s="655"/>
      <c r="Y394" s="106"/>
      <c r="Z394" s="656"/>
      <c r="AA394" s="106"/>
      <c r="AB394" s="106"/>
      <c r="AC394" s="106"/>
      <c r="AD394" s="106"/>
      <c r="AE394" s="106"/>
      <c r="AF394" s="106"/>
      <c r="AG394" s="106"/>
      <c r="AH394" s="106"/>
      <c r="AI394" s="106"/>
      <c r="AJ394" s="106"/>
      <c r="AK394" s="106"/>
    </row>
    <row r="395" spans="1:37" ht="15.75" customHeight="1">
      <c r="A395" s="106"/>
      <c r="B395" s="654"/>
      <c r="C395" s="106"/>
      <c r="D395" s="106"/>
      <c r="E395" s="106"/>
      <c r="F395" s="106"/>
      <c r="G395" s="106"/>
      <c r="H395" s="106"/>
      <c r="I395" s="101"/>
      <c r="J395" s="101"/>
      <c r="K395" s="101"/>
      <c r="L395" s="101"/>
      <c r="M395" s="101"/>
      <c r="N395" s="101"/>
      <c r="O395" s="101"/>
      <c r="P395" s="102"/>
      <c r="Q395" s="101"/>
      <c r="R395" s="101"/>
      <c r="S395" s="101"/>
      <c r="T395" s="101"/>
      <c r="U395" s="101"/>
      <c r="V395" s="106"/>
      <c r="W395" s="106"/>
      <c r="X395" s="655"/>
      <c r="Y395" s="106"/>
      <c r="Z395" s="656"/>
      <c r="AA395" s="106"/>
      <c r="AB395" s="106"/>
      <c r="AC395" s="106"/>
      <c r="AD395" s="106"/>
      <c r="AE395" s="106"/>
      <c r="AF395" s="106"/>
      <c r="AG395" s="106"/>
      <c r="AH395" s="106"/>
      <c r="AI395" s="106"/>
      <c r="AJ395" s="106"/>
      <c r="AK395" s="106"/>
    </row>
    <row r="396" spans="1:37" ht="15.75" customHeight="1">
      <c r="A396" s="106"/>
      <c r="B396" s="654"/>
      <c r="C396" s="106"/>
      <c r="D396" s="106"/>
      <c r="E396" s="106"/>
      <c r="F396" s="106"/>
      <c r="G396" s="106"/>
      <c r="H396" s="106"/>
      <c r="I396" s="101"/>
      <c r="J396" s="101"/>
      <c r="K396" s="101"/>
      <c r="L396" s="101"/>
      <c r="M396" s="101"/>
      <c r="N396" s="101"/>
      <c r="O396" s="101"/>
      <c r="P396" s="102"/>
      <c r="Q396" s="101"/>
      <c r="R396" s="101"/>
      <c r="S396" s="101"/>
      <c r="T396" s="101"/>
      <c r="U396" s="101"/>
      <c r="V396" s="106"/>
      <c r="W396" s="106"/>
      <c r="X396" s="655"/>
      <c r="Y396" s="106"/>
      <c r="Z396" s="656"/>
      <c r="AA396" s="106"/>
      <c r="AB396" s="106"/>
      <c r="AC396" s="106"/>
      <c r="AD396" s="106"/>
      <c r="AE396" s="106"/>
      <c r="AF396" s="106"/>
      <c r="AG396" s="106"/>
      <c r="AH396" s="106"/>
      <c r="AI396" s="106"/>
      <c r="AJ396" s="106"/>
      <c r="AK396" s="106"/>
    </row>
    <row r="397" spans="1:37" ht="15.75" customHeight="1">
      <c r="A397" s="106"/>
      <c r="B397" s="654"/>
      <c r="C397" s="106"/>
      <c r="D397" s="106"/>
      <c r="E397" s="106"/>
      <c r="F397" s="106"/>
      <c r="G397" s="106"/>
      <c r="H397" s="106"/>
      <c r="I397" s="101"/>
      <c r="J397" s="101"/>
      <c r="K397" s="101"/>
      <c r="L397" s="101"/>
      <c r="M397" s="101"/>
      <c r="N397" s="101"/>
      <c r="O397" s="101"/>
      <c r="P397" s="102"/>
      <c r="Q397" s="101"/>
      <c r="R397" s="101"/>
      <c r="S397" s="101"/>
      <c r="T397" s="101"/>
      <c r="U397" s="101"/>
      <c r="V397" s="106"/>
      <c r="W397" s="106"/>
      <c r="X397" s="655"/>
      <c r="Y397" s="106"/>
      <c r="Z397" s="656"/>
      <c r="AA397" s="106"/>
      <c r="AB397" s="106"/>
      <c r="AC397" s="106"/>
      <c r="AD397" s="106"/>
      <c r="AE397" s="106"/>
      <c r="AF397" s="106"/>
      <c r="AG397" s="106"/>
      <c r="AH397" s="106"/>
      <c r="AI397" s="106"/>
      <c r="AJ397" s="106"/>
      <c r="AK397" s="106"/>
    </row>
    <row r="398" spans="1:37" ht="15.75" customHeight="1">
      <c r="A398" s="106"/>
      <c r="B398" s="654"/>
      <c r="C398" s="106"/>
      <c r="D398" s="106"/>
      <c r="E398" s="106"/>
      <c r="F398" s="106"/>
      <c r="G398" s="106"/>
      <c r="H398" s="106"/>
      <c r="I398" s="101"/>
      <c r="J398" s="101"/>
      <c r="K398" s="101"/>
      <c r="L398" s="101"/>
      <c r="M398" s="101"/>
      <c r="N398" s="101"/>
      <c r="O398" s="101"/>
      <c r="P398" s="102"/>
      <c r="Q398" s="101"/>
      <c r="R398" s="101"/>
      <c r="S398" s="101"/>
      <c r="T398" s="101"/>
      <c r="U398" s="101"/>
      <c r="V398" s="106"/>
      <c r="W398" s="106"/>
      <c r="X398" s="655"/>
      <c r="Y398" s="106"/>
      <c r="Z398" s="656"/>
      <c r="AA398" s="106"/>
      <c r="AB398" s="106"/>
      <c r="AC398" s="106"/>
      <c r="AD398" s="106"/>
      <c r="AE398" s="106"/>
      <c r="AF398" s="106"/>
      <c r="AG398" s="106"/>
      <c r="AH398" s="106"/>
      <c r="AI398" s="106"/>
      <c r="AJ398" s="106"/>
      <c r="AK398" s="106"/>
    </row>
    <row r="399" spans="1:37" ht="15.75" customHeight="1">
      <c r="A399" s="106"/>
      <c r="B399" s="654"/>
      <c r="C399" s="106"/>
      <c r="D399" s="106"/>
      <c r="E399" s="106"/>
      <c r="F399" s="106"/>
      <c r="G399" s="106"/>
      <c r="H399" s="106"/>
      <c r="I399" s="101"/>
      <c r="J399" s="101"/>
      <c r="K399" s="101"/>
      <c r="L399" s="101"/>
      <c r="M399" s="101"/>
      <c r="N399" s="101"/>
      <c r="O399" s="101"/>
      <c r="P399" s="102"/>
      <c r="Q399" s="101"/>
      <c r="R399" s="101"/>
      <c r="S399" s="101"/>
      <c r="T399" s="101"/>
      <c r="U399" s="101"/>
      <c r="V399" s="106"/>
      <c r="W399" s="106"/>
      <c r="X399" s="655"/>
      <c r="Y399" s="106"/>
      <c r="Z399" s="656"/>
      <c r="AA399" s="106"/>
      <c r="AB399" s="106"/>
      <c r="AC399" s="106"/>
      <c r="AD399" s="106"/>
      <c r="AE399" s="106"/>
      <c r="AF399" s="106"/>
      <c r="AG399" s="106"/>
      <c r="AH399" s="106"/>
      <c r="AI399" s="106"/>
      <c r="AJ399" s="106"/>
      <c r="AK399" s="106"/>
    </row>
    <row r="400" spans="1:37" ht="15.75" customHeight="1">
      <c r="A400" s="106"/>
      <c r="B400" s="654"/>
      <c r="C400" s="106"/>
      <c r="D400" s="106"/>
      <c r="E400" s="106"/>
      <c r="F400" s="106"/>
      <c r="G400" s="106"/>
      <c r="H400" s="106"/>
      <c r="I400" s="101"/>
      <c r="J400" s="101"/>
      <c r="K400" s="101"/>
      <c r="L400" s="101"/>
      <c r="M400" s="101"/>
      <c r="N400" s="101"/>
      <c r="O400" s="101"/>
      <c r="P400" s="102"/>
      <c r="Q400" s="101"/>
      <c r="R400" s="101"/>
      <c r="S400" s="101"/>
      <c r="T400" s="101"/>
      <c r="U400" s="101"/>
      <c r="V400" s="106"/>
      <c r="W400" s="106"/>
      <c r="X400" s="655"/>
      <c r="Y400" s="106"/>
      <c r="Z400" s="656"/>
      <c r="AA400" s="106"/>
      <c r="AB400" s="106"/>
      <c r="AC400" s="106"/>
      <c r="AD400" s="106"/>
      <c r="AE400" s="106"/>
      <c r="AF400" s="106"/>
      <c r="AG400" s="106"/>
      <c r="AH400" s="106"/>
      <c r="AI400" s="106"/>
      <c r="AJ400" s="106"/>
      <c r="AK400" s="106"/>
    </row>
    <row r="401" spans="1:37" ht="15.75" customHeight="1">
      <c r="A401" s="106"/>
      <c r="B401" s="654"/>
      <c r="C401" s="106"/>
      <c r="D401" s="106"/>
      <c r="E401" s="106"/>
      <c r="F401" s="106"/>
      <c r="G401" s="106"/>
      <c r="H401" s="106"/>
      <c r="I401" s="101"/>
      <c r="J401" s="101"/>
      <c r="K401" s="101"/>
      <c r="L401" s="101"/>
      <c r="M401" s="101"/>
      <c r="N401" s="101"/>
      <c r="O401" s="101"/>
      <c r="P401" s="102"/>
      <c r="Q401" s="101"/>
      <c r="R401" s="101"/>
      <c r="S401" s="101"/>
      <c r="T401" s="101"/>
      <c r="U401" s="101"/>
      <c r="V401" s="106"/>
      <c r="W401" s="106"/>
      <c r="X401" s="655"/>
      <c r="Y401" s="106"/>
      <c r="Z401" s="656"/>
      <c r="AA401" s="106"/>
      <c r="AB401" s="106"/>
      <c r="AC401" s="106"/>
      <c r="AD401" s="106"/>
      <c r="AE401" s="106"/>
      <c r="AF401" s="106"/>
      <c r="AG401" s="106"/>
      <c r="AH401" s="106"/>
      <c r="AI401" s="106"/>
      <c r="AJ401" s="106"/>
      <c r="AK401" s="106"/>
    </row>
    <row r="402" spans="1:37" ht="15.75" customHeight="1">
      <c r="A402" s="106"/>
      <c r="B402" s="654"/>
      <c r="C402" s="106"/>
      <c r="D402" s="106"/>
      <c r="E402" s="106"/>
      <c r="F402" s="106"/>
      <c r="G402" s="106"/>
      <c r="H402" s="106"/>
      <c r="I402" s="101"/>
      <c r="J402" s="101"/>
      <c r="K402" s="101"/>
      <c r="L402" s="101"/>
      <c r="M402" s="101"/>
      <c r="N402" s="101"/>
      <c r="O402" s="101"/>
      <c r="P402" s="102"/>
      <c r="Q402" s="101"/>
      <c r="R402" s="101"/>
      <c r="S402" s="101"/>
      <c r="T402" s="101"/>
      <c r="U402" s="101"/>
      <c r="V402" s="106"/>
      <c r="W402" s="106"/>
      <c r="X402" s="655"/>
      <c r="Y402" s="106"/>
      <c r="Z402" s="656"/>
      <c r="AA402" s="106"/>
      <c r="AB402" s="106"/>
      <c r="AC402" s="106"/>
      <c r="AD402" s="106"/>
      <c r="AE402" s="106"/>
      <c r="AF402" s="106"/>
      <c r="AG402" s="106"/>
      <c r="AH402" s="106"/>
      <c r="AI402" s="106"/>
      <c r="AJ402" s="106"/>
      <c r="AK402" s="106"/>
    </row>
    <row r="403" spans="1:37" ht="15.75" customHeight="1">
      <c r="A403" s="106"/>
      <c r="B403" s="654"/>
      <c r="C403" s="106"/>
      <c r="D403" s="106"/>
      <c r="E403" s="106"/>
      <c r="F403" s="106"/>
      <c r="G403" s="106"/>
      <c r="H403" s="106"/>
      <c r="I403" s="101"/>
      <c r="J403" s="101"/>
      <c r="K403" s="101"/>
      <c r="L403" s="101"/>
      <c r="M403" s="101"/>
      <c r="N403" s="101"/>
      <c r="O403" s="101"/>
      <c r="P403" s="102"/>
      <c r="Q403" s="101"/>
      <c r="R403" s="101"/>
      <c r="S403" s="101"/>
      <c r="T403" s="101"/>
      <c r="U403" s="101"/>
      <c r="V403" s="106"/>
      <c r="W403" s="106"/>
      <c r="X403" s="655"/>
      <c r="Y403" s="106"/>
      <c r="Z403" s="656"/>
      <c r="AA403" s="106"/>
      <c r="AB403" s="106"/>
      <c r="AC403" s="106"/>
      <c r="AD403" s="106"/>
      <c r="AE403" s="106"/>
      <c r="AF403" s="106"/>
      <c r="AG403" s="106"/>
      <c r="AH403" s="106"/>
      <c r="AI403" s="106"/>
      <c r="AJ403" s="106"/>
      <c r="AK403" s="106"/>
    </row>
    <row r="404" spans="1:37" ht="15.75" customHeight="1">
      <c r="A404" s="106"/>
      <c r="B404" s="654"/>
      <c r="C404" s="106"/>
      <c r="D404" s="106"/>
      <c r="E404" s="106"/>
      <c r="F404" s="106"/>
      <c r="G404" s="106"/>
      <c r="H404" s="106"/>
      <c r="I404" s="101"/>
      <c r="J404" s="101"/>
      <c r="K404" s="101"/>
      <c r="L404" s="101"/>
      <c r="M404" s="101"/>
      <c r="N404" s="101"/>
      <c r="O404" s="101"/>
      <c r="P404" s="102"/>
      <c r="Q404" s="101"/>
      <c r="R404" s="101"/>
      <c r="S404" s="101"/>
      <c r="T404" s="101"/>
      <c r="U404" s="101"/>
      <c r="V404" s="106"/>
      <c r="W404" s="106"/>
      <c r="X404" s="655"/>
      <c r="Y404" s="106"/>
      <c r="Z404" s="656"/>
      <c r="AA404" s="106"/>
      <c r="AB404" s="106"/>
      <c r="AC404" s="106"/>
      <c r="AD404" s="106"/>
      <c r="AE404" s="106"/>
      <c r="AF404" s="106"/>
      <c r="AG404" s="106"/>
      <c r="AH404" s="106"/>
      <c r="AI404" s="106"/>
      <c r="AJ404" s="106"/>
      <c r="AK404" s="106"/>
    </row>
    <row r="405" spans="1:37" ht="15.75" customHeight="1">
      <c r="A405" s="106"/>
      <c r="B405" s="654"/>
      <c r="C405" s="106"/>
      <c r="D405" s="106"/>
      <c r="E405" s="106"/>
      <c r="F405" s="106"/>
      <c r="G405" s="106"/>
      <c r="H405" s="106"/>
      <c r="I405" s="101"/>
      <c r="J405" s="101"/>
      <c r="K405" s="101"/>
      <c r="L405" s="101"/>
      <c r="M405" s="101"/>
      <c r="N405" s="101"/>
      <c r="O405" s="101"/>
      <c r="P405" s="102"/>
      <c r="Q405" s="101"/>
      <c r="R405" s="101"/>
      <c r="S405" s="101"/>
      <c r="T405" s="101"/>
      <c r="U405" s="101"/>
      <c r="V405" s="106"/>
      <c r="W405" s="106"/>
      <c r="X405" s="655"/>
      <c r="Y405" s="106"/>
      <c r="Z405" s="656"/>
      <c r="AA405" s="106"/>
      <c r="AB405" s="106"/>
      <c r="AC405" s="106"/>
      <c r="AD405" s="106"/>
      <c r="AE405" s="106"/>
      <c r="AF405" s="106"/>
      <c r="AG405" s="106"/>
      <c r="AH405" s="106"/>
      <c r="AI405" s="106"/>
      <c r="AJ405" s="106"/>
      <c r="AK405" s="106"/>
    </row>
    <row r="406" spans="1:37" ht="15.75" customHeight="1">
      <c r="A406" s="106"/>
      <c r="B406" s="654"/>
      <c r="C406" s="106"/>
      <c r="D406" s="106"/>
      <c r="E406" s="106"/>
      <c r="F406" s="106"/>
      <c r="G406" s="106"/>
      <c r="H406" s="106"/>
      <c r="I406" s="101"/>
      <c r="J406" s="101"/>
      <c r="K406" s="101"/>
      <c r="L406" s="101"/>
      <c r="M406" s="101"/>
      <c r="N406" s="101"/>
      <c r="O406" s="101"/>
      <c r="P406" s="102"/>
      <c r="Q406" s="101"/>
      <c r="R406" s="101"/>
      <c r="S406" s="101"/>
      <c r="T406" s="101"/>
      <c r="U406" s="101"/>
      <c r="V406" s="106"/>
      <c r="W406" s="106"/>
      <c r="X406" s="655"/>
      <c r="Y406" s="106"/>
      <c r="Z406" s="656"/>
      <c r="AA406" s="106"/>
      <c r="AB406" s="106"/>
      <c r="AC406" s="106"/>
      <c r="AD406" s="106"/>
      <c r="AE406" s="106"/>
      <c r="AF406" s="106"/>
      <c r="AG406" s="106"/>
      <c r="AH406" s="106"/>
      <c r="AI406" s="106"/>
      <c r="AJ406" s="106"/>
      <c r="AK406" s="106"/>
    </row>
    <row r="407" spans="1:37" ht="15.75" customHeight="1">
      <c r="A407" s="106"/>
      <c r="B407" s="654"/>
      <c r="C407" s="106"/>
      <c r="D407" s="106"/>
      <c r="E407" s="106"/>
      <c r="F407" s="106"/>
      <c r="G407" s="106"/>
      <c r="H407" s="106"/>
      <c r="I407" s="101"/>
      <c r="J407" s="101"/>
      <c r="K407" s="101"/>
      <c r="L407" s="101"/>
      <c r="M407" s="101"/>
      <c r="N407" s="101"/>
      <c r="O407" s="101"/>
      <c r="P407" s="102"/>
      <c r="Q407" s="101"/>
      <c r="R407" s="101"/>
      <c r="S407" s="101"/>
      <c r="T407" s="101"/>
      <c r="U407" s="101"/>
      <c r="V407" s="106"/>
      <c r="W407" s="106"/>
      <c r="X407" s="655"/>
      <c r="Y407" s="106"/>
      <c r="Z407" s="656"/>
      <c r="AA407" s="106"/>
      <c r="AB407" s="106"/>
      <c r="AC407" s="106"/>
      <c r="AD407" s="106"/>
      <c r="AE407" s="106"/>
      <c r="AF407" s="106"/>
      <c r="AG407" s="106"/>
      <c r="AH407" s="106"/>
      <c r="AI407" s="106"/>
      <c r="AJ407" s="106"/>
      <c r="AK407" s="106"/>
    </row>
    <row r="408" spans="1:37" ht="15.75" customHeight="1">
      <c r="A408" s="106"/>
      <c r="B408" s="654"/>
      <c r="C408" s="106"/>
      <c r="D408" s="106"/>
      <c r="E408" s="106"/>
      <c r="F408" s="106"/>
      <c r="G408" s="106"/>
      <c r="H408" s="106"/>
      <c r="I408" s="101"/>
      <c r="J408" s="101"/>
      <c r="K408" s="101"/>
      <c r="L408" s="101"/>
      <c r="M408" s="101"/>
      <c r="N408" s="101"/>
      <c r="O408" s="101"/>
      <c r="P408" s="102"/>
      <c r="Q408" s="101"/>
      <c r="R408" s="101"/>
      <c r="S408" s="101"/>
      <c r="T408" s="101"/>
      <c r="U408" s="101"/>
      <c r="V408" s="106"/>
      <c r="W408" s="106"/>
      <c r="X408" s="655"/>
      <c r="Y408" s="106"/>
      <c r="Z408" s="656"/>
      <c r="AA408" s="106"/>
      <c r="AB408" s="106"/>
      <c r="AC408" s="106"/>
      <c r="AD408" s="106"/>
      <c r="AE408" s="106"/>
      <c r="AF408" s="106"/>
      <c r="AG408" s="106"/>
      <c r="AH408" s="106"/>
      <c r="AI408" s="106"/>
      <c r="AJ408" s="106"/>
      <c r="AK408" s="106"/>
    </row>
    <row r="409" spans="1:37" ht="15.75" customHeight="1">
      <c r="A409" s="106"/>
      <c r="B409" s="654"/>
      <c r="C409" s="106"/>
      <c r="D409" s="106"/>
      <c r="E409" s="106"/>
      <c r="F409" s="106"/>
      <c r="G409" s="106"/>
      <c r="H409" s="106"/>
      <c r="I409" s="101"/>
      <c r="J409" s="101"/>
      <c r="K409" s="101"/>
      <c r="L409" s="101"/>
      <c r="M409" s="101"/>
      <c r="N409" s="101"/>
      <c r="O409" s="101"/>
      <c r="P409" s="102"/>
      <c r="Q409" s="101"/>
      <c r="R409" s="101"/>
      <c r="S409" s="101"/>
      <c r="T409" s="101"/>
      <c r="U409" s="101"/>
      <c r="V409" s="106"/>
      <c r="W409" s="106"/>
      <c r="X409" s="655"/>
      <c r="Y409" s="106"/>
      <c r="Z409" s="656"/>
      <c r="AA409" s="106"/>
      <c r="AB409" s="106"/>
      <c r="AC409" s="106"/>
      <c r="AD409" s="106"/>
      <c r="AE409" s="106"/>
      <c r="AF409" s="106"/>
      <c r="AG409" s="106"/>
      <c r="AH409" s="106"/>
      <c r="AI409" s="106"/>
      <c r="AJ409" s="106"/>
      <c r="AK409" s="106"/>
    </row>
    <row r="410" spans="1:37" ht="15.75" customHeight="1">
      <c r="A410" s="106"/>
      <c r="B410" s="654"/>
      <c r="C410" s="106"/>
      <c r="D410" s="106"/>
      <c r="E410" s="106"/>
      <c r="F410" s="106"/>
      <c r="G410" s="106"/>
      <c r="H410" s="106"/>
      <c r="I410" s="101"/>
      <c r="J410" s="101"/>
      <c r="K410" s="101"/>
      <c r="L410" s="101"/>
      <c r="M410" s="101"/>
      <c r="N410" s="101"/>
      <c r="O410" s="101"/>
      <c r="P410" s="102"/>
      <c r="Q410" s="101"/>
      <c r="R410" s="101"/>
      <c r="S410" s="101"/>
      <c r="T410" s="101"/>
      <c r="U410" s="101"/>
      <c r="V410" s="106"/>
      <c r="W410" s="106"/>
      <c r="X410" s="655"/>
      <c r="Y410" s="106"/>
      <c r="Z410" s="656"/>
      <c r="AA410" s="106"/>
      <c r="AB410" s="106"/>
      <c r="AC410" s="106"/>
      <c r="AD410" s="106"/>
      <c r="AE410" s="106"/>
      <c r="AF410" s="106"/>
      <c r="AG410" s="106"/>
      <c r="AH410" s="106"/>
      <c r="AI410" s="106"/>
      <c r="AJ410" s="106"/>
      <c r="AK410" s="106"/>
    </row>
    <row r="411" spans="1:37" ht="15.75" customHeight="1">
      <c r="A411" s="106"/>
      <c r="B411" s="654"/>
      <c r="C411" s="106"/>
      <c r="D411" s="106"/>
      <c r="E411" s="106"/>
      <c r="F411" s="106"/>
      <c r="G411" s="106"/>
      <c r="H411" s="106"/>
      <c r="I411" s="101"/>
      <c r="J411" s="101"/>
      <c r="K411" s="101"/>
      <c r="L411" s="101"/>
      <c r="M411" s="101"/>
      <c r="N411" s="101"/>
      <c r="O411" s="101"/>
      <c r="P411" s="102"/>
      <c r="Q411" s="101"/>
      <c r="R411" s="101"/>
      <c r="S411" s="101"/>
      <c r="T411" s="101"/>
      <c r="U411" s="101"/>
      <c r="V411" s="106"/>
      <c r="W411" s="106"/>
      <c r="X411" s="655"/>
      <c r="Y411" s="106"/>
      <c r="Z411" s="656"/>
      <c r="AA411" s="106"/>
      <c r="AB411" s="106"/>
      <c r="AC411" s="106"/>
      <c r="AD411" s="106"/>
      <c r="AE411" s="106"/>
      <c r="AF411" s="106"/>
      <c r="AG411" s="106"/>
      <c r="AH411" s="106"/>
      <c r="AI411" s="106"/>
      <c r="AJ411" s="106"/>
      <c r="AK411" s="106"/>
    </row>
    <row r="412" spans="1:37" ht="15.75" customHeight="1">
      <c r="A412" s="106"/>
      <c r="B412" s="654"/>
      <c r="C412" s="106"/>
      <c r="D412" s="106"/>
      <c r="E412" s="106"/>
      <c r="F412" s="106"/>
      <c r="G412" s="106"/>
      <c r="H412" s="106"/>
      <c r="I412" s="101"/>
      <c r="J412" s="101"/>
      <c r="K412" s="101"/>
      <c r="L412" s="101"/>
      <c r="M412" s="101"/>
      <c r="N412" s="101"/>
      <c r="O412" s="101"/>
      <c r="P412" s="102"/>
      <c r="Q412" s="101"/>
      <c r="R412" s="101"/>
      <c r="S412" s="101"/>
      <c r="T412" s="101"/>
      <c r="U412" s="101"/>
      <c r="V412" s="106"/>
      <c r="W412" s="106"/>
      <c r="X412" s="655"/>
      <c r="Y412" s="106"/>
      <c r="Z412" s="656"/>
      <c r="AA412" s="106"/>
      <c r="AB412" s="106"/>
      <c r="AC412" s="106"/>
      <c r="AD412" s="106"/>
      <c r="AE412" s="106"/>
      <c r="AF412" s="106"/>
      <c r="AG412" s="106"/>
      <c r="AH412" s="106"/>
      <c r="AI412" s="106"/>
      <c r="AJ412" s="106"/>
      <c r="AK412" s="106"/>
    </row>
    <row r="413" spans="1:37" ht="15.75" customHeight="1">
      <c r="A413" s="106"/>
      <c r="B413" s="654"/>
      <c r="C413" s="106"/>
      <c r="D413" s="106"/>
      <c r="E413" s="106"/>
      <c r="F413" s="106"/>
      <c r="G413" s="106"/>
      <c r="H413" s="106"/>
      <c r="I413" s="101"/>
      <c r="J413" s="101"/>
      <c r="K413" s="101"/>
      <c r="L413" s="101"/>
      <c r="M413" s="101"/>
      <c r="N413" s="101"/>
      <c r="O413" s="101"/>
      <c r="P413" s="102"/>
      <c r="Q413" s="101"/>
      <c r="R413" s="101"/>
      <c r="S413" s="101"/>
      <c r="T413" s="101"/>
      <c r="U413" s="101"/>
      <c r="V413" s="106"/>
      <c r="W413" s="106"/>
      <c r="X413" s="655"/>
      <c r="Y413" s="106"/>
      <c r="Z413" s="656"/>
      <c r="AA413" s="106"/>
      <c r="AB413" s="106"/>
      <c r="AC413" s="106"/>
      <c r="AD413" s="106"/>
      <c r="AE413" s="106"/>
      <c r="AF413" s="106"/>
      <c r="AG413" s="106"/>
      <c r="AH413" s="106"/>
      <c r="AI413" s="106"/>
      <c r="AJ413" s="106"/>
      <c r="AK413" s="106"/>
    </row>
    <row r="414" spans="1:37" ht="15.75" customHeight="1">
      <c r="A414" s="106"/>
      <c r="B414" s="654"/>
      <c r="C414" s="106"/>
      <c r="D414" s="106"/>
      <c r="E414" s="106"/>
      <c r="F414" s="106"/>
      <c r="G414" s="106"/>
      <c r="H414" s="106"/>
      <c r="I414" s="101"/>
      <c r="J414" s="101"/>
      <c r="K414" s="101"/>
      <c r="L414" s="101"/>
      <c r="M414" s="101"/>
      <c r="N414" s="101"/>
      <c r="O414" s="101"/>
      <c r="P414" s="102"/>
      <c r="Q414" s="101"/>
      <c r="R414" s="101"/>
      <c r="S414" s="101"/>
      <c r="T414" s="101"/>
      <c r="U414" s="101"/>
      <c r="V414" s="106"/>
      <c r="W414" s="106"/>
      <c r="X414" s="655"/>
      <c r="Y414" s="106"/>
      <c r="Z414" s="656"/>
      <c r="AA414" s="106"/>
      <c r="AB414" s="106"/>
      <c r="AC414" s="106"/>
      <c r="AD414" s="106"/>
      <c r="AE414" s="106"/>
      <c r="AF414" s="106"/>
      <c r="AG414" s="106"/>
      <c r="AH414" s="106"/>
      <c r="AI414" s="106"/>
      <c r="AJ414" s="106"/>
      <c r="AK414" s="106"/>
    </row>
    <row r="415" spans="1:37" ht="15.75" customHeight="1">
      <c r="A415" s="106"/>
      <c r="B415" s="654"/>
      <c r="C415" s="106"/>
      <c r="D415" s="106"/>
      <c r="E415" s="106"/>
      <c r="F415" s="106"/>
      <c r="G415" s="106"/>
      <c r="H415" s="106"/>
      <c r="I415" s="101"/>
      <c r="J415" s="101"/>
      <c r="K415" s="101"/>
      <c r="L415" s="101"/>
      <c r="M415" s="101"/>
      <c r="N415" s="101"/>
      <c r="O415" s="101"/>
      <c r="P415" s="102"/>
      <c r="Q415" s="101"/>
      <c r="R415" s="101"/>
      <c r="S415" s="101"/>
      <c r="T415" s="101"/>
      <c r="U415" s="101"/>
      <c r="V415" s="106"/>
      <c r="W415" s="106"/>
      <c r="X415" s="655"/>
      <c r="Y415" s="106"/>
      <c r="Z415" s="656"/>
      <c r="AA415" s="106"/>
      <c r="AB415" s="106"/>
      <c r="AC415" s="106"/>
      <c r="AD415" s="106"/>
      <c r="AE415" s="106"/>
      <c r="AF415" s="106"/>
      <c r="AG415" s="106"/>
      <c r="AH415" s="106"/>
      <c r="AI415" s="106"/>
      <c r="AJ415" s="106"/>
      <c r="AK415" s="106"/>
    </row>
    <row r="416" spans="1:37" ht="15.75" customHeight="1">
      <c r="A416" s="106"/>
      <c r="B416" s="654"/>
      <c r="C416" s="106"/>
      <c r="D416" s="106"/>
      <c r="E416" s="106"/>
      <c r="F416" s="106"/>
      <c r="G416" s="106"/>
      <c r="H416" s="106"/>
      <c r="I416" s="101"/>
      <c r="J416" s="101"/>
      <c r="K416" s="101"/>
      <c r="L416" s="101"/>
      <c r="M416" s="101"/>
      <c r="N416" s="101"/>
      <c r="O416" s="101"/>
      <c r="P416" s="102"/>
      <c r="Q416" s="101"/>
      <c r="R416" s="101"/>
      <c r="S416" s="101"/>
      <c r="T416" s="101"/>
      <c r="U416" s="101"/>
      <c r="V416" s="106"/>
      <c r="W416" s="106"/>
      <c r="X416" s="655"/>
      <c r="Y416" s="106"/>
      <c r="Z416" s="656"/>
      <c r="AA416" s="106"/>
      <c r="AB416" s="106"/>
      <c r="AC416" s="106"/>
      <c r="AD416" s="106"/>
      <c r="AE416" s="106"/>
      <c r="AF416" s="106"/>
      <c r="AG416" s="106"/>
      <c r="AH416" s="106"/>
      <c r="AI416" s="106"/>
      <c r="AJ416" s="106"/>
      <c r="AK416" s="106"/>
    </row>
    <row r="417" spans="1:37" ht="15.75" customHeight="1">
      <c r="A417" s="106"/>
      <c r="B417" s="654"/>
      <c r="C417" s="106"/>
      <c r="D417" s="106"/>
      <c r="E417" s="106"/>
      <c r="F417" s="106"/>
      <c r="G417" s="106"/>
      <c r="H417" s="106"/>
      <c r="I417" s="101"/>
      <c r="J417" s="101"/>
      <c r="K417" s="101"/>
      <c r="L417" s="101"/>
      <c r="M417" s="101"/>
      <c r="N417" s="101"/>
      <c r="O417" s="101"/>
      <c r="P417" s="102"/>
      <c r="Q417" s="101"/>
      <c r="R417" s="101"/>
      <c r="S417" s="101"/>
      <c r="T417" s="101"/>
      <c r="U417" s="101"/>
      <c r="V417" s="106"/>
      <c r="W417" s="106"/>
      <c r="X417" s="655"/>
      <c r="Y417" s="106"/>
      <c r="Z417" s="656"/>
      <c r="AA417" s="106"/>
      <c r="AB417" s="106"/>
      <c r="AC417" s="106"/>
      <c r="AD417" s="106"/>
      <c r="AE417" s="106"/>
      <c r="AF417" s="106"/>
      <c r="AG417" s="106"/>
      <c r="AH417" s="106"/>
      <c r="AI417" s="106"/>
      <c r="AJ417" s="106"/>
      <c r="AK417" s="106"/>
    </row>
    <row r="418" spans="1:37" ht="15.75" customHeight="1">
      <c r="A418" s="106"/>
      <c r="B418" s="654"/>
      <c r="C418" s="106"/>
      <c r="D418" s="106"/>
      <c r="E418" s="106"/>
      <c r="F418" s="106"/>
      <c r="G418" s="106"/>
      <c r="H418" s="106"/>
      <c r="I418" s="101"/>
      <c r="J418" s="101"/>
      <c r="K418" s="101"/>
      <c r="L418" s="101"/>
      <c r="M418" s="101"/>
      <c r="N418" s="101"/>
      <c r="O418" s="101"/>
      <c r="P418" s="102"/>
      <c r="Q418" s="101"/>
      <c r="R418" s="101"/>
      <c r="S418" s="101"/>
      <c r="T418" s="101"/>
      <c r="U418" s="101"/>
      <c r="V418" s="106"/>
      <c r="W418" s="106"/>
      <c r="X418" s="655"/>
      <c r="Y418" s="106"/>
      <c r="Z418" s="656"/>
      <c r="AA418" s="106"/>
      <c r="AB418" s="106"/>
      <c r="AC418" s="106"/>
      <c r="AD418" s="106"/>
      <c r="AE418" s="106"/>
      <c r="AF418" s="106"/>
      <c r="AG418" s="106"/>
      <c r="AH418" s="106"/>
      <c r="AI418" s="106"/>
      <c r="AJ418" s="106"/>
      <c r="AK418" s="106"/>
    </row>
    <row r="419" spans="1:37" ht="15.75" customHeight="1">
      <c r="A419" s="106"/>
      <c r="B419" s="654"/>
      <c r="C419" s="106"/>
      <c r="D419" s="106"/>
      <c r="E419" s="106"/>
      <c r="F419" s="106"/>
      <c r="G419" s="106"/>
      <c r="H419" s="106"/>
      <c r="I419" s="101"/>
      <c r="J419" s="101"/>
      <c r="K419" s="101"/>
      <c r="L419" s="101"/>
      <c r="M419" s="101"/>
      <c r="N419" s="101"/>
      <c r="O419" s="101"/>
      <c r="P419" s="102"/>
      <c r="Q419" s="101"/>
      <c r="R419" s="101"/>
      <c r="S419" s="101"/>
      <c r="T419" s="101"/>
      <c r="U419" s="101"/>
      <c r="V419" s="106"/>
      <c r="W419" s="106"/>
      <c r="X419" s="655"/>
      <c r="Y419" s="106"/>
      <c r="Z419" s="656"/>
      <c r="AA419" s="106"/>
      <c r="AB419" s="106"/>
      <c r="AC419" s="106"/>
      <c r="AD419" s="106"/>
      <c r="AE419" s="106"/>
      <c r="AF419" s="106"/>
      <c r="AG419" s="106"/>
      <c r="AH419" s="106"/>
      <c r="AI419" s="106"/>
      <c r="AJ419" s="106"/>
      <c r="AK419" s="106"/>
    </row>
    <row r="420" spans="1:37" ht="15.75" customHeight="1">
      <c r="A420" s="106"/>
      <c r="B420" s="654"/>
      <c r="C420" s="106"/>
      <c r="D420" s="106"/>
      <c r="E420" s="106"/>
      <c r="F420" s="106"/>
      <c r="G420" s="106"/>
      <c r="H420" s="106"/>
      <c r="I420" s="101"/>
      <c r="J420" s="101"/>
      <c r="K420" s="101"/>
      <c r="L420" s="101"/>
      <c r="M420" s="101"/>
      <c r="N420" s="101"/>
      <c r="O420" s="101"/>
      <c r="P420" s="102"/>
      <c r="Q420" s="101"/>
      <c r="R420" s="101"/>
      <c r="S420" s="101"/>
      <c r="T420" s="101"/>
      <c r="U420" s="101"/>
      <c r="V420" s="106"/>
      <c r="W420" s="106"/>
      <c r="X420" s="655"/>
      <c r="Y420" s="106"/>
      <c r="Z420" s="656"/>
      <c r="AA420" s="106"/>
      <c r="AB420" s="106"/>
      <c r="AC420" s="106"/>
      <c r="AD420" s="106"/>
      <c r="AE420" s="106"/>
      <c r="AF420" s="106"/>
      <c r="AG420" s="106"/>
      <c r="AH420" s="106"/>
      <c r="AI420" s="106"/>
      <c r="AJ420" s="106"/>
      <c r="AK420" s="106"/>
    </row>
    <row r="421" spans="1:37" ht="15.75" customHeight="1">
      <c r="A421" s="106"/>
      <c r="B421" s="654"/>
      <c r="C421" s="106"/>
      <c r="D421" s="106"/>
      <c r="E421" s="106"/>
      <c r="F421" s="106"/>
      <c r="G421" s="106"/>
      <c r="H421" s="106"/>
      <c r="I421" s="101"/>
      <c r="J421" s="101"/>
      <c r="K421" s="101"/>
      <c r="L421" s="101"/>
      <c r="M421" s="101"/>
      <c r="N421" s="101"/>
      <c r="O421" s="101"/>
      <c r="P421" s="102"/>
      <c r="Q421" s="101"/>
      <c r="R421" s="101"/>
      <c r="S421" s="101"/>
      <c r="T421" s="101"/>
      <c r="U421" s="101"/>
      <c r="V421" s="106"/>
      <c r="W421" s="106"/>
      <c r="X421" s="655"/>
      <c r="Y421" s="106"/>
      <c r="Z421" s="656"/>
      <c r="AA421" s="106"/>
      <c r="AB421" s="106"/>
      <c r="AC421" s="106"/>
      <c r="AD421" s="106"/>
      <c r="AE421" s="106"/>
      <c r="AF421" s="106"/>
      <c r="AG421" s="106"/>
      <c r="AH421" s="106"/>
      <c r="AI421" s="106"/>
      <c r="AJ421" s="106"/>
      <c r="AK421" s="106"/>
    </row>
    <row r="422" spans="1:37" ht="15.75" customHeight="1">
      <c r="A422" s="106"/>
      <c r="B422" s="654"/>
      <c r="C422" s="106"/>
      <c r="D422" s="106"/>
      <c r="E422" s="106"/>
      <c r="F422" s="106"/>
      <c r="G422" s="106"/>
      <c r="H422" s="106"/>
      <c r="I422" s="101"/>
      <c r="J422" s="101"/>
      <c r="K422" s="101"/>
      <c r="L422" s="101"/>
      <c r="M422" s="101"/>
      <c r="N422" s="101"/>
      <c r="O422" s="101"/>
      <c r="P422" s="102"/>
      <c r="Q422" s="101"/>
      <c r="R422" s="101"/>
      <c r="S422" s="101"/>
      <c r="T422" s="101"/>
      <c r="U422" s="101"/>
      <c r="V422" s="106"/>
      <c r="W422" s="106"/>
      <c r="X422" s="655"/>
      <c r="Y422" s="106"/>
      <c r="Z422" s="656"/>
      <c r="AA422" s="106"/>
      <c r="AB422" s="106"/>
      <c r="AC422" s="106"/>
      <c r="AD422" s="106"/>
      <c r="AE422" s="106"/>
      <c r="AF422" s="106"/>
      <c r="AG422" s="106"/>
      <c r="AH422" s="106"/>
      <c r="AI422" s="106"/>
      <c r="AJ422" s="106"/>
      <c r="AK422" s="106"/>
    </row>
    <row r="423" spans="1:37" ht="15.75" customHeight="1">
      <c r="A423" s="106"/>
      <c r="B423" s="654"/>
      <c r="C423" s="106"/>
      <c r="D423" s="106"/>
      <c r="E423" s="106"/>
      <c r="F423" s="106"/>
      <c r="G423" s="106"/>
      <c r="H423" s="106"/>
      <c r="I423" s="101"/>
      <c r="J423" s="101"/>
      <c r="K423" s="101"/>
      <c r="L423" s="101"/>
      <c r="M423" s="101"/>
      <c r="N423" s="101"/>
      <c r="O423" s="101"/>
      <c r="P423" s="102"/>
      <c r="Q423" s="101"/>
      <c r="R423" s="101"/>
      <c r="S423" s="101"/>
      <c r="T423" s="101"/>
      <c r="U423" s="101"/>
      <c r="V423" s="106"/>
      <c r="W423" s="106"/>
      <c r="X423" s="655"/>
      <c r="Y423" s="106"/>
      <c r="Z423" s="656"/>
      <c r="AA423" s="106"/>
      <c r="AB423" s="106"/>
      <c r="AC423" s="106"/>
      <c r="AD423" s="106"/>
      <c r="AE423" s="106"/>
      <c r="AF423" s="106"/>
      <c r="AG423" s="106"/>
      <c r="AH423" s="106"/>
      <c r="AI423" s="106"/>
      <c r="AJ423" s="106"/>
      <c r="AK423" s="106"/>
    </row>
    <row r="424" spans="1:37" ht="15.75" customHeight="1">
      <c r="A424" s="106"/>
      <c r="B424" s="654"/>
      <c r="C424" s="106"/>
      <c r="D424" s="106"/>
      <c r="E424" s="106"/>
      <c r="F424" s="106"/>
      <c r="G424" s="106"/>
      <c r="H424" s="106"/>
      <c r="I424" s="101"/>
      <c r="J424" s="101"/>
      <c r="K424" s="101"/>
      <c r="L424" s="101"/>
      <c r="M424" s="101"/>
      <c r="N424" s="101"/>
      <c r="O424" s="101"/>
      <c r="P424" s="102"/>
      <c r="Q424" s="101"/>
      <c r="R424" s="101"/>
      <c r="S424" s="101"/>
      <c r="T424" s="101"/>
      <c r="U424" s="101"/>
      <c r="V424" s="106"/>
      <c r="W424" s="106"/>
      <c r="X424" s="655"/>
      <c r="Y424" s="106"/>
      <c r="Z424" s="656"/>
      <c r="AA424" s="106"/>
      <c r="AB424" s="106"/>
      <c r="AC424" s="106"/>
      <c r="AD424" s="106"/>
      <c r="AE424" s="106"/>
      <c r="AF424" s="106"/>
      <c r="AG424" s="106"/>
      <c r="AH424" s="106"/>
      <c r="AI424" s="106"/>
      <c r="AJ424" s="106"/>
      <c r="AK424" s="106"/>
    </row>
    <row r="425" spans="1:37" ht="15.75" customHeight="1">
      <c r="A425" s="106"/>
      <c r="B425" s="654"/>
      <c r="C425" s="106"/>
      <c r="D425" s="106"/>
      <c r="E425" s="106"/>
      <c r="F425" s="106"/>
      <c r="G425" s="106"/>
      <c r="H425" s="106"/>
      <c r="I425" s="101"/>
      <c r="J425" s="101"/>
      <c r="K425" s="101"/>
      <c r="L425" s="101"/>
      <c r="M425" s="101"/>
      <c r="N425" s="101"/>
      <c r="O425" s="101"/>
      <c r="P425" s="102"/>
      <c r="Q425" s="101"/>
      <c r="R425" s="101"/>
      <c r="S425" s="101"/>
      <c r="T425" s="101"/>
      <c r="U425" s="101"/>
      <c r="V425" s="106"/>
      <c r="W425" s="106"/>
      <c r="X425" s="655"/>
      <c r="Y425" s="106"/>
      <c r="Z425" s="656"/>
      <c r="AA425" s="106"/>
      <c r="AB425" s="106"/>
      <c r="AC425" s="106"/>
      <c r="AD425" s="106"/>
      <c r="AE425" s="106"/>
      <c r="AF425" s="106"/>
      <c r="AG425" s="106"/>
      <c r="AH425" s="106"/>
      <c r="AI425" s="106"/>
      <c r="AJ425" s="106"/>
      <c r="AK425" s="106"/>
    </row>
    <row r="426" spans="1:37" ht="15.75" customHeight="1">
      <c r="A426" s="106"/>
      <c r="B426" s="654"/>
      <c r="C426" s="106"/>
      <c r="D426" s="106"/>
      <c r="E426" s="106"/>
      <c r="F426" s="106"/>
      <c r="G426" s="106"/>
      <c r="H426" s="106"/>
      <c r="I426" s="101"/>
      <c r="J426" s="101"/>
      <c r="K426" s="101"/>
      <c r="L426" s="101"/>
      <c r="M426" s="101"/>
      <c r="N426" s="101"/>
      <c r="O426" s="101"/>
      <c r="P426" s="102"/>
      <c r="Q426" s="101"/>
      <c r="R426" s="101"/>
      <c r="S426" s="101"/>
      <c r="T426" s="101"/>
      <c r="U426" s="101"/>
      <c r="V426" s="106"/>
      <c r="W426" s="106"/>
      <c r="X426" s="655"/>
      <c r="Y426" s="106"/>
      <c r="Z426" s="656"/>
      <c r="AA426" s="106"/>
      <c r="AB426" s="106"/>
      <c r="AC426" s="106"/>
      <c r="AD426" s="106"/>
      <c r="AE426" s="106"/>
      <c r="AF426" s="106"/>
      <c r="AG426" s="106"/>
      <c r="AH426" s="106"/>
      <c r="AI426" s="106"/>
      <c r="AJ426" s="106"/>
      <c r="AK426" s="106"/>
    </row>
    <row r="427" spans="1:37" ht="15.75" customHeight="1">
      <c r="A427" s="106"/>
      <c r="B427" s="654"/>
      <c r="C427" s="106"/>
      <c r="D427" s="106"/>
      <c r="E427" s="106"/>
      <c r="F427" s="106"/>
      <c r="G427" s="106"/>
      <c r="H427" s="106"/>
      <c r="I427" s="101"/>
      <c r="J427" s="101"/>
      <c r="K427" s="101"/>
      <c r="L427" s="101"/>
      <c r="M427" s="101"/>
      <c r="N427" s="101"/>
      <c r="O427" s="101"/>
      <c r="P427" s="102"/>
      <c r="Q427" s="101"/>
      <c r="R427" s="101"/>
      <c r="S427" s="101"/>
      <c r="T427" s="101"/>
      <c r="U427" s="101"/>
      <c r="V427" s="106"/>
      <c r="W427" s="106"/>
      <c r="X427" s="655"/>
      <c r="Y427" s="106"/>
      <c r="Z427" s="656"/>
      <c r="AA427" s="106"/>
      <c r="AB427" s="106"/>
      <c r="AC427" s="106"/>
      <c r="AD427" s="106"/>
      <c r="AE427" s="106"/>
      <c r="AF427" s="106"/>
      <c r="AG427" s="106"/>
      <c r="AH427" s="106"/>
      <c r="AI427" s="106"/>
      <c r="AJ427" s="106"/>
      <c r="AK427" s="106"/>
    </row>
    <row r="428" spans="1:37" ht="15.75" customHeight="1">
      <c r="A428" s="106"/>
      <c r="B428" s="654"/>
      <c r="C428" s="106"/>
      <c r="D428" s="106"/>
      <c r="E428" s="106"/>
      <c r="F428" s="106"/>
      <c r="G428" s="106"/>
      <c r="H428" s="106"/>
      <c r="I428" s="101"/>
      <c r="J428" s="101"/>
      <c r="K428" s="101"/>
      <c r="L428" s="101"/>
      <c r="M428" s="101"/>
      <c r="N428" s="101"/>
      <c r="O428" s="101"/>
      <c r="P428" s="102"/>
      <c r="Q428" s="101"/>
      <c r="R428" s="101"/>
      <c r="S428" s="101"/>
      <c r="T428" s="101"/>
      <c r="U428" s="101"/>
      <c r="V428" s="106"/>
      <c r="W428" s="106"/>
      <c r="X428" s="655"/>
      <c r="Y428" s="106"/>
      <c r="Z428" s="656"/>
      <c r="AA428" s="106"/>
      <c r="AB428" s="106"/>
      <c r="AC428" s="106"/>
      <c r="AD428" s="106"/>
      <c r="AE428" s="106"/>
      <c r="AF428" s="106"/>
      <c r="AG428" s="106"/>
      <c r="AH428" s="106"/>
      <c r="AI428" s="106"/>
      <c r="AJ428" s="106"/>
      <c r="AK428" s="106"/>
    </row>
    <row r="429" spans="1:37" ht="15.75" customHeight="1">
      <c r="A429" s="106"/>
      <c r="B429" s="654"/>
      <c r="C429" s="106"/>
      <c r="D429" s="106"/>
      <c r="E429" s="106"/>
      <c r="F429" s="106"/>
      <c r="G429" s="106"/>
      <c r="H429" s="106"/>
      <c r="I429" s="101"/>
      <c r="J429" s="101"/>
      <c r="K429" s="101"/>
      <c r="L429" s="101"/>
      <c r="M429" s="101"/>
      <c r="N429" s="101"/>
      <c r="O429" s="101"/>
      <c r="P429" s="102"/>
      <c r="Q429" s="101"/>
      <c r="R429" s="101"/>
      <c r="S429" s="101"/>
      <c r="T429" s="101"/>
      <c r="U429" s="101"/>
      <c r="V429" s="106"/>
      <c r="W429" s="106"/>
      <c r="X429" s="655"/>
      <c r="Y429" s="106"/>
      <c r="Z429" s="656"/>
      <c r="AA429" s="106"/>
      <c r="AB429" s="106"/>
      <c r="AC429" s="106"/>
      <c r="AD429" s="106"/>
      <c r="AE429" s="106"/>
      <c r="AF429" s="106"/>
      <c r="AG429" s="106"/>
      <c r="AH429" s="106"/>
      <c r="AI429" s="106"/>
      <c r="AJ429" s="106"/>
      <c r="AK429" s="106"/>
    </row>
    <row r="430" spans="1:37" ht="15.75" customHeight="1">
      <c r="A430" s="106"/>
      <c r="B430" s="654"/>
      <c r="C430" s="106"/>
      <c r="D430" s="106"/>
      <c r="E430" s="106"/>
      <c r="F430" s="106"/>
      <c r="G430" s="106"/>
      <c r="H430" s="106"/>
      <c r="I430" s="101"/>
      <c r="J430" s="101"/>
      <c r="K430" s="101"/>
      <c r="L430" s="101"/>
      <c r="M430" s="101"/>
      <c r="N430" s="101"/>
      <c r="O430" s="101"/>
      <c r="P430" s="102"/>
      <c r="Q430" s="101"/>
      <c r="R430" s="101"/>
      <c r="S430" s="101"/>
      <c r="T430" s="101"/>
      <c r="U430" s="101"/>
      <c r="V430" s="106"/>
      <c r="W430" s="106"/>
      <c r="X430" s="655"/>
      <c r="Y430" s="106"/>
      <c r="Z430" s="656"/>
      <c r="AA430" s="106"/>
      <c r="AB430" s="106"/>
      <c r="AC430" s="106"/>
      <c r="AD430" s="106"/>
      <c r="AE430" s="106"/>
      <c r="AF430" s="106"/>
      <c r="AG430" s="106"/>
      <c r="AH430" s="106"/>
      <c r="AI430" s="106"/>
      <c r="AJ430" s="106"/>
      <c r="AK430" s="106"/>
    </row>
    <row r="431" spans="1:37" ht="15.75" customHeight="1">
      <c r="A431" s="106"/>
      <c r="B431" s="654"/>
      <c r="C431" s="106"/>
      <c r="D431" s="106"/>
      <c r="E431" s="106"/>
      <c r="F431" s="106"/>
      <c r="G431" s="106"/>
      <c r="H431" s="106"/>
      <c r="I431" s="101"/>
      <c r="J431" s="101"/>
      <c r="K431" s="101"/>
      <c r="L431" s="101"/>
      <c r="M431" s="101"/>
      <c r="N431" s="101"/>
      <c r="O431" s="101"/>
      <c r="P431" s="102"/>
      <c r="Q431" s="101"/>
      <c r="R431" s="101"/>
      <c r="S431" s="101"/>
      <c r="T431" s="101"/>
      <c r="U431" s="101"/>
      <c r="V431" s="106"/>
      <c r="W431" s="106"/>
      <c r="X431" s="655"/>
      <c r="Y431" s="106"/>
      <c r="Z431" s="656"/>
      <c r="AA431" s="106"/>
      <c r="AB431" s="106"/>
      <c r="AC431" s="106"/>
      <c r="AD431" s="106"/>
      <c r="AE431" s="106"/>
      <c r="AF431" s="106"/>
      <c r="AG431" s="106"/>
      <c r="AH431" s="106"/>
      <c r="AI431" s="106"/>
      <c r="AJ431" s="106"/>
      <c r="AK431" s="106"/>
    </row>
    <row r="432" spans="1:37" ht="15.75" customHeight="1">
      <c r="A432" s="106"/>
      <c r="B432" s="654"/>
      <c r="C432" s="106"/>
      <c r="D432" s="106"/>
      <c r="E432" s="106"/>
      <c r="F432" s="106"/>
      <c r="G432" s="106"/>
      <c r="H432" s="106"/>
      <c r="I432" s="101"/>
      <c r="J432" s="101"/>
      <c r="K432" s="101"/>
      <c r="L432" s="101"/>
      <c r="M432" s="101"/>
      <c r="N432" s="101"/>
      <c r="O432" s="101"/>
      <c r="P432" s="102"/>
      <c r="Q432" s="101"/>
      <c r="R432" s="101"/>
      <c r="S432" s="101"/>
      <c r="T432" s="101"/>
      <c r="U432" s="101"/>
      <c r="V432" s="106"/>
      <c r="W432" s="106"/>
      <c r="X432" s="655"/>
      <c r="Y432" s="106"/>
      <c r="Z432" s="656"/>
      <c r="AA432" s="106"/>
      <c r="AB432" s="106"/>
      <c r="AC432" s="106"/>
      <c r="AD432" s="106"/>
      <c r="AE432" s="106"/>
      <c r="AF432" s="106"/>
      <c r="AG432" s="106"/>
      <c r="AH432" s="106"/>
      <c r="AI432" s="106"/>
      <c r="AJ432" s="106"/>
      <c r="AK432" s="106"/>
    </row>
    <row r="433" spans="1:37" ht="15.75" customHeight="1">
      <c r="A433" s="106"/>
      <c r="B433" s="654"/>
      <c r="C433" s="106"/>
      <c r="D433" s="106"/>
      <c r="E433" s="106"/>
      <c r="F433" s="106"/>
      <c r="G433" s="106"/>
      <c r="H433" s="106"/>
      <c r="I433" s="101"/>
      <c r="J433" s="101"/>
      <c r="K433" s="101"/>
      <c r="L433" s="101"/>
      <c r="M433" s="101"/>
      <c r="N433" s="101"/>
      <c r="O433" s="101"/>
      <c r="P433" s="102"/>
      <c r="Q433" s="101"/>
      <c r="R433" s="101"/>
      <c r="S433" s="101"/>
      <c r="T433" s="101"/>
      <c r="U433" s="101"/>
      <c r="V433" s="106"/>
      <c r="W433" s="106"/>
      <c r="X433" s="655"/>
      <c r="Y433" s="106"/>
      <c r="Z433" s="656"/>
      <c r="AA433" s="106"/>
      <c r="AB433" s="106"/>
      <c r="AC433" s="106"/>
      <c r="AD433" s="106"/>
      <c r="AE433" s="106"/>
      <c r="AF433" s="106"/>
      <c r="AG433" s="106"/>
      <c r="AH433" s="106"/>
      <c r="AI433" s="106"/>
      <c r="AJ433" s="106"/>
      <c r="AK433" s="106"/>
    </row>
    <row r="434" spans="1:37" ht="15.75" customHeight="1">
      <c r="A434" s="106"/>
      <c r="B434" s="654"/>
      <c r="C434" s="106"/>
      <c r="D434" s="106"/>
      <c r="E434" s="106"/>
      <c r="F434" s="106"/>
      <c r="G434" s="106"/>
      <c r="H434" s="106"/>
      <c r="I434" s="101"/>
      <c r="J434" s="101"/>
      <c r="K434" s="101"/>
      <c r="L434" s="101"/>
      <c r="M434" s="101"/>
      <c r="N434" s="101"/>
      <c r="O434" s="101"/>
      <c r="P434" s="102"/>
      <c r="Q434" s="101"/>
      <c r="R434" s="101"/>
      <c r="S434" s="101"/>
      <c r="T434" s="101"/>
      <c r="U434" s="101"/>
      <c r="V434" s="106"/>
      <c r="W434" s="106"/>
      <c r="X434" s="655"/>
      <c r="Y434" s="106"/>
      <c r="Z434" s="656"/>
      <c r="AA434" s="106"/>
      <c r="AB434" s="106"/>
      <c r="AC434" s="106"/>
      <c r="AD434" s="106"/>
      <c r="AE434" s="106"/>
      <c r="AF434" s="106"/>
      <c r="AG434" s="106"/>
      <c r="AH434" s="106"/>
      <c r="AI434" s="106"/>
      <c r="AJ434" s="106"/>
      <c r="AK434" s="106"/>
    </row>
    <row r="435" spans="1:37" ht="15.75" customHeight="1">
      <c r="A435" s="106"/>
      <c r="B435" s="654"/>
      <c r="C435" s="106"/>
      <c r="D435" s="106"/>
      <c r="E435" s="106"/>
      <c r="F435" s="106"/>
      <c r="G435" s="106"/>
      <c r="H435" s="106"/>
      <c r="I435" s="101"/>
      <c r="J435" s="101"/>
      <c r="K435" s="101"/>
      <c r="L435" s="101"/>
      <c r="M435" s="101"/>
      <c r="N435" s="101"/>
      <c r="O435" s="101"/>
      <c r="P435" s="102"/>
      <c r="Q435" s="101"/>
      <c r="R435" s="101"/>
      <c r="S435" s="101"/>
      <c r="T435" s="101"/>
      <c r="U435" s="101"/>
      <c r="V435" s="106"/>
      <c r="W435" s="106"/>
      <c r="X435" s="655"/>
      <c r="Y435" s="106"/>
      <c r="Z435" s="656"/>
      <c r="AA435" s="106"/>
      <c r="AB435" s="106"/>
      <c r="AC435" s="106"/>
      <c r="AD435" s="106"/>
      <c r="AE435" s="106"/>
      <c r="AF435" s="106"/>
      <c r="AG435" s="106"/>
      <c r="AH435" s="106"/>
      <c r="AI435" s="106"/>
      <c r="AJ435" s="106"/>
      <c r="AK435" s="106"/>
    </row>
    <row r="436" spans="1:37" ht="15.75" customHeight="1">
      <c r="A436" s="106"/>
      <c r="B436" s="654"/>
      <c r="C436" s="106"/>
      <c r="D436" s="106"/>
      <c r="E436" s="106"/>
      <c r="F436" s="106"/>
      <c r="G436" s="106"/>
      <c r="H436" s="106"/>
      <c r="I436" s="101"/>
      <c r="J436" s="101"/>
      <c r="K436" s="101"/>
      <c r="L436" s="101"/>
      <c r="M436" s="101"/>
      <c r="N436" s="101"/>
      <c r="O436" s="101"/>
      <c r="P436" s="102"/>
      <c r="Q436" s="101"/>
      <c r="R436" s="101"/>
      <c r="S436" s="101"/>
      <c r="T436" s="101"/>
      <c r="U436" s="101"/>
      <c r="V436" s="106"/>
      <c r="W436" s="106"/>
      <c r="X436" s="655"/>
      <c r="Y436" s="106"/>
      <c r="Z436" s="656"/>
      <c r="AA436" s="106"/>
      <c r="AB436" s="106"/>
      <c r="AC436" s="106"/>
      <c r="AD436" s="106"/>
      <c r="AE436" s="106"/>
      <c r="AF436" s="106"/>
      <c r="AG436" s="106"/>
      <c r="AH436" s="106"/>
      <c r="AI436" s="106"/>
      <c r="AJ436" s="106"/>
      <c r="AK436" s="106"/>
    </row>
    <row r="437" spans="1:37" ht="15.75" customHeight="1">
      <c r="A437" s="106"/>
      <c r="B437" s="654"/>
      <c r="C437" s="106"/>
      <c r="D437" s="106"/>
      <c r="E437" s="106"/>
      <c r="F437" s="106"/>
      <c r="G437" s="106"/>
      <c r="H437" s="106"/>
      <c r="I437" s="101"/>
      <c r="J437" s="101"/>
      <c r="K437" s="101"/>
      <c r="L437" s="101"/>
      <c r="M437" s="101"/>
      <c r="N437" s="101"/>
      <c r="O437" s="101"/>
      <c r="P437" s="102"/>
      <c r="Q437" s="101"/>
      <c r="R437" s="101"/>
      <c r="S437" s="101"/>
      <c r="T437" s="101"/>
      <c r="U437" s="101"/>
      <c r="V437" s="106"/>
      <c r="W437" s="106"/>
      <c r="X437" s="655"/>
      <c r="Y437" s="106"/>
      <c r="Z437" s="656"/>
      <c r="AA437" s="106"/>
      <c r="AB437" s="106"/>
      <c r="AC437" s="106"/>
      <c r="AD437" s="106"/>
      <c r="AE437" s="106"/>
      <c r="AF437" s="106"/>
      <c r="AG437" s="106"/>
      <c r="AH437" s="106"/>
      <c r="AI437" s="106"/>
      <c r="AJ437" s="106"/>
      <c r="AK437" s="106"/>
    </row>
    <row r="438" spans="1:37" ht="15.75" customHeight="1">
      <c r="A438" s="106"/>
      <c r="B438" s="654"/>
      <c r="C438" s="106"/>
      <c r="D438" s="106"/>
      <c r="E438" s="106"/>
      <c r="F438" s="106"/>
      <c r="G438" s="106"/>
      <c r="H438" s="106"/>
      <c r="I438" s="101"/>
      <c r="J438" s="101"/>
      <c r="K438" s="101"/>
      <c r="L438" s="101"/>
      <c r="M438" s="101"/>
      <c r="N438" s="101"/>
      <c r="O438" s="101"/>
      <c r="P438" s="102"/>
      <c r="Q438" s="101"/>
      <c r="R438" s="101"/>
      <c r="S438" s="101"/>
      <c r="T438" s="101"/>
      <c r="U438" s="101"/>
      <c r="V438" s="106"/>
      <c r="W438" s="106"/>
      <c r="X438" s="655"/>
      <c r="Y438" s="106"/>
      <c r="Z438" s="656"/>
      <c r="AA438" s="106"/>
      <c r="AB438" s="106"/>
      <c r="AC438" s="106"/>
      <c r="AD438" s="106"/>
      <c r="AE438" s="106"/>
      <c r="AF438" s="106"/>
      <c r="AG438" s="106"/>
      <c r="AH438" s="106"/>
      <c r="AI438" s="106"/>
      <c r="AJ438" s="106"/>
      <c r="AK438" s="106"/>
    </row>
    <row r="439" spans="1:37" ht="15.75" customHeight="1">
      <c r="A439" s="106"/>
      <c r="B439" s="654"/>
      <c r="C439" s="106"/>
      <c r="D439" s="106"/>
      <c r="E439" s="106"/>
      <c r="F439" s="106"/>
      <c r="G439" s="106"/>
      <c r="H439" s="106"/>
      <c r="I439" s="101"/>
      <c r="J439" s="101"/>
      <c r="K439" s="101"/>
      <c r="L439" s="101"/>
      <c r="M439" s="101"/>
      <c r="N439" s="101"/>
      <c r="O439" s="101"/>
      <c r="P439" s="102"/>
      <c r="Q439" s="101"/>
      <c r="R439" s="101"/>
      <c r="S439" s="101"/>
      <c r="T439" s="101"/>
      <c r="U439" s="101"/>
      <c r="V439" s="106"/>
      <c r="W439" s="106"/>
      <c r="X439" s="655"/>
      <c r="Y439" s="106"/>
      <c r="Z439" s="656"/>
      <c r="AA439" s="106"/>
      <c r="AB439" s="106"/>
      <c r="AC439" s="106"/>
      <c r="AD439" s="106"/>
      <c r="AE439" s="106"/>
      <c r="AF439" s="106"/>
      <c r="AG439" s="106"/>
      <c r="AH439" s="106"/>
      <c r="AI439" s="106"/>
      <c r="AJ439" s="106"/>
      <c r="AK439" s="106"/>
    </row>
    <row r="440" spans="1:37" ht="15.75" customHeight="1">
      <c r="A440" s="106"/>
      <c r="B440" s="654"/>
      <c r="C440" s="106"/>
      <c r="D440" s="106"/>
      <c r="E440" s="106"/>
      <c r="F440" s="106"/>
      <c r="G440" s="106"/>
      <c r="H440" s="106"/>
      <c r="I440" s="101"/>
      <c r="J440" s="101"/>
      <c r="K440" s="101"/>
      <c r="L440" s="101"/>
      <c r="M440" s="101"/>
      <c r="N440" s="101"/>
      <c r="O440" s="101"/>
      <c r="P440" s="102"/>
      <c r="Q440" s="101"/>
      <c r="R440" s="101"/>
      <c r="S440" s="101"/>
      <c r="T440" s="101"/>
      <c r="U440" s="101"/>
      <c r="V440" s="106"/>
      <c r="W440" s="106"/>
      <c r="X440" s="655"/>
      <c r="Y440" s="106"/>
      <c r="Z440" s="656"/>
      <c r="AA440" s="106"/>
      <c r="AB440" s="106"/>
      <c r="AC440" s="106"/>
      <c r="AD440" s="106"/>
      <c r="AE440" s="106"/>
      <c r="AF440" s="106"/>
      <c r="AG440" s="106"/>
      <c r="AH440" s="106"/>
      <c r="AI440" s="106"/>
      <c r="AJ440" s="106"/>
      <c r="AK440" s="106"/>
    </row>
    <row r="441" spans="1:37" ht="15.75" customHeight="1">
      <c r="A441" s="106"/>
      <c r="B441" s="654"/>
      <c r="C441" s="106"/>
      <c r="D441" s="106"/>
      <c r="E441" s="106"/>
      <c r="F441" s="106"/>
      <c r="G441" s="106"/>
      <c r="H441" s="106"/>
      <c r="I441" s="101"/>
      <c r="J441" s="101"/>
      <c r="K441" s="101"/>
      <c r="L441" s="101"/>
      <c r="M441" s="101"/>
      <c r="N441" s="101"/>
      <c r="O441" s="101"/>
      <c r="P441" s="102"/>
      <c r="Q441" s="101"/>
      <c r="R441" s="101"/>
      <c r="S441" s="101"/>
      <c r="T441" s="101"/>
      <c r="U441" s="101"/>
      <c r="V441" s="106"/>
      <c r="W441" s="106"/>
      <c r="X441" s="655"/>
      <c r="Y441" s="106"/>
      <c r="Z441" s="656"/>
      <c r="AA441" s="106"/>
      <c r="AB441" s="106"/>
      <c r="AC441" s="106"/>
      <c r="AD441" s="106"/>
      <c r="AE441" s="106"/>
      <c r="AF441" s="106"/>
      <c r="AG441" s="106"/>
      <c r="AH441" s="106"/>
      <c r="AI441" s="106"/>
      <c r="AJ441" s="106"/>
      <c r="AK441" s="106"/>
    </row>
    <row r="442" spans="1:37" ht="15.75" customHeight="1">
      <c r="A442" s="106"/>
      <c r="B442" s="654"/>
      <c r="C442" s="106"/>
      <c r="D442" s="106"/>
      <c r="E442" s="106"/>
      <c r="F442" s="106"/>
      <c r="G442" s="106"/>
      <c r="H442" s="106"/>
      <c r="I442" s="101"/>
      <c r="J442" s="101"/>
      <c r="K442" s="101"/>
      <c r="L442" s="101"/>
      <c r="M442" s="101"/>
      <c r="N442" s="101"/>
      <c r="O442" s="101"/>
      <c r="P442" s="102"/>
      <c r="Q442" s="101"/>
      <c r="R442" s="101"/>
      <c r="S442" s="101"/>
      <c r="T442" s="101"/>
      <c r="U442" s="101"/>
      <c r="V442" s="106"/>
      <c r="W442" s="106"/>
      <c r="X442" s="655"/>
      <c r="Y442" s="106"/>
      <c r="Z442" s="656"/>
      <c r="AA442" s="106"/>
      <c r="AB442" s="106"/>
      <c r="AC442" s="106"/>
      <c r="AD442" s="106"/>
      <c r="AE442" s="106"/>
      <c r="AF442" s="106"/>
      <c r="AG442" s="106"/>
      <c r="AH442" s="106"/>
      <c r="AI442" s="106"/>
      <c r="AJ442" s="106"/>
      <c r="AK442" s="106"/>
    </row>
    <row r="443" spans="1:37" ht="15.75" customHeight="1">
      <c r="A443" s="106"/>
      <c r="B443" s="654"/>
      <c r="C443" s="106"/>
      <c r="D443" s="106"/>
      <c r="E443" s="106"/>
      <c r="F443" s="106"/>
      <c r="G443" s="106"/>
      <c r="H443" s="106"/>
      <c r="I443" s="101"/>
      <c r="J443" s="101"/>
      <c r="K443" s="101"/>
      <c r="L443" s="101"/>
      <c r="M443" s="101"/>
      <c r="N443" s="101"/>
      <c r="O443" s="101"/>
      <c r="P443" s="102"/>
      <c r="Q443" s="101"/>
      <c r="R443" s="101"/>
      <c r="S443" s="101"/>
      <c r="T443" s="101"/>
      <c r="U443" s="101"/>
      <c r="V443" s="106"/>
      <c r="W443" s="106"/>
      <c r="X443" s="655"/>
      <c r="Y443" s="106"/>
      <c r="Z443" s="656"/>
      <c r="AA443" s="106"/>
      <c r="AB443" s="106"/>
      <c r="AC443" s="106"/>
      <c r="AD443" s="106"/>
      <c r="AE443" s="106"/>
      <c r="AF443" s="106"/>
      <c r="AG443" s="106"/>
      <c r="AH443" s="106"/>
      <c r="AI443" s="106"/>
      <c r="AJ443" s="106"/>
      <c r="AK443" s="106"/>
    </row>
    <row r="444" spans="1:37" ht="15.75" customHeight="1">
      <c r="A444" s="106"/>
      <c r="B444" s="654"/>
      <c r="C444" s="106"/>
      <c r="D444" s="106"/>
      <c r="E444" s="106"/>
      <c r="F444" s="106"/>
      <c r="G444" s="106"/>
      <c r="H444" s="106"/>
      <c r="I444" s="101"/>
      <c r="J444" s="101"/>
      <c r="K444" s="101"/>
      <c r="L444" s="101"/>
      <c r="M444" s="101"/>
      <c r="N444" s="101"/>
      <c r="O444" s="101"/>
      <c r="P444" s="102"/>
      <c r="Q444" s="101"/>
      <c r="R444" s="101"/>
      <c r="S444" s="101"/>
      <c r="T444" s="101"/>
      <c r="U444" s="101"/>
      <c r="V444" s="106"/>
      <c r="W444" s="106"/>
      <c r="X444" s="655"/>
      <c r="Y444" s="106"/>
      <c r="Z444" s="656"/>
      <c r="AA444" s="106"/>
      <c r="AB444" s="106"/>
      <c r="AC444" s="106"/>
      <c r="AD444" s="106"/>
      <c r="AE444" s="106"/>
      <c r="AF444" s="106"/>
      <c r="AG444" s="106"/>
      <c r="AH444" s="106"/>
      <c r="AI444" s="106"/>
      <c r="AJ444" s="106"/>
      <c r="AK444" s="106"/>
    </row>
    <row r="445" spans="1:37" ht="15.75" customHeight="1">
      <c r="A445" s="106"/>
      <c r="B445" s="654"/>
      <c r="C445" s="106"/>
      <c r="D445" s="106"/>
      <c r="E445" s="106"/>
      <c r="F445" s="106"/>
      <c r="G445" s="106"/>
      <c r="H445" s="106"/>
      <c r="I445" s="101"/>
      <c r="J445" s="101"/>
      <c r="K445" s="101"/>
      <c r="L445" s="101"/>
      <c r="M445" s="101"/>
      <c r="N445" s="101"/>
      <c r="O445" s="101"/>
      <c r="P445" s="102"/>
      <c r="Q445" s="101"/>
      <c r="R445" s="101"/>
      <c r="S445" s="101"/>
      <c r="T445" s="101"/>
      <c r="U445" s="101"/>
      <c r="V445" s="106"/>
      <c r="W445" s="106"/>
      <c r="X445" s="655"/>
      <c r="Y445" s="106"/>
      <c r="Z445" s="656"/>
      <c r="AA445" s="106"/>
      <c r="AB445" s="106"/>
      <c r="AC445" s="106"/>
      <c r="AD445" s="106"/>
      <c r="AE445" s="106"/>
      <c r="AF445" s="106"/>
      <c r="AG445" s="106"/>
      <c r="AH445" s="106"/>
      <c r="AI445" s="106"/>
      <c r="AJ445" s="106"/>
      <c r="AK445" s="106"/>
    </row>
    <row r="446" spans="1:37" ht="15.75" customHeight="1">
      <c r="A446" s="106"/>
      <c r="B446" s="654"/>
      <c r="C446" s="106"/>
      <c r="D446" s="106"/>
      <c r="E446" s="106"/>
      <c r="F446" s="106"/>
      <c r="G446" s="106"/>
      <c r="H446" s="106"/>
      <c r="I446" s="101"/>
      <c r="J446" s="101"/>
      <c r="K446" s="101"/>
      <c r="L446" s="101"/>
      <c r="M446" s="101"/>
      <c r="N446" s="101"/>
      <c r="O446" s="101"/>
      <c r="P446" s="102"/>
      <c r="Q446" s="101"/>
      <c r="R446" s="101"/>
      <c r="S446" s="101"/>
      <c r="T446" s="101"/>
      <c r="U446" s="101"/>
      <c r="V446" s="106"/>
      <c r="W446" s="106"/>
      <c r="X446" s="655"/>
      <c r="Y446" s="106"/>
      <c r="Z446" s="656"/>
      <c r="AA446" s="106"/>
      <c r="AB446" s="106"/>
      <c r="AC446" s="106"/>
      <c r="AD446" s="106"/>
      <c r="AE446" s="106"/>
      <c r="AF446" s="106"/>
      <c r="AG446" s="106"/>
      <c r="AH446" s="106"/>
      <c r="AI446" s="106"/>
      <c r="AJ446" s="106"/>
      <c r="AK446" s="106"/>
    </row>
    <row r="447" spans="1:37" ht="15.75" customHeight="1">
      <c r="A447" s="106"/>
      <c r="B447" s="654"/>
      <c r="C447" s="106"/>
      <c r="D447" s="106"/>
      <c r="E447" s="106"/>
      <c r="F447" s="106"/>
      <c r="G447" s="106"/>
      <c r="H447" s="106"/>
      <c r="I447" s="101"/>
      <c r="J447" s="101"/>
      <c r="K447" s="101"/>
      <c r="L447" s="101"/>
      <c r="M447" s="101"/>
      <c r="N447" s="101"/>
      <c r="O447" s="101"/>
      <c r="P447" s="102"/>
      <c r="Q447" s="101"/>
      <c r="R447" s="101"/>
      <c r="S447" s="101"/>
      <c r="T447" s="101"/>
      <c r="U447" s="101"/>
      <c r="V447" s="106"/>
      <c r="W447" s="106"/>
      <c r="X447" s="655"/>
      <c r="Y447" s="106"/>
      <c r="Z447" s="656"/>
      <c r="AA447" s="106"/>
      <c r="AB447" s="106"/>
      <c r="AC447" s="106"/>
      <c r="AD447" s="106"/>
      <c r="AE447" s="106"/>
      <c r="AF447" s="106"/>
      <c r="AG447" s="106"/>
      <c r="AH447" s="106"/>
      <c r="AI447" s="106"/>
      <c r="AJ447" s="106"/>
      <c r="AK447" s="106"/>
    </row>
    <row r="448" spans="1:37" ht="15.75" customHeight="1">
      <c r="A448" s="106"/>
      <c r="B448" s="654"/>
      <c r="C448" s="106"/>
      <c r="D448" s="106"/>
      <c r="E448" s="106"/>
      <c r="F448" s="106"/>
      <c r="G448" s="106"/>
      <c r="H448" s="106"/>
      <c r="I448" s="101"/>
      <c r="J448" s="101"/>
      <c r="K448" s="101"/>
      <c r="L448" s="101"/>
      <c r="M448" s="101"/>
      <c r="N448" s="101"/>
      <c r="O448" s="101"/>
      <c r="P448" s="102"/>
      <c r="Q448" s="101"/>
      <c r="R448" s="101"/>
      <c r="S448" s="101"/>
      <c r="T448" s="101"/>
      <c r="U448" s="101"/>
      <c r="V448" s="106"/>
      <c r="W448" s="106"/>
      <c r="X448" s="655"/>
      <c r="Y448" s="106"/>
      <c r="Z448" s="656"/>
      <c r="AA448" s="106"/>
      <c r="AB448" s="106"/>
      <c r="AC448" s="106"/>
      <c r="AD448" s="106"/>
      <c r="AE448" s="106"/>
      <c r="AF448" s="106"/>
      <c r="AG448" s="106"/>
      <c r="AH448" s="106"/>
      <c r="AI448" s="106"/>
      <c r="AJ448" s="106"/>
      <c r="AK448" s="106"/>
    </row>
    <row r="449" spans="1:37" ht="15.75" customHeight="1">
      <c r="A449" s="106"/>
      <c r="B449" s="654"/>
      <c r="C449" s="106"/>
      <c r="D449" s="106"/>
      <c r="E449" s="106"/>
      <c r="F449" s="106"/>
      <c r="G449" s="106"/>
      <c r="H449" s="106"/>
      <c r="I449" s="101"/>
      <c r="J449" s="101"/>
      <c r="K449" s="101"/>
      <c r="L449" s="101"/>
      <c r="M449" s="101"/>
      <c r="N449" s="101"/>
      <c r="O449" s="101"/>
      <c r="P449" s="102"/>
      <c r="Q449" s="101"/>
      <c r="R449" s="101"/>
      <c r="S449" s="101"/>
      <c r="T449" s="101"/>
      <c r="U449" s="101"/>
      <c r="V449" s="106"/>
      <c r="W449" s="106"/>
      <c r="X449" s="655"/>
      <c r="Y449" s="106"/>
      <c r="Z449" s="656"/>
      <c r="AA449" s="106"/>
      <c r="AB449" s="106"/>
      <c r="AC449" s="106"/>
      <c r="AD449" s="106"/>
      <c r="AE449" s="106"/>
      <c r="AF449" s="106"/>
      <c r="AG449" s="106"/>
      <c r="AH449" s="106"/>
      <c r="AI449" s="106"/>
      <c r="AJ449" s="106"/>
      <c r="AK449" s="106"/>
    </row>
    <row r="450" spans="1:37" ht="15.75" customHeight="1">
      <c r="A450" s="106"/>
      <c r="B450" s="654"/>
      <c r="C450" s="106"/>
      <c r="D450" s="106"/>
      <c r="E450" s="106"/>
      <c r="F450" s="106"/>
      <c r="G450" s="106"/>
      <c r="H450" s="106"/>
      <c r="I450" s="101"/>
      <c r="J450" s="101"/>
      <c r="K450" s="101"/>
      <c r="L450" s="101"/>
      <c r="M450" s="101"/>
      <c r="N450" s="101"/>
      <c r="O450" s="101"/>
      <c r="P450" s="102"/>
      <c r="Q450" s="101"/>
      <c r="R450" s="101"/>
      <c r="S450" s="101"/>
      <c r="T450" s="101"/>
      <c r="U450" s="101"/>
      <c r="V450" s="106"/>
      <c r="W450" s="106"/>
      <c r="X450" s="655"/>
      <c r="Y450" s="106"/>
      <c r="Z450" s="656"/>
      <c r="AA450" s="106"/>
      <c r="AB450" s="106"/>
      <c r="AC450" s="106"/>
      <c r="AD450" s="106"/>
      <c r="AE450" s="106"/>
      <c r="AF450" s="106"/>
      <c r="AG450" s="106"/>
      <c r="AH450" s="106"/>
      <c r="AI450" s="106"/>
      <c r="AJ450" s="106"/>
      <c r="AK450" s="106"/>
    </row>
    <row r="451" spans="1:37" ht="15.75" customHeight="1">
      <c r="A451" s="106"/>
      <c r="B451" s="654"/>
      <c r="C451" s="106"/>
      <c r="D451" s="106"/>
      <c r="E451" s="106"/>
      <c r="F451" s="106"/>
      <c r="G451" s="106"/>
      <c r="H451" s="106"/>
      <c r="I451" s="101"/>
      <c r="J451" s="101"/>
      <c r="K451" s="101"/>
      <c r="L451" s="101"/>
      <c r="M451" s="101"/>
      <c r="N451" s="101"/>
      <c r="O451" s="101"/>
      <c r="P451" s="102"/>
      <c r="Q451" s="101"/>
      <c r="R451" s="101"/>
      <c r="S451" s="101"/>
      <c r="T451" s="101"/>
      <c r="U451" s="101"/>
      <c r="V451" s="106"/>
      <c r="W451" s="106"/>
      <c r="X451" s="655"/>
      <c r="Y451" s="106"/>
      <c r="Z451" s="656"/>
      <c r="AA451" s="106"/>
      <c r="AB451" s="106"/>
      <c r="AC451" s="106"/>
      <c r="AD451" s="106"/>
      <c r="AE451" s="106"/>
      <c r="AF451" s="106"/>
      <c r="AG451" s="106"/>
      <c r="AH451" s="106"/>
      <c r="AI451" s="106"/>
      <c r="AJ451" s="106"/>
      <c r="AK451" s="106"/>
    </row>
    <row r="452" spans="1:37" ht="15.75" customHeight="1">
      <c r="A452" s="106"/>
      <c r="B452" s="654"/>
      <c r="C452" s="106"/>
      <c r="D452" s="106"/>
      <c r="E452" s="106"/>
      <c r="F452" s="106"/>
      <c r="G452" s="106"/>
      <c r="H452" s="106"/>
      <c r="I452" s="101"/>
      <c r="J452" s="101"/>
      <c r="K452" s="101"/>
      <c r="L452" s="101"/>
      <c r="M452" s="101"/>
      <c r="N452" s="101"/>
      <c r="O452" s="101"/>
      <c r="P452" s="102"/>
      <c r="Q452" s="101"/>
      <c r="R452" s="101"/>
      <c r="S452" s="101"/>
      <c r="T452" s="101"/>
      <c r="U452" s="101"/>
      <c r="V452" s="106"/>
      <c r="W452" s="106"/>
      <c r="X452" s="655"/>
      <c r="Y452" s="106"/>
      <c r="Z452" s="656"/>
      <c r="AA452" s="106"/>
      <c r="AB452" s="106"/>
      <c r="AC452" s="106"/>
      <c r="AD452" s="106"/>
      <c r="AE452" s="106"/>
      <c r="AF452" s="106"/>
      <c r="AG452" s="106"/>
      <c r="AH452" s="106"/>
      <c r="AI452" s="106"/>
      <c r="AJ452" s="106"/>
      <c r="AK452" s="106"/>
    </row>
    <row r="453" spans="1:37" ht="15.75" customHeight="1">
      <c r="A453" s="106"/>
      <c r="B453" s="654"/>
      <c r="C453" s="106"/>
      <c r="D453" s="106"/>
      <c r="E453" s="106"/>
      <c r="F453" s="106"/>
      <c r="G453" s="106"/>
      <c r="H453" s="106"/>
      <c r="I453" s="101"/>
      <c r="J453" s="101"/>
      <c r="K453" s="101"/>
      <c r="L453" s="101"/>
      <c r="M453" s="101"/>
      <c r="N453" s="101"/>
      <c r="O453" s="101"/>
      <c r="P453" s="102"/>
      <c r="Q453" s="101"/>
      <c r="R453" s="101"/>
      <c r="S453" s="101"/>
      <c r="T453" s="101"/>
      <c r="U453" s="101"/>
      <c r="V453" s="106"/>
      <c r="W453" s="106"/>
      <c r="X453" s="655"/>
      <c r="Y453" s="106"/>
      <c r="Z453" s="656"/>
      <c r="AA453" s="106"/>
      <c r="AB453" s="106"/>
      <c r="AC453" s="106"/>
      <c r="AD453" s="106"/>
      <c r="AE453" s="106"/>
      <c r="AF453" s="106"/>
      <c r="AG453" s="106"/>
      <c r="AH453" s="106"/>
      <c r="AI453" s="106"/>
      <c r="AJ453" s="106"/>
      <c r="AK453" s="106"/>
    </row>
    <row r="454" spans="1:37" ht="15.75" customHeight="1">
      <c r="A454" s="106"/>
      <c r="B454" s="654"/>
      <c r="C454" s="106"/>
      <c r="D454" s="106"/>
      <c r="E454" s="106"/>
      <c r="F454" s="106"/>
      <c r="G454" s="106"/>
      <c r="H454" s="106"/>
      <c r="I454" s="101"/>
      <c r="J454" s="101"/>
      <c r="K454" s="101"/>
      <c r="L454" s="101"/>
      <c r="M454" s="101"/>
      <c r="N454" s="101"/>
      <c r="O454" s="101"/>
      <c r="P454" s="102"/>
      <c r="Q454" s="101"/>
      <c r="R454" s="101"/>
      <c r="S454" s="101"/>
      <c r="T454" s="101"/>
      <c r="U454" s="101"/>
      <c r="V454" s="106"/>
      <c r="W454" s="106"/>
      <c r="X454" s="655"/>
      <c r="Y454" s="106"/>
      <c r="Z454" s="656"/>
      <c r="AA454" s="106"/>
      <c r="AB454" s="106"/>
      <c r="AC454" s="106"/>
      <c r="AD454" s="106"/>
      <c r="AE454" s="106"/>
      <c r="AF454" s="106"/>
      <c r="AG454" s="106"/>
      <c r="AH454" s="106"/>
      <c r="AI454" s="106"/>
      <c r="AJ454" s="106"/>
      <c r="AK454" s="106"/>
    </row>
    <row r="455" spans="1:37" ht="15.75" customHeight="1">
      <c r="A455" s="106"/>
      <c r="B455" s="654"/>
      <c r="C455" s="106"/>
      <c r="D455" s="106"/>
      <c r="E455" s="106"/>
      <c r="F455" s="106"/>
      <c r="G455" s="106"/>
      <c r="H455" s="106"/>
      <c r="I455" s="101"/>
      <c r="J455" s="101"/>
      <c r="K455" s="101"/>
      <c r="L455" s="101"/>
      <c r="M455" s="101"/>
      <c r="N455" s="101"/>
      <c r="O455" s="101"/>
      <c r="P455" s="102"/>
      <c r="Q455" s="101"/>
      <c r="R455" s="101"/>
      <c r="S455" s="101"/>
      <c r="T455" s="101"/>
      <c r="U455" s="101"/>
      <c r="V455" s="106"/>
      <c r="W455" s="106"/>
      <c r="X455" s="655"/>
      <c r="Y455" s="106"/>
      <c r="Z455" s="656"/>
      <c r="AA455" s="106"/>
      <c r="AB455" s="106"/>
      <c r="AC455" s="106"/>
      <c r="AD455" s="106"/>
      <c r="AE455" s="106"/>
      <c r="AF455" s="106"/>
      <c r="AG455" s="106"/>
      <c r="AH455" s="106"/>
      <c r="AI455" s="106"/>
      <c r="AJ455" s="106"/>
      <c r="AK455" s="106"/>
    </row>
    <row r="456" spans="1:37" ht="15.75" customHeight="1">
      <c r="A456" s="106"/>
      <c r="B456" s="654"/>
      <c r="C456" s="106"/>
      <c r="D456" s="106"/>
      <c r="E456" s="106"/>
      <c r="F456" s="106"/>
      <c r="G456" s="106"/>
      <c r="H456" s="106"/>
      <c r="I456" s="101"/>
      <c r="J456" s="101"/>
      <c r="K456" s="101"/>
      <c r="L456" s="101"/>
      <c r="M456" s="101"/>
      <c r="N456" s="101"/>
      <c r="O456" s="101"/>
      <c r="P456" s="102"/>
      <c r="Q456" s="101"/>
      <c r="R456" s="101"/>
      <c r="S456" s="101"/>
      <c r="T456" s="101"/>
      <c r="U456" s="101"/>
      <c r="V456" s="106"/>
      <c r="W456" s="106"/>
      <c r="X456" s="655"/>
      <c r="Y456" s="106"/>
      <c r="Z456" s="656"/>
      <c r="AA456" s="106"/>
      <c r="AB456" s="106"/>
      <c r="AC456" s="106"/>
      <c r="AD456" s="106"/>
      <c r="AE456" s="106"/>
      <c r="AF456" s="106"/>
      <c r="AG456" s="106"/>
      <c r="AH456" s="106"/>
      <c r="AI456" s="106"/>
      <c r="AJ456" s="106"/>
      <c r="AK456" s="106"/>
    </row>
    <row r="457" spans="1:37" ht="15.75" customHeight="1">
      <c r="A457" s="106"/>
      <c r="B457" s="654"/>
      <c r="C457" s="106"/>
      <c r="D457" s="106"/>
      <c r="E457" s="106"/>
      <c r="F457" s="106"/>
      <c r="G457" s="106"/>
      <c r="H457" s="106"/>
      <c r="I457" s="101"/>
      <c r="J457" s="101"/>
      <c r="K457" s="101"/>
      <c r="L457" s="101"/>
      <c r="M457" s="101"/>
      <c r="N457" s="101"/>
      <c r="O457" s="101"/>
      <c r="P457" s="102"/>
      <c r="Q457" s="101"/>
      <c r="R457" s="101"/>
      <c r="S457" s="101"/>
      <c r="T457" s="101"/>
      <c r="U457" s="101"/>
      <c r="V457" s="106"/>
      <c r="W457" s="106"/>
      <c r="X457" s="655"/>
      <c r="Y457" s="106"/>
      <c r="Z457" s="656"/>
      <c r="AA457" s="106"/>
      <c r="AB457" s="106"/>
      <c r="AC457" s="106"/>
      <c r="AD457" s="106"/>
      <c r="AE457" s="106"/>
      <c r="AF457" s="106"/>
      <c r="AG457" s="106"/>
      <c r="AH457" s="106"/>
      <c r="AI457" s="106"/>
      <c r="AJ457" s="106"/>
      <c r="AK457" s="106"/>
    </row>
    <row r="458" spans="1:37" ht="15.75" customHeight="1">
      <c r="A458" s="106"/>
      <c r="B458" s="654"/>
      <c r="C458" s="106"/>
      <c r="D458" s="106"/>
      <c r="E458" s="106"/>
      <c r="F458" s="106"/>
      <c r="G458" s="106"/>
      <c r="H458" s="106"/>
      <c r="I458" s="101"/>
      <c r="J458" s="101"/>
      <c r="K458" s="101"/>
      <c r="L458" s="101"/>
      <c r="M458" s="101"/>
      <c r="N458" s="101"/>
      <c r="O458" s="101"/>
      <c r="P458" s="102"/>
      <c r="Q458" s="101"/>
      <c r="R458" s="101"/>
      <c r="S458" s="101"/>
      <c r="T458" s="101"/>
      <c r="U458" s="101"/>
      <c r="V458" s="106"/>
      <c r="W458" s="106"/>
      <c r="X458" s="655"/>
      <c r="Y458" s="106"/>
      <c r="Z458" s="656"/>
      <c r="AA458" s="106"/>
      <c r="AB458" s="106"/>
      <c r="AC458" s="106"/>
      <c r="AD458" s="106"/>
      <c r="AE458" s="106"/>
      <c r="AF458" s="106"/>
      <c r="AG458" s="106"/>
      <c r="AH458" s="106"/>
      <c r="AI458" s="106"/>
      <c r="AJ458" s="106"/>
      <c r="AK458" s="106"/>
    </row>
    <row r="459" spans="1:37" ht="15.75" customHeight="1">
      <c r="A459" s="106"/>
      <c r="B459" s="654"/>
      <c r="C459" s="106"/>
      <c r="D459" s="106"/>
      <c r="E459" s="106"/>
      <c r="F459" s="106"/>
      <c r="G459" s="106"/>
      <c r="H459" s="106"/>
      <c r="I459" s="101"/>
      <c r="J459" s="101"/>
      <c r="K459" s="101"/>
      <c r="L459" s="101"/>
      <c r="M459" s="101"/>
      <c r="N459" s="101"/>
      <c r="O459" s="101"/>
      <c r="P459" s="102"/>
      <c r="Q459" s="101"/>
      <c r="R459" s="101"/>
      <c r="S459" s="101"/>
      <c r="T459" s="101"/>
      <c r="U459" s="101"/>
      <c r="V459" s="106"/>
      <c r="W459" s="106"/>
      <c r="X459" s="655"/>
      <c r="Y459" s="106"/>
      <c r="Z459" s="656"/>
      <c r="AA459" s="106"/>
      <c r="AB459" s="106"/>
      <c r="AC459" s="106"/>
      <c r="AD459" s="106"/>
      <c r="AE459" s="106"/>
      <c r="AF459" s="106"/>
      <c r="AG459" s="106"/>
      <c r="AH459" s="106"/>
      <c r="AI459" s="106"/>
      <c r="AJ459" s="106"/>
      <c r="AK459" s="106"/>
    </row>
    <row r="460" spans="1:37" ht="15.75" customHeight="1">
      <c r="A460" s="106"/>
      <c r="B460" s="654"/>
      <c r="C460" s="106"/>
      <c r="D460" s="106"/>
      <c r="E460" s="106"/>
      <c r="F460" s="106"/>
      <c r="G460" s="106"/>
      <c r="H460" s="106"/>
      <c r="I460" s="101"/>
      <c r="J460" s="101"/>
      <c r="K460" s="101"/>
      <c r="L460" s="101"/>
      <c r="M460" s="101"/>
      <c r="N460" s="101"/>
      <c r="O460" s="101"/>
      <c r="P460" s="102"/>
      <c r="Q460" s="101"/>
      <c r="R460" s="101"/>
      <c r="S460" s="101"/>
      <c r="T460" s="101"/>
      <c r="U460" s="101"/>
      <c r="V460" s="106"/>
      <c r="W460" s="106"/>
      <c r="X460" s="655"/>
      <c r="Y460" s="106"/>
      <c r="Z460" s="656"/>
      <c r="AA460" s="106"/>
      <c r="AB460" s="106"/>
      <c r="AC460" s="106"/>
      <c r="AD460" s="106"/>
      <c r="AE460" s="106"/>
      <c r="AF460" s="106"/>
      <c r="AG460" s="106"/>
      <c r="AH460" s="106"/>
      <c r="AI460" s="106"/>
      <c r="AJ460" s="106"/>
      <c r="AK460" s="106"/>
    </row>
    <row r="461" spans="1:37" ht="15.75" customHeight="1">
      <c r="A461" s="106"/>
      <c r="B461" s="654"/>
      <c r="C461" s="106"/>
      <c r="D461" s="106"/>
      <c r="E461" s="106"/>
      <c r="F461" s="106"/>
      <c r="G461" s="106"/>
      <c r="H461" s="106"/>
      <c r="I461" s="101"/>
      <c r="J461" s="101"/>
      <c r="K461" s="101"/>
      <c r="L461" s="101"/>
      <c r="M461" s="101"/>
      <c r="N461" s="101"/>
      <c r="O461" s="101"/>
      <c r="P461" s="102"/>
      <c r="Q461" s="101"/>
      <c r="R461" s="101"/>
      <c r="S461" s="101"/>
      <c r="T461" s="101"/>
      <c r="U461" s="101"/>
      <c r="V461" s="106"/>
      <c r="W461" s="106"/>
      <c r="X461" s="655"/>
      <c r="Y461" s="106"/>
      <c r="Z461" s="656"/>
      <c r="AA461" s="106"/>
      <c r="AB461" s="106"/>
      <c r="AC461" s="106"/>
      <c r="AD461" s="106"/>
      <c r="AE461" s="106"/>
      <c r="AF461" s="106"/>
      <c r="AG461" s="106"/>
      <c r="AH461" s="106"/>
      <c r="AI461" s="106"/>
      <c r="AJ461" s="106"/>
      <c r="AK461" s="106"/>
    </row>
    <row r="462" spans="1:37" ht="15.75" customHeight="1">
      <c r="A462" s="106"/>
      <c r="B462" s="654"/>
      <c r="C462" s="106"/>
      <c r="D462" s="106"/>
      <c r="E462" s="106"/>
      <c r="F462" s="106"/>
      <c r="G462" s="106"/>
      <c r="H462" s="106"/>
      <c r="I462" s="101"/>
      <c r="J462" s="101"/>
      <c r="K462" s="101"/>
      <c r="L462" s="101"/>
      <c r="M462" s="101"/>
      <c r="N462" s="101"/>
      <c r="O462" s="101"/>
      <c r="P462" s="102"/>
      <c r="Q462" s="101"/>
      <c r="R462" s="101"/>
      <c r="S462" s="101"/>
      <c r="T462" s="101"/>
      <c r="U462" s="101"/>
      <c r="V462" s="106"/>
      <c r="W462" s="106"/>
      <c r="X462" s="655"/>
      <c r="Y462" s="106"/>
      <c r="Z462" s="656"/>
      <c r="AA462" s="106"/>
      <c r="AB462" s="106"/>
      <c r="AC462" s="106"/>
      <c r="AD462" s="106"/>
      <c r="AE462" s="106"/>
      <c r="AF462" s="106"/>
      <c r="AG462" s="106"/>
      <c r="AH462" s="106"/>
      <c r="AI462" s="106"/>
      <c r="AJ462" s="106"/>
      <c r="AK462" s="106"/>
    </row>
    <row r="463" spans="1:37" ht="15.75" customHeight="1">
      <c r="A463" s="106"/>
      <c r="B463" s="654"/>
      <c r="C463" s="106"/>
      <c r="D463" s="106"/>
      <c r="E463" s="106"/>
      <c r="F463" s="106"/>
      <c r="G463" s="106"/>
      <c r="H463" s="106"/>
      <c r="I463" s="101"/>
      <c r="J463" s="101"/>
      <c r="K463" s="101"/>
      <c r="L463" s="101"/>
      <c r="M463" s="101"/>
      <c r="N463" s="101"/>
      <c r="O463" s="101"/>
      <c r="P463" s="102"/>
      <c r="Q463" s="101"/>
      <c r="R463" s="101"/>
      <c r="S463" s="101"/>
      <c r="T463" s="101"/>
      <c r="U463" s="101"/>
      <c r="V463" s="106"/>
      <c r="W463" s="106"/>
      <c r="X463" s="655"/>
      <c r="Y463" s="106"/>
      <c r="Z463" s="656"/>
      <c r="AA463" s="106"/>
      <c r="AB463" s="106"/>
      <c r="AC463" s="106"/>
      <c r="AD463" s="106"/>
      <c r="AE463" s="106"/>
      <c r="AF463" s="106"/>
      <c r="AG463" s="106"/>
      <c r="AH463" s="106"/>
      <c r="AI463" s="106"/>
      <c r="AJ463" s="106"/>
      <c r="AK463" s="106"/>
    </row>
    <row r="464" spans="1:37" ht="15.75" customHeight="1">
      <c r="A464" s="106"/>
      <c r="B464" s="654"/>
      <c r="C464" s="106"/>
      <c r="D464" s="106"/>
      <c r="E464" s="106"/>
      <c r="F464" s="106"/>
      <c r="G464" s="106"/>
      <c r="H464" s="106"/>
      <c r="I464" s="101"/>
      <c r="J464" s="101"/>
      <c r="K464" s="101"/>
      <c r="L464" s="101"/>
      <c r="M464" s="101"/>
      <c r="N464" s="101"/>
      <c r="O464" s="101"/>
      <c r="P464" s="102"/>
      <c r="Q464" s="101"/>
      <c r="R464" s="101"/>
      <c r="S464" s="101"/>
      <c r="T464" s="101"/>
      <c r="U464" s="101"/>
      <c r="V464" s="106"/>
      <c r="W464" s="106"/>
      <c r="X464" s="655"/>
      <c r="Y464" s="106"/>
      <c r="Z464" s="656"/>
      <c r="AA464" s="106"/>
      <c r="AB464" s="106"/>
      <c r="AC464" s="106"/>
      <c r="AD464" s="106"/>
      <c r="AE464" s="106"/>
      <c r="AF464" s="106"/>
      <c r="AG464" s="106"/>
      <c r="AH464" s="106"/>
      <c r="AI464" s="106"/>
      <c r="AJ464" s="106"/>
      <c r="AK464" s="106"/>
    </row>
    <row r="465" spans="1:37" ht="15.75" customHeight="1">
      <c r="A465" s="106"/>
      <c r="B465" s="654"/>
      <c r="C465" s="106"/>
      <c r="D465" s="106"/>
      <c r="E465" s="106"/>
      <c r="F465" s="106"/>
      <c r="G465" s="106"/>
      <c r="H465" s="106"/>
      <c r="I465" s="101"/>
      <c r="J465" s="101"/>
      <c r="K465" s="101"/>
      <c r="L465" s="101"/>
      <c r="M465" s="101"/>
      <c r="N465" s="101"/>
      <c r="O465" s="101"/>
      <c r="P465" s="102"/>
      <c r="Q465" s="101"/>
      <c r="R465" s="101"/>
      <c r="S465" s="101"/>
      <c r="T465" s="101"/>
      <c r="U465" s="101"/>
      <c r="V465" s="106"/>
      <c r="W465" s="106"/>
      <c r="X465" s="655"/>
      <c r="Y465" s="106"/>
      <c r="Z465" s="656"/>
      <c r="AA465" s="106"/>
      <c r="AB465" s="106"/>
      <c r="AC465" s="106"/>
      <c r="AD465" s="106"/>
      <c r="AE465" s="106"/>
      <c r="AF465" s="106"/>
      <c r="AG465" s="106"/>
      <c r="AH465" s="106"/>
      <c r="AI465" s="106"/>
      <c r="AJ465" s="106"/>
      <c r="AK465" s="106"/>
    </row>
    <row r="466" spans="1:37" ht="15.75" customHeight="1">
      <c r="A466" s="106"/>
      <c r="B466" s="654"/>
      <c r="C466" s="106"/>
      <c r="D466" s="106"/>
      <c r="E466" s="106"/>
      <c r="F466" s="106"/>
      <c r="G466" s="106"/>
      <c r="H466" s="106"/>
      <c r="I466" s="101"/>
      <c r="J466" s="101"/>
      <c r="K466" s="101"/>
      <c r="L466" s="101"/>
      <c r="M466" s="101"/>
      <c r="N466" s="101"/>
      <c r="O466" s="101"/>
      <c r="P466" s="102"/>
      <c r="Q466" s="101"/>
      <c r="R466" s="101"/>
      <c r="S466" s="101"/>
      <c r="T466" s="101"/>
      <c r="U466" s="101"/>
      <c r="V466" s="106"/>
      <c r="W466" s="106"/>
      <c r="X466" s="655"/>
      <c r="Y466" s="106"/>
      <c r="Z466" s="656"/>
      <c r="AA466" s="106"/>
      <c r="AB466" s="106"/>
      <c r="AC466" s="106"/>
      <c r="AD466" s="106"/>
      <c r="AE466" s="106"/>
      <c r="AF466" s="106"/>
      <c r="AG466" s="106"/>
      <c r="AH466" s="106"/>
      <c r="AI466" s="106"/>
      <c r="AJ466" s="106"/>
      <c r="AK466" s="106"/>
    </row>
    <row r="467" spans="1:37" ht="15.75" customHeight="1">
      <c r="A467" s="106"/>
      <c r="B467" s="654"/>
      <c r="C467" s="106"/>
      <c r="D467" s="106"/>
      <c r="E467" s="106"/>
      <c r="F467" s="106"/>
      <c r="G467" s="106"/>
      <c r="H467" s="106"/>
      <c r="I467" s="101"/>
      <c r="J467" s="101"/>
      <c r="K467" s="101"/>
      <c r="L467" s="101"/>
      <c r="M467" s="101"/>
      <c r="N467" s="101"/>
      <c r="O467" s="101"/>
      <c r="P467" s="102"/>
      <c r="Q467" s="101"/>
      <c r="R467" s="101"/>
      <c r="S467" s="101"/>
      <c r="T467" s="101"/>
      <c r="U467" s="101"/>
      <c r="V467" s="106"/>
      <c r="W467" s="106"/>
      <c r="X467" s="655"/>
      <c r="Y467" s="106"/>
      <c r="Z467" s="656"/>
      <c r="AA467" s="106"/>
      <c r="AB467" s="106"/>
      <c r="AC467" s="106"/>
      <c r="AD467" s="106"/>
      <c r="AE467" s="106"/>
      <c r="AF467" s="106"/>
      <c r="AG467" s="106"/>
      <c r="AH467" s="106"/>
      <c r="AI467" s="106"/>
      <c r="AJ467" s="106"/>
      <c r="AK467" s="106"/>
    </row>
    <row r="468" spans="1:37" ht="15.75" customHeight="1">
      <c r="A468" s="106"/>
      <c r="B468" s="654"/>
      <c r="C468" s="106"/>
      <c r="D468" s="106"/>
      <c r="E468" s="106"/>
      <c r="F468" s="106"/>
      <c r="G468" s="106"/>
      <c r="H468" s="106"/>
      <c r="I468" s="101"/>
      <c r="J468" s="101"/>
      <c r="K468" s="101"/>
      <c r="L468" s="101"/>
      <c r="M468" s="101"/>
      <c r="N468" s="101"/>
      <c r="O468" s="101"/>
      <c r="P468" s="102"/>
      <c r="Q468" s="101"/>
      <c r="R468" s="101"/>
      <c r="S468" s="101"/>
      <c r="T468" s="101"/>
      <c r="U468" s="101"/>
      <c r="V468" s="106"/>
      <c r="W468" s="106"/>
      <c r="X468" s="655"/>
      <c r="Y468" s="106"/>
      <c r="Z468" s="656"/>
      <c r="AA468" s="106"/>
      <c r="AB468" s="106"/>
      <c r="AC468" s="106"/>
      <c r="AD468" s="106"/>
      <c r="AE468" s="106"/>
      <c r="AF468" s="106"/>
      <c r="AG468" s="106"/>
      <c r="AH468" s="106"/>
      <c r="AI468" s="106"/>
      <c r="AJ468" s="106"/>
      <c r="AK468" s="106"/>
    </row>
    <row r="469" spans="1:37" ht="15.75" customHeight="1">
      <c r="A469" s="106"/>
      <c r="B469" s="654"/>
      <c r="C469" s="106"/>
      <c r="D469" s="106"/>
      <c r="E469" s="106"/>
      <c r="F469" s="106"/>
      <c r="G469" s="106"/>
      <c r="H469" s="106"/>
      <c r="I469" s="101"/>
      <c r="J469" s="101"/>
      <c r="K469" s="101"/>
      <c r="L469" s="101"/>
      <c r="M469" s="101"/>
      <c r="N469" s="101"/>
      <c r="O469" s="101"/>
      <c r="P469" s="102"/>
      <c r="Q469" s="101"/>
      <c r="R469" s="101"/>
      <c r="S469" s="101"/>
      <c r="T469" s="101"/>
      <c r="U469" s="101"/>
      <c r="V469" s="106"/>
      <c r="W469" s="106"/>
      <c r="X469" s="655"/>
      <c r="Y469" s="106"/>
      <c r="Z469" s="656"/>
      <c r="AA469" s="106"/>
      <c r="AB469" s="106"/>
      <c r="AC469" s="106"/>
      <c r="AD469" s="106"/>
      <c r="AE469" s="106"/>
      <c r="AF469" s="106"/>
      <c r="AG469" s="106"/>
      <c r="AH469" s="106"/>
      <c r="AI469" s="106"/>
      <c r="AJ469" s="106"/>
      <c r="AK469" s="106"/>
    </row>
    <row r="470" spans="1:37" ht="15.75" customHeight="1">
      <c r="A470" s="106"/>
      <c r="B470" s="654"/>
      <c r="C470" s="106"/>
      <c r="D470" s="106"/>
      <c r="E470" s="106"/>
      <c r="F470" s="106"/>
      <c r="G470" s="106"/>
      <c r="H470" s="106"/>
      <c r="I470" s="101"/>
      <c r="J470" s="101"/>
      <c r="K470" s="101"/>
      <c r="L470" s="101"/>
      <c r="M470" s="101"/>
      <c r="N470" s="101"/>
      <c r="O470" s="101"/>
      <c r="P470" s="102"/>
      <c r="Q470" s="101"/>
      <c r="R470" s="101"/>
      <c r="S470" s="101"/>
      <c r="T470" s="101"/>
      <c r="U470" s="101"/>
      <c r="V470" s="106"/>
      <c r="W470" s="106"/>
      <c r="X470" s="655"/>
      <c r="Y470" s="106"/>
      <c r="Z470" s="656"/>
      <c r="AA470" s="106"/>
      <c r="AB470" s="106"/>
      <c r="AC470" s="106"/>
      <c r="AD470" s="106"/>
      <c r="AE470" s="106"/>
      <c r="AF470" s="106"/>
      <c r="AG470" s="106"/>
      <c r="AH470" s="106"/>
      <c r="AI470" s="106"/>
      <c r="AJ470" s="106"/>
      <c r="AK470" s="106"/>
    </row>
    <row r="471" spans="1:37" ht="15.75" customHeight="1">
      <c r="A471" s="106"/>
      <c r="B471" s="654"/>
      <c r="C471" s="106"/>
      <c r="D471" s="106"/>
      <c r="E471" s="106"/>
      <c r="F471" s="106"/>
      <c r="G471" s="106"/>
      <c r="H471" s="106"/>
      <c r="I471" s="101"/>
      <c r="J471" s="101"/>
      <c r="K471" s="101"/>
      <c r="L471" s="101"/>
      <c r="M471" s="101"/>
      <c r="N471" s="101"/>
      <c r="O471" s="101"/>
      <c r="P471" s="102"/>
      <c r="Q471" s="101"/>
      <c r="R471" s="101"/>
      <c r="S471" s="101"/>
      <c r="T471" s="101"/>
      <c r="U471" s="101"/>
      <c r="V471" s="106"/>
      <c r="W471" s="106"/>
      <c r="X471" s="655"/>
      <c r="Y471" s="106"/>
      <c r="Z471" s="656"/>
      <c r="AA471" s="106"/>
      <c r="AB471" s="106"/>
      <c r="AC471" s="106"/>
      <c r="AD471" s="106"/>
      <c r="AE471" s="106"/>
      <c r="AF471" s="106"/>
      <c r="AG471" s="106"/>
      <c r="AH471" s="106"/>
      <c r="AI471" s="106"/>
      <c r="AJ471" s="106"/>
      <c r="AK471" s="106"/>
    </row>
    <row r="472" spans="1:37" ht="15.75" customHeight="1">
      <c r="A472" s="106"/>
      <c r="B472" s="654"/>
      <c r="C472" s="106"/>
      <c r="D472" s="106"/>
      <c r="E472" s="106"/>
      <c r="F472" s="106"/>
      <c r="G472" s="106"/>
      <c r="H472" s="106"/>
      <c r="I472" s="101"/>
      <c r="J472" s="101"/>
      <c r="K472" s="101"/>
      <c r="L472" s="101"/>
      <c r="M472" s="101"/>
      <c r="N472" s="101"/>
      <c r="O472" s="101"/>
      <c r="P472" s="102"/>
      <c r="Q472" s="101"/>
      <c r="R472" s="101"/>
      <c r="S472" s="101"/>
      <c r="T472" s="101"/>
      <c r="U472" s="101"/>
      <c r="V472" s="106"/>
      <c r="W472" s="106"/>
      <c r="X472" s="655"/>
      <c r="Y472" s="106"/>
      <c r="Z472" s="656"/>
      <c r="AA472" s="106"/>
      <c r="AB472" s="106"/>
      <c r="AC472" s="106"/>
      <c r="AD472" s="106"/>
      <c r="AE472" s="106"/>
      <c r="AF472" s="106"/>
      <c r="AG472" s="106"/>
      <c r="AH472" s="106"/>
      <c r="AI472" s="106"/>
      <c r="AJ472" s="106"/>
      <c r="AK472" s="106"/>
    </row>
    <row r="473" spans="1:37" ht="15.75" customHeight="1">
      <c r="A473" s="106"/>
      <c r="B473" s="654"/>
      <c r="C473" s="106"/>
      <c r="D473" s="106"/>
      <c r="E473" s="106"/>
      <c r="F473" s="106"/>
      <c r="G473" s="106"/>
      <c r="H473" s="106"/>
      <c r="I473" s="101"/>
      <c r="J473" s="101"/>
      <c r="K473" s="101"/>
      <c r="L473" s="101"/>
      <c r="M473" s="101"/>
      <c r="N473" s="101"/>
      <c r="O473" s="101"/>
      <c r="P473" s="102"/>
      <c r="Q473" s="101"/>
      <c r="R473" s="101"/>
      <c r="S473" s="101"/>
      <c r="T473" s="101"/>
      <c r="U473" s="101"/>
      <c r="V473" s="106"/>
      <c r="W473" s="106"/>
      <c r="X473" s="655"/>
      <c r="Y473" s="106"/>
      <c r="Z473" s="656"/>
      <c r="AA473" s="106"/>
      <c r="AB473" s="106"/>
      <c r="AC473" s="106"/>
      <c r="AD473" s="106"/>
      <c r="AE473" s="106"/>
      <c r="AF473" s="106"/>
      <c r="AG473" s="106"/>
      <c r="AH473" s="106"/>
      <c r="AI473" s="106"/>
      <c r="AJ473" s="106"/>
      <c r="AK473" s="106"/>
    </row>
    <row r="474" spans="1:37" ht="15.75" customHeight="1">
      <c r="A474" s="106"/>
      <c r="B474" s="654"/>
      <c r="C474" s="106"/>
      <c r="D474" s="106"/>
      <c r="E474" s="106"/>
      <c r="F474" s="106"/>
      <c r="G474" s="106"/>
      <c r="H474" s="106"/>
      <c r="I474" s="101"/>
      <c r="J474" s="101"/>
      <c r="K474" s="101"/>
      <c r="L474" s="101"/>
      <c r="M474" s="101"/>
      <c r="N474" s="101"/>
      <c r="O474" s="101"/>
      <c r="P474" s="102"/>
      <c r="Q474" s="101"/>
      <c r="R474" s="101"/>
      <c r="S474" s="101"/>
      <c r="T474" s="101"/>
      <c r="U474" s="101"/>
      <c r="V474" s="106"/>
      <c r="W474" s="106"/>
      <c r="X474" s="655"/>
      <c r="Y474" s="106"/>
      <c r="Z474" s="656"/>
      <c r="AA474" s="106"/>
      <c r="AB474" s="106"/>
      <c r="AC474" s="106"/>
      <c r="AD474" s="106"/>
      <c r="AE474" s="106"/>
      <c r="AF474" s="106"/>
      <c r="AG474" s="106"/>
      <c r="AH474" s="106"/>
      <c r="AI474" s="106"/>
      <c r="AJ474" s="106"/>
      <c r="AK474" s="106"/>
    </row>
    <row r="475" spans="1:37" ht="15.75" customHeight="1">
      <c r="A475" s="106"/>
      <c r="B475" s="654"/>
      <c r="C475" s="106"/>
      <c r="D475" s="106"/>
      <c r="E475" s="106"/>
      <c r="F475" s="106"/>
      <c r="G475" s="106"/>
      <c r="H475" s="106"/>
      <c r="I475" s="101"/>
      <c r="J475" s="101"/>
      <c r="K475" s="101"/>
      <c r="L475" s="101"/>
      <c r="M475" s="101"/>
      <c r="N475" s="101"/>
      <c r="O475" s="101"/>
      <c r="P475" s="102"/>
      <c r="Q475" s="101"/>
      <c r="R475" s="101"/>
      <c r="S475" s="101"/>
      <c r="T475" s="101"/>
      <c r="U475" s="101"/>
      <c r="V475" s="106"/>
      <c r="W475" s="106"/>
      <c r="X475" s="655"/>
      <c r="Y475" s="106"/>
      <c r="Z475" s="656"/>
      <c r="AA475" s="106"/>
      <c r="AB475" s="106"/>
      <c r="AC475" s="106"/>
      <c r="AD475" s="106"/>
      <c r="AE475" s="106"/>
      <c r="AF475" s="106"/>
      <c r="AG475" s="106"/>
      <c r="AH475" s="106"/>
      <c r="AI475" s="106"/>
      <c r="AJ475" s="106"/>
      <c r="AK475" s="106"/>
    </row>
    <row r="476" spans="1:37" ht="15.75" customHeight="1">
      <c r="A476" s="106"/>
      <c r="B476" s="654"/>
      <c r="C476" s="106"/>
      <c r="D476" s="106"/>
      <c r="E476" s="106"/>
      <c r="F476" s="106"/>
      <c r="G476" s="106"/>
      <c r="H476" s="106"/>
      <c r="I476" s="101"/>
      <c r="J476" s="101"/>
      <c r="K476" s="101"/>
      <c r="L476" s="101"/>
      <c r="M476" s="101"/>
      <c r="N476" s="101"/>
      <c r="O476" s="101"/>
      <c r="P476" s="102"/>
      <c r="Q476" s="101"/>
      <c r="R476" s="101"/>
      <c r="S476" s="101"/>
      <c r="T476" s="101"/>
      <c r="U476" s="101"/>
      <c r="V476" s="106"/>
      <c r="W476" s="106"/>
      <c r="X476" s="655"/>
      <c r="Y476" s="106"/>
      <c r="Z476" s="656"/>
      <c r="AA476" s="106"/>
      <c r="AB476" s="106"/>
      <c r="AC476" s="106"/>
      <c r="AD476" s="106"/>
      <c r="AE476" s="106"/>
      <c r="AF476" s="106"/>
      <c r="AG476" s="106"/>
      <c r="AH476" s="106"/>
      <c r="AI476" s="106"/>
      <c r="AJ476" s="106"/>
      <c r="AK476" s="106"/>
    </row>
    <row r="477" spans="1:37" ht="15.75" customHeight="1">
      <c r="A477" s="106"/>
      <c r="B477" s="654"/>
      <c r="C477" s="106"/>
      <c r="D477" s="106"/>
      <c r="E477" s="106"/>
      <c r="F477" s="106"/>
      <c r="G477" s="106"/>
      <c r="H477" s="106"/>
      <c r="I477" s="101"/>
      <c r="J477" s="101"/>
      <c r="K477" s="101"/>
      <c r="L477" s="101"/>
      <c r="M477" s="101"/>
      <c r="N477" s="101"/>
      <c r="O477" s="101"/>
      <c r="P477" s="102"/>
      <c r="Q477" s="101"/>
      <c r="R477" s="101"/>
      <c r="S477" s="101"/>
      <c r="T477" s="101"/>
      <c r="U477" s="101"/>
      <c r="V477" s="106"/>
      <c r="W477" s="106"/>
      <c r="X477" s="655"/>
      <c r="Y477" s="106"/>
      <c r="Z477" s="656"/>
      <c r="AA477" s="106"/>
      <c r="AB477" s="106"/>
      <c r="AC477" s="106"/>
      <c r="AD477" s="106"/>
      <c r="AE477" s="106"/>
      <c r="AF477" s="106"/>
      <c r="AG477" s="106"/>
      <c r="AH477" s="106"/>
      <c r="AI477" s="106"/>
      <c r="AJ477" s="106"/>
      <c r="AK477" s="106"/>
    </row>
    <row r="478" spans="1:37" ht="15.75" customHeight="1">
      <c r="A478" s="106"/>
      <c r="B478" s="654"/>
      <c r="C478" s="106"/>
      <c r="D478" s="106"/>
      <c r="E478" s="106"/>
      <c r="F478" s="106"/>
      <c r="G478" s="106"/>
      <c r="H478" s="106"/>
      <c r="I478" s="101"/>
      <c r="J478" s="101"/>
      <c r="K478" s="101"/>
      <c r="L478" s="101"/>
      <c r="M478" s="101"/>
      <c r="N478" s="101"/>
      <c r="O478" s="101"/>
      <c r="P478" s="102"/>
      <c r="Q478" s="101"/>
      <c r="R478" s="101"/>
      <c r="S478" s="101"/>
      <c r="T478" s="101"/>
      <c r="U478" s="101"/>
      <c r="V478" s="106"/>
      <c r="W478" s="106"/>
      <c r="X478" s="655"/>
      <c r="Y478" s="106"/>
      <c r="Z478" s="656"/>
      <c r="AA478" s="106"/>
      <c r="AB478" s="106"/>
      <c r="AC478" s="106"/>
      <c r="AD478" s="106"/>
      <c r="AE478" s="106"/>
      <c r="AF478" s="106"/>
      <c r="AG478" s="106"/>
      <c r="AH478" s="106"/>
      <c r="AI478" s="106"/>
      <c r="AJ478" s="106"/>
      <c r="AK478" s="106"/>
    </row>
    <row r="479" spans="1:37" ht="15.75" customHeight="1">
      <c r="A479" s="106"/>
      <c r="B479" s="654"/>
      <c r="C479" s="106"/>
      <c r="D479" s="106"/>
      <c r="E479" s="106"/>
      <c r="F479" s="106"/>
      <c r="G479" s="106"/>
      <c r="H479" s="106"/>
      <c r="I479" s="101"/>
      <c r="J479" s="101"/>
      <c r="K479" s="101"/>
      <c r="L479" s="101"/>
      <c r="M479" s="101"/>
      <c r="N479" s="101"/>
      <c r="O479" s="101"/>
      <c r="P479" s="102"/>
      <c r="Q479" s="101"/>
      <c r="R479" s="101"/>
      <c r="S479" s="101"/>
      <c r="T479" s="101"/>
      <c r="U479" s="101"/>
      <c r="V479" s="106"/>
      <c r="W479" s="106"/>
      <c r="X479" s="655"/>
      <c r="Y479" s="106"/>
      <c r="Z479" s="656"/>
      <c r="AA479" s="106"/>
      <c r="AB479" s="106"/>
      <c r="AC479" s="106"/>
      <c r="AD479" s="106"/>
      <c r="AE479" s="106"/>
      <c r="AF479" s="106"/>
      <c r="AG479" s="106"/>
      <c r="AH479" s="106"/>
      <c r="AI479" s="106"/>
      <c r="AJ479" s="106"/>
      <c r="AK479" s="106"/>
    </row>
    <row r="480" spans="1:37" ht="15.75" customHeight="1">
      <c r="A480" s="106"/>
      <c r="B480" s="654"/>
      <c r="C480" s="106"/>
      <c r="D480" s="106"/>
      <c r="E480" s="106"/>
      <c r="F480" s="106"/>
      <c r="G480" s="106"/>
      <c r="H480" s="106"/>
      <c r="I480" s="101"/>
      <c r="J480" s="101"/>
      <c r="K480" s="101"/>
      <c r="L480" s="101"/>
      <c r="M480" s="101"/>
      <c r="N480" s="101"/>
      <c r="O480" s="101"/>
      <c r="P480" s="102"/>
      <c r="Q480" s="101"/>
      <c r="R480" s="101"/>
      <c r="S480" s="101"/>
      <c r="T480" s="101"/>
      <c r="U480" s="101"/>
      <c r="V480" s="106"/>
      <c r="W480" s="106"/>
      <c r="X480" s="655"/>
      <c r="Y480" s="106"/>
      <c r="Z480" s="656"/>
      <c r="AA480" s="106"/>
      <c r="AB480" s="106"/>
      <c r="AC480" s="106"/>
      <c r="AD480" s="106"/>
      <c r="AE480" s="106"/>
      <c r="AF480" s="106"/>
      <c r="AG480" s="106"/>
      <c r="AH480" s="106"/>
      <c r="AI480" s="106"/>
      <c r="AJ480" s="106"/>
      <c r="AK480" s="106"/>
    </row>
    <row r="481" spans="1:37" ht="15.75" customHeight="1">
      <c r="A481" s="106"/>
      <c r="B481" s="654"/>
      <c r="C481" s="106"/>
      <c r="D481" s="106"/>
      <c r="E481" s="106"/>
      <c r="F481" s="106"/>
      <c r="G481" s="106"/>
      <c r="H481" s="106"/>
      <c r="I481" s="101"/>
      <c r="J481" s="101"/>
      <c r="K481" s="101"/>
      <c r="L481" s="101"/>
      <c r="M481" s="101"/>
      <c r="N481" s="101"/>
      <c r="O481" s="101"/>
      <c r="P481" s="102"/>
      <c r="Q481" s="101"/>
      <c r="R481" s="101"/>
      <c r="S481" s="101"/>
      <c r="T481" s="101"/>
      <c r="U481" s="101"/>
      <c r="V481" s="106"/>
      <c r="W481" s="106"/>
      <c r="X481" s="655"/>
      <c r="Y481" s="106"/>
      <c r="Z481" s="656"/>
      <c r="AA481" s="106"/>
      <c r="AB481" s="106"/>
      <c r="AC481" s="106"/>
      <c r="AD481" s="106"/>
      <c r="AE481" s="106"/>
      <c r="AF481" s="106"/>
      <c r="AG481" s="106"/>
      <c r="AH481" s="106"/>
      <c r="AI481" s="106"/>
      <c r="AJ481" s="106"/>
      <c r="AK481" s="106"/>
    </row>
    <row r="482" spans="1:37" ht="15.75" customHeight="1">
      <c r="A482" s="106"/>
      <c r="B482" s="654"/>
      <c r="C482" s="106"/>
      <c r="D482" s="106"/>
      <c r="E482" s="106"/>
      <c r="F482" s="106"/>
      <c r="G482" s="106"/>
      <c r="H482" s="106"/>
      <c r="I482" s="101"/>
      <c r="J482" s="101"/>
      <c r="K482" s="101"/>
      <c r="L482" s="101"/>
      <c r="M482" s="101"/>
      <c r="N482" s="101"/>
      <c r="O482" s="101"/>
      <c r="P482" s="102"/>
      <c r="Q482" s="101"/>
      <c r="R482" s="101"/>
      <c r="S482" s="101"/>
      <c r="T482" s="101"/>
      <c r="U482" s="101"/>
      <c r="V482" s="106"/>
      <c r="W482" s="106"/>
      <c r="X482" s="655"/>
      <c r="Y482" s="106"/>
      <c r="Z482" s="656"/>
      <c r="AA482" s="106"/>
      <c r="AB482" s="106"/>
      <c r="AC482" s="106"/>
      <c r="AD482" s="106"/>
      <c r="AE482" s="106"/>
      <c r="AF482" s="106"/>
      <c r="AG482" s="106"/>
      <c r="AH482" s="106"/>
      <c r="AI482" s="106"/>
      <c r="AJ482" s="106"/>
      <c r="AK482" s="106"/>
    </row>
    <row r="483" spans="1:37" ht="15.75" customHeight="1">
      <c r="A483" s="106"/>
      <c r="B483" s="654"/>
      <c r="C483" s="106"/>
      <c r="D483" s="106"/>
      <c r="E483" s="106"/>
      <c r="F483" s="106"/>
      <c r="G483" s="106"/>
      <c r="H483" s="106"/>
      <c r="I483" s="101"/>
      <c r="J483" s="101"/>
      <c r="K483" s="101"/>
      <c r="L483" s="101"/>
      <c r="M483" s="101"/>
      <c r="N483" s="101"/>
      <c r="O483" s="101"/>
      <c r="P483" s="102"/>
      <c r="Q483" s="101"/>
      <c r="R483" s="101"/>
      <c r="S483" s="101"/>
      <c r="T483" s="101"/>
      <c r="U483" s="101"/>
      <c r="V483" s="106"/>
      <c r="W483" s="106"/>
      <c r="X483" s="655"/>
      <c r="Y483" s="106"/>
      <c r="Z483" s="656"/>
      <c r="AA483" s="106"/>
      <c r="AB483" s="106"/>
      <c r="AC483" s="106"/>
      <c r="AD483" s="106"/>
      <c r="AE483" s="106"/>
      <c r="AF483" s="106"/>
      <c r="AG483" s="106"/>
      <c r="AH483" s="106"/>
      <c r="AI483" s="106"/>
      <c r="AJ483" s="106"/>
      <c r="AK483" s="106"/>
    </row>
    <row r="484" spans="1:37" ht="15.75" customHeight="1">
      <c r="A484" s="106"/>
      <c r="B484" s="654"/>
      <c r="C484" s="106"/>
      <c r="D484" s="106"/>
      <c r="E484" s="106"/>
      <c r="F484" s="106"/>
      <c r="G484" s="106"/>
      <c r="H484" s="106"/>
      <c r="I484" s="101"/>
      <c r="J484" s="101"/>
      <c r="K484" s="101"/>
      <c r="L484" s="101"/>
      <c r="M484" s="101"/>
      <c r="N484" s="101"/>
      <c r="O484" s="101"/>
      <c r="P484" s="102"/>
      <c r="Q484" s="101"/>
      <c r="R484" s="101"/>
      <c r="S484" s="101"/>
      <c r="T484" s="101"/>
      <c r="U484" s="101"/>
      <c r="V484" s="106"/>
      <c r="W484" s="106"/>
      <c r="X484" s="655"/>
      <c r="Y484" s="106"/>
      <c r="Z484" s="656"/>
      <c r="AA484" s="106"/>
      <c r="AB484" s="106"/>
      <c r="AC484" s="106"/>
      <c r="AD484" s="106"/>
      <c r="AE484" s="106"/>
      <c r="AF484" s="106"/>
      <c r="AG484" s="106"/>
      <c r="AH484" s="106"/>
      <c r="AI484" s="106"/>
      <c r="AJ484" s="106"/>
      <c r="AK484" s="106"/>
    </row>
    <row r="485" spans="1:37" ht="15.75" customHeight="1">
      <c r="A485" s="106"/>
      <c r="B485" s="654"/>
      <c r="C485" s="106"/>
      <c r="D485" s="106"/>
      <c r="E485" s="106"/>
      <c r="F485" s="106"/>
      <c r="G485" s="106"/>
      <c r="H485" s="106"/>
      <c r="I485" s="101"/>
      <c r="J485" s="101"/>
      <c r="K485" s="101"/>
      <c r="L485" s="101"/>
      <c r="M485" s="101"/>
      <c r="N485" s="101"/>
      <c r="O485" s="101"/>
      <c r="P485" s="102"/>
      <c r="Q485" s="101"/>
      <c r="R485" s="101"/>
      <c r="S485" s="101"/>
      <c r="T485" s="101"/>
      <c r="U485" s="101"/>
      <c r="V485" s="106"/>
      <c r="W485" s="106"/>
      <c r="X485" s="655"/>
      <c r="Y485" s="106"/>
      <c r="Z485" s="656"/>
      <c r="AA485" s="106"/>
      <c r="AB485" s="106"/>
      <c r="AC485" s="106"/>
      <c r="AD485" s="106"/>
      <c r="AE485" s="106"/>
      <c r="AF485" s="106"/>
      <c r="AG485" s="106"/>
      <c r="AH485" s="106"/>
      <c r="AI485" s="106"/>
      <c r="AJ485" s="106"/>
      <c r="AK485" s="106"/>
    </row>
    <row r="486" spans="1:37" ht="15.75" customHeight="1">
      <c r="A486" s="106"/>
      <c r="B486" s="654"/>
      <c r="C486" s="106"/>
      <c r="D486" s="106"/>
      <c r="E486" s="106"/>
      <c r="F486" s="106"/>
      <c r="G486" s="106"/>
      <c r="H486" s="106"/>
      <c r="I486" s="101"/>
      <c r="J486" s="101"/>
      <c r="K486" s="101"/>
      <c r="L486" s="101"/>
      <c r="M486" s="101"/>
      <c r="N486" s="101"/>
      <c r="O486" s="101"/>
      <c r="P486" s="102"/>
      <c r="Q486" s="101"/>
      <c r="R486" s="101"/>
      <c r="S486" s="101"/>
      <c r="T486" s="101"/>
      <c r="U486" s="101"/>
      <c r="V486" s="106"/>
      <c r="W486" s="106"/>
      <c r="X486" s="655"/>
      <c r="Y486" s="106"/>
      <c r="Z486" s="656"/>
      <c r="AA486" s="106"/>
      <c r="AB486" s="106"/>
      <c r="AC486" s="106"/>
      <c r="AD486" s="106"/>
      <c r="AE486" s="106"/>
      <c r="AF486" s="106"/>
      <c r="AG486" s="106"/>
      <c r="AH486" s="106"/>
      <c r="AI486" s="106"/>
      <c r="AJ486" s="106"/>
      <c r="AK486" s="106"/>
    </row>
    <row r="487" spans="1:37" ht="15.75" customHeight="1">
      <c r="A487" s="106"/>
      <c r="B487" s="654"/>
      <c r="C487" s="106"/>
      <c r="D487" s="106"/>
      <c r="E487" s="106"/>
      <c r="F487" s="106"/>
      <c r="G487" s="106"/>
      <c r="H487" s="106"/>
      <c r="I487" s="101"/>
      <c r="J487" s="101"/>
      <c r="K487" s="101"/>
      <c r="L487" s="101"/>
      <c r="M487" s="101"/>
      <c r="N487" s="101"/>
      <c r="O487" s="101"/>
      <c r="P487" s="102"/>
      <c r="Q487" s="101"/>
      <c r="R487" s="101"/>
      <c r="S487" s="101"/>
      <c r="T487" s="101"/>
      <c r="U487" s="101"/>
      <c r="V487" s="106"/>
      <c r="W487" s="106"/>
      <c r="X487" s="655"/>
      <c r="Y487" s="106"/>
      <c r="Z487" s="656"/>
      <c r="AA487" s="106"/>
      <c r="AB487" s="106"/>
      <c r="AC487" s="106"/>
      <c r="AD487" s="106"/>
      <c r="AE487" s="106"/>
      <c r="AF487" s="106"/>
      <c r="AG487" s="106"/>
      <c r="AH487" s="106"/>
      <c r="AI487" s="106"/>
      <c r="AJ487" s="106"/>
      <c r="AK487" s="106"/>
    </row>
    <row r="488" spans="1:37" ht="15.75" customHeight="1">
      <c r="A488" s="106"/>
      <c r="B488" s="654"/>
      <c r="C488" s="106"/>
      <c r="D488" s="106"/>
      <c r="E488" s="106"/>
      <c r="F488" s="106"/>
      <c r="G488" s="106"/>
      <c r="H488" s="106"/>
      <c r="I488" s="101"/>
      <c r="J488" s="101"/>
      <c r="K488" s="101"/>
      <c r="L488" s="101"/>
      <c r="M488" s="101"/>
      <c r="N488" s="101"/>
      <c r="O488" s="101"/>
      <c r="P488" s="102"/>
      <c r="Q488" s="101"/>
      <c r="R488" s="101"/>
      <c r="S488" s="101"/>
      <c r="T488" s="101"/>
      <c r="U488" s="101"/>
      <c r="V488" s="106"/>
      <c r="W488" s="106"/>
      <c r="X488" s="655"/>
      <c r="Y488" s="106"/>
      <c r="Z488" s="656"/>
      <c r="AA488" s="106"/>
      <c r="AB488" s="106"/>
      <c r="AC488" s="106"/>
      <c r="AD488" s="106"/>
      <c r="AE488" s="106"/>
      <c r="AF488" s="106"/>
      <c r="AG488" s="106"/>
      <c r="AH488" s="106"/>
      <c r="AI488" s="106"/>
      <c r="AJ488" s="106"/>
      <c r="AK488" s="106"/>
    </row>
    <row r="489" spans="1:37" ht="15.75" customHeight="1">
      <c r="A489" s="106"/>
      <c r="B489" s="654"/>
      <c r="C489" s="106"/>
      <c r="D489" s="106"/>
      <c r="E489" s="106"/>
      <c r="F489" s="106"/>
      <c r="G489" s="106"/>
      <c r="H489" s="106"/>
      <c r="I489" s="101"/>
      <c r="J489" s="101"/>
      <c r="K489" s="101"/>
      <c r="L489" s="101"/>
      <c r="M489" s="101"/>
      <c r="N489" s="101"/>
      <c r="O489" s="101"/>
      <c r="P489" s="102"/>
      <c r="Q489" s="101"/>
      <c r="R489" s="101"/>
      <c r="S489" s="101"/>
      <c r="T489" s="101"/>
      <c r="U489" s="101"/>
      <c r="V489" s="106"/>
      <c r="W489" s="106"/>
      <c r="X489" s="655"/>
      <c r="Y489" s="106"/>
      <c r="Z489" s="656"/>
      <c r="AA489" s="106"/>
      <c r="AB489" s="106"/>
      <c r="AC489" s="106"/>
      <c r="AD489" s="106"/>
      <c r="AE489" s="106"/>
      <c r="AF489" s="106"/>
      <c r="AG489" s="106"/>
      <c r="AH489" s="106"/>
      <c r="AI489" s="106"/>
      <c r="AJ489" s="106"/>
      <c r="AK489" s="106"/>
    </row>
    <row r="490" spans="1:37" ht="15.75" customHeight="1">
      <c r="A490" s="106"/>
      <c r="B490" s="654"/>
      <c r="C490" s="106"/>
      <c r="D490" s="106"/>
      <c r="E490" s="106"/>
      <c r="F490" s="106"/>
      <c r="G490" s="106"/>
      <c r="H490" s="106"/>
      <c r="I490" s="101"/>
      <c r="J490" s="101"/>
      <c r="K490" s="101"/>
      <c r="L490" s="101"/>
      <c r="M490" s="101"/>
      <c r="N490" s="101"/>
      <c r="O490" s="101"/>
      <c r="P490" s="102"/>
      <c r="Q490" s="101"/>
      <c r="R490" s="101"/>
      <c r="S490" s="101"/>
      <c r="T490" s="101"/>
      <c r="U490" s="101"/>
      <c r="V490" s="106"/>
      <c r="W490" s="106"/>
      <c r="X490" s="655"/>
      <c r="Y490" s="106"/>
      <c r="Z490" s="656"/>
      <c r="AA490" s="106"/>
      <c r="AB490" s="106"/>
      <c r="AC490" s="106"/>
      <c r="AD490" s="106"/>
      <c r="AE490" s="106"/>
      <c r="AF490" s="106"/>
      <c r="AG490" s="106"/>
      <c r="AH490" s="106"/>
      <c r="AI490" s="106"/>
      <c r="AJ490" s="106"/>
      <c r="AK490" s="106"/>
    </row>
    <row r="491" spans="1:37" ht="15.75" customHeight="1">
      <c r="A491" s="106"/>
      <c r="B491" s="654"/>
      <c r="C491" s="106"/>
      <c r="D491" s="106"/>
      <c r="E491" s="106"/>
      <c r="F491" s="106"/>
      <c r="G491" s="106"/>
      <c r="H491" s="106"/>
      <c r="I491" s="101"/>
      <c r="J491" s="101"/>
      <c r="K491" s="101"/>
      <c r="L491" s="101"/>
      <c r="M491" s="101"/>
      <c r="N491" s="101"/>
      <c r="O491" s="101"/>
      <c r="P491" s="102"/>
      <c r="Q491" s="101"/>
      <c r="R491" s="101"/>
      <c r="S491" s="101"/>
      <c r="T491" s="101"/>
      <c r="U491" s="101"/>
      <c r="V491" s="106"/>
      <c r="W491" s="106"/>
      <c r="X491" s="655"/>
      <c r="Y491" s="106"/>
      <c r="Z491" s="656"/>
      <c r="AA491" s="106"/>
      <c r="AB491" s="106"/>
      <c r="AC491" s="106"/>
      <c r="AD491" s="106"/>
      <c r="AE491" s="106"/>
      <c r="AF491" s="106"/>
      <c r="AG491" s="106"/>
      <c r="AH491" s="106"/>
      <c r="AI491" s="106"/>
      <c r="AJ491" s="106"/>
      <c r="AK491" s="106"/>
    </row>
    <row r="492" spans="1:37" ht="15.75" customHeight="1">
      <c r="A492" s="106"/>
      <c r="B492" s="654"/>
      <c r="C492" s="106"/>
      <c r="D492" s="106"/>
      <c r="E492" s="106"/>
      <c r="F492" s="106"/>
      <c r="G492" s="106"/>
      <c r="H492" s="106"/>
      <c r="I492" s="101"/>
      <c r="J492" s="101"/>
      <c r="K492" s="101"/>
      <c r="L492" s="101"/>
      <c r="M492" s="101"/>
      <c r="N492" s="101"/>
      <c r="O492" s="101"/>
      <c r="P492" s="102"/>
      <c r="Q492" s="101"/>
      <c r="R492" s="101"/>
      <c r="S492" s="101"/>
      <c r="T492" s="101"/>
      <c r="U492" s="101"/>
      <c r="V492" s="106"/>
      <c r="W492" s="106"/>
      <c r="X492" s="655"/>
      <c r="Y492" s="106"/>
      <c r="Z492" s="656"/>
      <c r="AA492" s="106"/>
      <c r="AB492" s="106"/>
      <c r="AC492" s="106"/>
      <c r="AD492" s="106"/>
      <c r="AE492" s="106"/>
      <c r="AF492" s="106"/>
      <c r="AG492" s="106"/>
      <c r="AH492" s="106"/>
      <c r="AI492" s="106"/>
      <c r="AJ492" s="106"/>
      <c r="AK492" s="106"/>
    </row>
    <row r="493" spans="1:37" ht="15.75" customHeight="1">
      <c r="A493" s="106"/>
      <c r="B493" s="654"/>
      <c r="C493" s="106"/>
      <c r="D493" s="106"/>
      <c r="E493" s="106"/>
      <c r="F493" s="106"/>
      <c r="G493" s="106"/>
      <c r="H493" s="106"/>
      <c r="I493" s="101"/>
      <c r="J493" s="101"/>
      <c r="K493" s="101"/>
      <c r="L493" s="101"/>
      <c r="M493" s="101"/>
      <c r="N493" s="101"/>
      <c r="O493" s="101"/>
      <c r="P493" s="102"/>
      <c r="Q493" s="101"/>
      <c r="R493" s="101"/>
      <c r="S493" s="101"/>
      <c r="T493" s="101"/>
      <c r="U493" s="101"/>
      <c r="V493" s="106"/>
      <c r="W493" s="106"/>
      <c r="X493" s="655"/>
      <c r="Y493" s="106"/>
      <c r="Z493" s="656"/>
      <c r="AA493" s="106"/>
      <c r="AB493" s="106"/>
      <c r="AC493" s="106"/>
      <c r="AD493" s="106"/>
      <c r="AE493" s="106"/>
      <c r="AF493" s="106"/>
      <c r="AG493" s="106"/>
      <c r="AH493" s="106"/>
      <c r="AI493" s="106"/>
      <c r="AJ493" s="106"/>
      <c r="AK493" s="106"/>
    </row>
    <row r="494" spans="1:37" ht="15.75" customHeight="1">
      <c r="A494" s="106"/>
      <c r="B494" s="654"/>
      <c r="C494" s="106"/>
      <c r="D494" s="106"/>
      <c r="E494" s="106"/>
      <c r="F494" s="106"/>
      <c r="G494" s="106"/>
      <c r="H494" s="106"/>
      <c r="I494" s="101"/>
      <c r="J494" s="101"/>
      <c r="K494" s="101"/>
      <c r="L494" s="101"/>
      <c r="M494" s="101"/>
      <c r="N494" s="101"/>
      <c r="O494" s="101"/>
      <c r="P494" s="102"/>
      <c r="Q494" s="101"/>
      <c r="R494" s="101"/>
      <c r="S494" s="101"/>
      <c r="T494" s="101"/>
      <c r="U494" s="101"/>
      <c r="V494" s="106"/>
      <c r="W494" s="106"/>
      <c r="X494" s="655"/>
      <c r="Y494" s="106"/>
      <c r="Z494" s="656"/>
      <c r="AA494" s="106"/>
      <c r="AB494" s="106"/>
      <c r="AC494" s="106"/>
      <c r="AD494" s="106"/>
      <c r="AE494" s="106"/>
      <c r="AF494" s="106"/>
      <c r="AG494" s="106"/>
      <c r="AH494" s="106"/>
      <c r="AI494" s="106"/>
      <c r="AJ494" s="106"/>
      <c r="AK494" s="106"/>
    </row>
    <row r="495" spans="1:37" ht="15.75" customHeight="1">
      <c r="A495" s="106"/>
      <c r="B495" s="654"/>
      <c r="C495" s="106"/>
      <c r="D495" s="106"/>
      <c r="E495" s="106"/>
      <c r="F495" s="106"/>
      <c r="G495" s="106"/>
      <c r="H495" s="106"/>
      <c r="I495" s="101"/>
      <c r="J495" s="101"/>
      <c r="K495" s="101"/>
      <c r="L495" s="101"/>
      <c r="M495" s="101"/>
      <c r="N495" s="101"/>
      <c r="O495" s="101"/>
      <c r="P495" s="102"/>
      <c r="Q495" s="101"/>
      <c r="R495" s="101"/>
      <c r="S495" s="101"/>
      <c r="T495" s="101"/>
      <c r="U495" s="101"/>
      <c r="V495" s="106"/>
      <c r="W495" s="106"/>
      <c r="X495" s="655"/>
      <c r="Y495" s="106"/>
      <c r="Z495" s="656"/>
      <c r="AA495" s="106"/>
      <c r="AB495" s="106"/>
      <c r="AC495" s="106"/>
      <c r="AD495" s="106"/>
      <c r="AE495" s="106"/>
      <c r="AF495" s="106"/>
      <c r="AG495" s="106"/>
      <c r="AH495" s="106"/>
      <c r="AI495" s="106"/>
      <c r="AJ495" s="106"/>
      <c r="AK495" s="106"/>
    </row>
    <row r="496" spans="1:37" ht="15.75" customHeight="1">
      <c r="A496" s="106"/>
      <c r="B496" s="654"/>
      <c r="C496" s="106"/>
      <c r="D496" s="106"/>
      <c r="E496" s="106"/>
      <c r="F496" s="106"/>
      <c r="G496" s="106"/>
      <c r="H496" s="106"/>
      <c r="I496" s="101"/>
      <c r="J496" s="101"/>
      <c r="K496" s="101"/>
      <c r="L496" s="101"/>
      <c r="M496" s="101"/>
      <c r="N496" s="101"/>
      <c r="O496" s="101"/>
      <c r="P496" s="102"/>
      <c r="Q496" s="101"/>
      <c r="R496" s="101"/>
      <c r="S496" s="101"/>
      <c r="T496" s="101"/>
      <c r="U496" s="101"/>
      <c r="V496" s="106"/>
      <c r="W496" s="106"/>
      <c r="X496" s="655"/>
      <c r="Y496" s="106"/>
      <c r="Z496" s="656"/>
      <c r="AA496" s="106"/>
      <c r="AB496" s="106"/>
      <c r="AC496" s="106"/>
      <c r="AD496" s="106"/>
      <c r="AE496" s="106"/>
      <c r="AF496" s="106"/>
      <c r="AG496" s="106"/>
      <c r="AH496" s="106"/>
      <c r="AI496" s="106"/>
      <c r="AJ496" s="106"/>
      <c r="AK496" s="106"/>
    </row>
    <row r="497" spans="1:37" ht="15.75" customHeight="1">
      <c r="A497" s="106"/>
      <c r="B497" s="654"/>
      <c r="C497" s="106"/>
      <c r="D497" s="106"/>
      <c r="E497" s="106"/>
      <c r="F497" s="106"/>
      <c r="G497" s="106"/>
      <c r="H497" s="106"/>
      <c r="I497" s="101"/>
      <c r="J497" s="101"/>
      <c r="K497" s="101"/>
      <c r="L497" s="101"/>
      <c r="M497" s="101"/>
      <c r="N497" s="101"/>
      <c r="O497" s="101"/>
      <c r="P497" s="102"/>
      <c r="Q497" s="101"/>
      <c r="R497" s="101"/>
      <c r="S497" s="101"/>
      <c r="T497" s="101"/>
      <c r="U497" s="101"/>
      <c r="V497" s="106"/>
      <c r="W497" s="106"/>
      <c r="X497" s="655"/>
      <c r="Y497" s="106"/>
      <c r="Z497" s="656"/>
      <c r="AA497" s="106"/>
      <c r="AB497" s="106"/>
      <c r="AC497" s="106"/>
      <c r="AD497" s="106"/>
      <c r="AE497" s="106"/>
      <c r="AF497" s="106"/>
      <c r="AG497" s="106"/>
      <c r="AH497" s="106"/>
      <c r="AI497" s="106"/>
      <c r="AJ497" s="106"/>
      <c r="AK497" s="106"/>
    </row>
    <row r="498" spans="1:37" ht="15.75" customHeight="1">
      <c r="A498" s="106"/>
      <c r="B498" s="654"/>
      <c r="C498" s="106"/>
      <c r="D498" s="106"/>
      <c r="E498" s="106"/>
      <c r="F498" s="106"/>
      <c r="G498" s="106"/>
      <c r="H498" s="106"/>
      <c r="I498" s="101"/>
      <c r="J498" s="101"/>
      <c r="K498" s="101"/>
      <c r="L498" s="101"/>
      <c r="M498" s="101"/>
      <c r="N498" s="101"/>
      <c r="O498" s="101"/>
      <c r="P498" s="102"/>
      <c r="Q498" s="101"/>
      <c r="R498" s="101"/>
      <c r="S498" s="101"/>
      <c r="T498" s="101"/>
      <c r="U498" s="101"/>
      <c r="V498" s="106"/>
      <c r="W498" s="106"/>
      <c r="X498" s="655"/>
      <c r="Y498" s="106"/>
      <c r="Z498" s="656"/>
      <c r="AA498" s="106"/>
      <c r="AB498" s="106"/>
      <c r="AC498" s="106"/>
      <c r="AD498" s="106"/>
      <c r="AE498" s="106"/>
      <c r="AF498" s="106"/>
      <c r="AG498" s="106"/>
      <c r="AH498" s="106"/>
      <c r="AI498" s="106"/>
      <c r="AJ498" s="106"/>
      <c r="AK498" s="106"/>
    </row>
    <row r="499" spans="1:37" ht="15.75" customHeight="1">
      <c r="A499" s="106"/>
      <c r="B499" s="654"/>
      <c r="C499" s="106"/>
      <c r="D499" s="106"/>
      <c r="E499" s="106"/>
      <c r="F499" s="106"/>
      <c r="G499" s="106"/>
      <c r="H499" s="106"/>
      <c r="I499" s="101"/>
      <c r="J499" s="101"/>
      <c r="K499" s="101"/>
      <c r="L499" s="101"/>
      <c r="M499" s="101"/>
      <c r="N499" s="101"/>
      <c r="O499" s="101"/>
      <c r="P499" s="102"/>
      <c r="Q499" s="101"/>
      <c r="R499" s="101"/>
      <c r="S499" s="101"/>
      <c r="T499" s="101"/>
      <c r="U499" s="101"/>
      <c r="V499" s="106"/>
      <c r="W499" s="106"/>
      <c r="X499" s="655"/>
      <c r="Y499" s="106"/>
      <c r="Z499" s="656"/>
      <c r="AA499" s="106"/>
      <c r="AB499" s="106"/>
      <c r="AC499" s="106"/>
      <c r="AD499" s="106"/>
      <c r="AE499" s="106"/>
      <c r="AF499" s="106"/>
      <c r="AG499" s="106"/>
      <c r="AH499" s="106"/>
      <c r="AI499" s="106"/>
      <c r="AJ499" s="106"/>
      <c r="AK499" s="106"/>
    </row>
    <row r="500" spans="1:37" ht="15.75" customHeight="1">
      <c r="A500" s="106"/>
      <c r="B500" s="654"/>
      <c r="C500" s="106"/>
      <c r="D500" s="106"/>
      <c r="E500" s="106"/>
      <c r="F500" s="106"/>
      <c r="G500" s="106"/>
      <c r="H500" s="106"/>
      <c r="I500" s="101"/>
      <c r="J500" s="101"/>
      <c r="K500" s="101"/>
      <c r="L500" s="101"/>
      <c r="M500" s="101"/>
      <c r="N500" s="101"/>
      <c r="O500" s="101"/>
      <c r="P500" s="102"/>
      <c r="Q500" s="101"/>
      <c r="R500" s="101"/>
      <c r="S500" s="101"/>
      <c r="T500" s="101"/>
      <c r="U500" s="101"/>
      <c r="V500" s="106"/>
      <c r="W500" s="106"/>
      <c r="X500" s="655"/>
      <c r="Y500" s="106"/>
      <c r="Z500" s="656"/>
      <c r="AA500" s="106"/>
      <c r="AB500" s="106"/>
      <c r="AC500" s="106"/>
      <c r="AD500" s="106"/>
      <c r="AE500" s="106"/>
      <c r="AF500" s="106"/>
      <c r="AG500" s="106"/>
      <c r="AH500" s="106"/>
      <c r="AI500" s="106"/>
      <c r="AJ500" s="106"/>
      <c r="AK500" s="106"/>
    </row>
    <row r="501" spans="1:37" ht="15.75" customHeight="1">
      <c r="A501" s="106"/>
      <c r="B501" s="654"/>
      <c r="C501" s="106"/>
      <c r="D501" s="106"/>
      <c r="E501" s="106"/>
      <c r="F501" s="106"/>
      <c r="G501" s="106"/>
      <c r="H501" s="106"/>
      <c r="I501" s="101"/>
      <c r="J501" s="101"/>
      <c r="K501" s="101"/>
      <c r="L501" s="101"/>
      <c r="M501" s="101"/>
      <c r="N501" s="101"/>
      <c r="O501" s="101"/>
      <c r="P501" s="102"/>
      <c r="Q501" s="101"/>
      <c r="R501" s="101"/>
      <c r="S501" s="101"/>
      <c r="T501" s="101"/>
      <c r="U501" s="101"/>
      <c r="V501" s="106"/>
      <c r="W501" s="106"/>
      <c r="X501" s="655"/>
      <c r="Y501" s="106"/>
      <c r="Z501" s="656"/>
      <c r="AA501" s="106"/>
      <c r="AB501" s="106"/>
      <c r="AC501" s="106"/>
      <c r="AD501" s="106"/>
      <c r="AE501" s="106"/>
      <c r="AF501" s="106"/>
      <c r="AG501" s="106"/>
      <c r="AH501" s="106"/>
      <c r="AI501" s="106"/>
      <c r="AJ501" s="106"/>
      <c r="AK501" s="106"/>
    </row>
    <row r="502" spans="1:37" ht="15.75" customHeight="1">
      <c r="A502" s="106"/>
      <c r="B502" s="654"/>
      <c r="C502" s="106"/>
      <c r="D502" s="106"/>
      <c r="E502" s="106"/>
      <c r="F502" s="106"/>
      <c r="G502" s="106"/>
      <c r="H502" s="106"/>
      <c r="I502" s="101"/>
      <c r="J502" s="101"/>
      <c r="K502" s="101"/>
      <c r="L502" s="101"/>
      <c r="M502" s="101"/>
      <c r="N502" s="101"/>
      <c r="O502" s="101"/>
      <c r="P502" s="102"/>
      <c r="Q502" s="101"/>
      <c r="R502" s="101"/>
      <c r="S502" s="101"/>
      <c r="T502" s="101"/>
      <c r="U502" s="101"/>
      <c r="V502" s="106"/>
      <c r="W502" s="106"/>
      <c r="X502" s="655"/>
      <c r="Y502" s="106"/>
      <c r="Z502" s="656"/>
      <c r="AA502" s="106"/>
      <c r="AB502" s="106"/>
      <c r="AC502" s="106"/>
      <c r="AD502" s="106"/>
      <c r="AE502" s="106"/>
      <c r="AF502" s="106"/>
      <c r="AG502" s="106"/>
      <c r="AH502" s="106"/>
      <c r="AI502" s="106"/>
      <c r="AJ502" s="106"/>
      <c r="AK502" s="106"/>
    </row>
    <row r="503" spans="1:37" ht="15.75" customHeight="1">
      <c r="A503" s="106"/>
      <c r="B503" s="654"/>
      <c r="C503" s="106"/>
      <c r="D503" s="106"/>
      <c r="E503" s="106"/>
      <c r="F503" s="106"/>
      <c r="G503" s="106"/>
      <c r="H503" s="106"/>
      <c r="I503" s="101"/>
      <c r="J503" s="101"/>
      <c r="K503" s="101"/>
      <c r="L503" s="101"/>
      <c r="M503" s="101"/>
      <c r="N503" s="101"/>
      <c r="O503" s="101"/>
      <c r="P503" s="102"/>
      <c r="Q503" s="101"/>
      <c r="R503" s="101"/>
      <c r="S503" s="101"/>
      <c r="T503" s="101"/>
      <c r="U503" s="101"/>
      <c r="V503" s="106"/>
      <c r="W503" s="106"/>
      <c r="X503" s="655"/>
      <c r="Y503" s="106"/>
      <c r="Z503" s="656"/>
      <c r="AA503" s="106"/>
      <c r="AB503" s="106"/>
      <c r="AC503" s="106"/>
      <c r="AD503" s="106"/>
      <c r="AE503" s="106"/>
      <c r="AF503" s="106"/>
      <c r="AG503" s="106"/>
      <c r="AH503" s="106"/>
      <c r="AI503" s="106"/>
      <c r="AJ503" s="106"/>
      <c r="AK503" s="106"/>
    </row>
    <row r="504" spans="1:37" ht="15.75" customHeight="1">
      <c r="A504" s="106"/>
      <c r="B504" s="654"/>
      <c r="C504" s="106"/>
      <c r="D504" s="106"/>
      <c r="E504" s="106"/>
      <c r="F504" s="106"/>
      <c r="G504" s="106"/>
      <c r="H504" s="106"/>
      <c r="I504" s="101"/>
      <c r="J504" s="101"/>
      <c r="K504" s="101"/>
      <c r="L504" s="101"/>
      <c r="M504" s="101"/>
      <c r="N504" s="101"/>
      <c r="O504" s="101"/>
      <c r="P504" s="102"/>
      <c r="Q504" s="101"/>
      <c r="R504" s="101"/>
      <c r="S504" s="101"/>
      <c r="T504" s="101"/>
      <c r="U504" s="101"/>
      <c r="V504" s="106"/>
      <c r="W504" s="106"/>
      <c r="X504" s="655"/>
      <c r="Y504" s="106"/>
      <c r="Z504" s="656"/>
      <c r="AA504" s="106"/>
      <c r="AB504" s="106"/>
      <c r="AC504" s="106"/>
      <c r="AD504" s="106"/>
      <c r="AE504" s="106"/>
      <c r="AF504" s="106"/>
      <c r="AG504" s="106"/>
      <c r="AH504" s="106"/>
      <c r="AI504" s="106"/>
      <c r="AJ504" s="106"/>
      <c r="AK504" s="106"/>
    </row>
    <row r="505" spans="1:37" ht="15.75" customHeight="1">
      <c r="A505" s="106"/>
      <c r="B505" s="654"/>
      <c r="C505" s="106"/>
      <c r="D505" s="106"/>
      <c r="E505" s="106"/>
      <c r="F505" s="106"/>
      <c r="G505" s="106"/>
      <c r="H505" s="106"/>
      <c r="I505" s="101"/>
      <c r="J505" s="101"/>
      <c r="K505" s="101"/>
      <c r="L505" s="101"/>
      <c r="M505" s="101"/>
      <c r="N505" s="101"/>
      <c r="O505" s="101"/>
      <c r="P505" s="102"/>
      <c r="Q505" s="101"/>
      <c r="R505" s="101"/>
      <c r="S505" s="101"/>
      <c r="T505" s="101"/>
      <c r="U505" s="101"/>
      <c r="V505" s="106"/>
      <c r="W505" s="106"/>
      <c r="X505" s="655"/>
      <c r="Y505" s="106"/>
      <c r="Z505" s="656"/>
      <c r="AA505" s="106"/>
      <c r="AB505" s="106"/>
      <c r="AC505" s="106"/>
      <c r="AD505" s="106"/>
      <c r="AE505" s="106"/>
      <c r="AF505" s="106"/>
      <c r="AG505" s="106"/>
      <c r="AH505" s="106"/>
      <c r="AI505" s="106"/>
      <c r="AJ505" s="106"/>
      <c r="AK505" s="106"/>
    </row>
    <row r="506" spans="1:37" ht="15.75" customHeight="1">
      <c r="A506" s="106"/>
      <c r="B506" s="654"/>
      <c r="C506" s="106"/>
      <c r="D506" s="106"/>
      <c r="E506" s="106"/>
      <c r="F506" s="106"/>
      <c r="G506" s="106"/>
      <c r="H506" s="106"/>
      <c r="I506" s="101"/>
      <c r="J506" s="101"/>
      <c r="K506" s="101"/>
      <c r="L506" s="101"/>
      <c r="M506" s="101"/>
      <c r="N506" s="101"/>
      <c r="O506" s="101"/>
      <c r="P506" s="102"/>
      <c r="Q506" s="101"/>
      <c r="R506" s="101"/>
      <c r="S506" s="101"/>
      <c r="T506" s="101"/>
      <c r="U506" s="101"/>
      <c r="V506" s="106"/>
      <c r="W506" s="106"/>
      <c r="X506" s="655"/>
      <c r="Y506" s="106"/>
      <c r="Z506" s="656"/>
      <c r="AA506" s="106"/>
      <c r="AB506" s="106"/>
      <c r="AC506" s="106"/>
      <c r="AD506" s="106"/>
      <c r="AE506" s="106"/>
      <c r="AF506" s="106"/>
      <c r="AG506" s="106"/>
      <c r="AH506" s="106"/>
      <c r="AI506" s="106"/>
      <c r="AJ506" s="106"/>
      <c r="AK506" s="106"/>
    </row>
    <row r="507" spans="1:37" ht="15.75" customHeight="1">
      <c r="A507" s="106"/>
      <c r="B507" s="654"/>
      <c r="C507" s="106"/>
      <c r="D507" s="106"/>
      <c r="E507" s="106"/>
      <c r="F507" s="106"/>
      <c r="G507" s="106"/>
      <c r="H507" s="106"/>
      <c r="I507" s="101"/>
      <c r="J507" s="101"/>
      <c r="K507" s="101"/>
      <c r="L507" s="101"/>
      <c r="M507" s="101"/>
      <c r="N507" s="101"/>
      <c r="O507" s="101"/>
      <c r="P507" s="102"/>
      <c r="Q507" s="101"/>
      <c r="R507" s="101"/>
      <c r="S507" s="101"/>
      <c r="T507" s="101"/>
      <c r="U507" s="101"/>
      <c r="V507" s="106"/>
      <c r="W507" s="106"/>
      <c r="X507" s="655"/>
      <c r="Y507" s="106"/>
      <c r="Z507" s="656"/>
      <c r="AA507" s="106"/>
      <c r="AB507" s="106"/>
      <c r="AC507" s="106"/>
      <c r="AD507" s="106"/>
      <c r="AE507" s="106"/>
      <c r="AF507" s="106"/>
      <c r="AG507" s="106"/>
      <c r="AH507" s="106"/>
      <c r="AI507" s="106"/>
      <c r="AJ507" s="106"/>
      <c r="AK507" s="106"/>
    </row>
    <row r="508" spans="1:37" ht="15.75" customHeight="1">
      <c r="A508" s="106"/>
      <c r="B508" s="654"/>
      <c r="C508" s="106"/>
      <c r="D508" s="106"/>
      <c r="E508" s="106"/>
      <c r="F508" s="106"/>
      <c r="G508" s="106"/>
      <c r="H508" s="106"/>
      <c r="I508" s="101"/>
      <c r="J508" s="101"/>
      <c r="K508" s="101"/>
      <c r="L508" s="101"/>
      <c r="M508" s="101"/>
      <c r="N508" s="101"/>
      <c r="O508" s="101"/>
      <c r="P508" s="102"/>
      <c r="Q508" s="101"/>
      <c r="R508" s="101"/>
      <c r="S508" s="101"/>
      <c r="T508" s="101"/>
      <c r="U508" s="101"/>
      <c r="V508" s="106"/>
      <c r="W508" s="106"/>
      <c r="X508" s="655"/>
      <c r="Y508" s="106"/>
      <c r="Z508" s="656"/>
      <c r="AA508" s="106"/>
      <c r="AB508" s="106"/>
      <c r="AC508" s="106"/>
      <c r="AD508" s="106"/>
      <c r="AE508" s="106"/>
      <c r="AF508" s="106"/>
      <c r="AG508" s="106"/>
      <c r="AH508" s="106"/>
      <c r="AI508" s="106"/>
      <c r="AJ508" s="106"/>
      <c r="AK508" s="106"/>
    </row>
    <row r="509" spans="1:37" ht="15.75" customHeight="1">
      <c r="A509" s="106"/>
      <c r="B509" s="654"/>
      <c r="C509" s="106"/>
      <c r="D509" s="106"/>
      <c r="E509" s="106"/>
      <c r="F509" s="106"/>
      <c r="G509" s="106"/>
      <c r="H509" s="106"/>
      <c r="I509" s="101"/>
      <c r="J509" s="101"/>
      <c r="K509" s="101"/>
      <c r="L509" s="101"/>
      <c r="M509" s="101"/>
      <c r="N509" s="101"/>
      <c r="O509" s="101"/>
      <c r="P509" s="102"/>
      <c r="Q509" s="101"/>
      <c r="R509" s="101"/>
      <c r="S509" s="101"/>
      <c r="T509" s="101"/>
      <c r="U509" s="101"/>
      <c r="V509" s="106"/>
      <c r="W509" s="106"/>
      <c r="X509" s="655"/>
      <c r="Y509" s="106"/>
      <c r="Z509" s="656"/>
      <c r="AA509" s="106"/>
      <c r="AB509" s="106"/>
      <c r="AC509" s="106"/>
      <c r="AD509" s="106"/>
      <c r="AE509" s="106"/>
      <c r="AF509" s="106"/>
      <c r="AG509" s="106"/>
      <c r="AH509" s="106"/>
      <c r="AI509" s="106"/>
      <c r="AJ509" s="106"/>
      <c r="AK509" s="106"/>
    </row>
    <row r="510" spans="1:37" ht="15.75" customHeight="1">
      <c r="A510" s="106"/>
      <c r="B510" s="654"/>
      <c r="C510" s="106"/>
      <c r="D510" s="106"/>
      <c r="E510" s="106"/>
      <c r="F510" s="106"/>
      <c r="G510" s="106"/>
      <c r="H510" s="106"/>
      <c r="I510" s="101"/>
      <c r="J510" s="101"/>
      <c r="K510" s="101"/>
      <c r="L510" s="101"/>
      <c r="M510" s="101"/>
      <c r="N510" s="101"/>
      <c r="O510" s="101"/>
      <c r="P510" s="102"/>
      <c r="Q510" s="101"/>
      <c r="R510" s="101"/>
      <c r="S510" s="101"/>
      <c r="T510" s="101"/>
      <c r="U510" s="101"/>
      <c r="V510" s="106"/>
      <c r="W510" s="106"/>
      <c r="X510" s="655"/>
      <c r="Y510" s="106"/>
      <c r="Z510" s="656"/>
      <c r="AA510" s="106"/>
      <c r="AB510" s="106"/>
      <c r="AC510" s="106"/>
      <c r="AD510" s="106"/>
      <c r="AE510" s="106"/>
      <c r="AF510" s="106"/>
      <c r="AG510" s="106"/>
      <c r="AH510" s="106"/>
      <c r="AI510" s="106"/>
      <c r="AJ510" s="106"/>
      <c r="AK510" s="106"/>
    </row>
    <row r="511" spans="1:37" ht="15.75" customHeight="1">
      <c r="A511" s="106"/>
      <c r="B511" s="654"/>
      <c r="C511" s="106"/>
      <c r="D511" s="106"/>
      <c r="E511" s="106"/>
      <c r="F511" s="106"/>
      <c r="G511" s="106"/>
      <c r="H511" s="106"/>
      <c r="I511" s="101"/>
      <c r="J511" s="101"/>
      <c r="K511" s="101"/>
      <c r="L511" s="101"/>
      <c r="M511" s="101"/>
      <c r="N511" s="101"/>
      <c r="O511" s="101"/>
      <c r="P511" s="102"/>
      <c r="Q511" s="101"/>
      <c r="R511" s="101"/>
      <c r="S511" s="101"/>
      <c r="T511" s="101"/>
      <c r="U511" s="101"/>
      <c r="V511" s="106"/>
      <c r="W511" s="106"/>
      <c r="X511" s="655"/>
      <c r="Y511" s="106"/>
      <c r="Z511" s="656"/>
      <c r="AA511" s="106"/>
      <c r="AB511" s="106"/>
      <c r="AC511" s="106"/>
      <c r="AD511" s="106"/>
      <c r="AE511" s="106"/>
      <c r="AF511" s="106"/>
      <c r="AG511" s="106"/>
      <c r="AH511" s="106"/>
      <c r="AI511" s="106"/>
      <c r="AJ511" s="106"/>
      <c r="AK511" s="106"/>
    </row>
    <row r="512" spans="1:37" ht="15.75" customHeight="1">
      <c r="A512" s="106"/>
      <c r="B512" s="654"/>
      <c r="C512" s="106"/>
      <c r="D512" s="106"/>
      <c r="E512" s="106"/>
      <c r="F512" s="106"/>
      <c r="G512" s="106"/>
      <c r="H512" s="106"/>
      <c r="I512" s="101"/>
      <c r="J512" s="101"/>
      <c r="K512" s="101"/>
      <c r="L512" s="101"/>
      <c r="M512" s="101"/>
      <c r="N512" s="101"/>
      <c r="O512" s="101"/>
      <c r="P512" s="102"/>
      <c r="Q512" s="101"/>
      <c r="R512" s="101"/>
      <c r="S512" s="101"/>
      <c r="T512" s="101"/>
      <c r="U512" s="101"/>
      <c r="V512" s="106"/>
      <c r="W512" s="106"/>
      <c r="X512" s="655"/>
      <c r="Y512" s="106"/>
      <c r="Z512" s="656"/>
      <c r="AA512" s="106"/>
      <c r="AB512" s="106"/>
      <c r="AC512" s="106"/>
      <c r="AD512" s="106"/>
      <c r="AE512" s="106"/>
      <c r="AF512" s="106"/>
      <c r="AG512" s="106"/>
      <c r="AH512" s="106"/>
      <c r="AI512" s="106"/>
      <c r="AJ512" s="106"/>
      <c r="AK512" s="106"/>
    </row>
    <row r="513" spans="1:37" ht="15.75" customHeight="1">
      <c r="A513" s="106"/>
      <c r="B513" s="654"/>
      <c r="C513" s="106"/>
      <c r="D513" s="106"/>
      <c r="E513" s="106"/>
      <c r="F513" s="106"/>
      <c r="G513" s="106"/>
      <c r="H513" s="106"/>
      <c r="I513" s="101"/>
      <c r="J513" s="101"/>
      <c r="K513" s="101"/>
      <c r="L513" s="101"/>
      <c r="M513" s="101"/>
      <c r="N513" s="101"/>
      <c r="O513" s="101"/>
      <c r="P513" s="102"/>
      <c r="Q513" s="101"/>
      <c r="R513" s="101"/>
      <c r="S513" s="101"/>
      <c r="T513" s="101"/>
      <c r="U513" s="101"/>
      <c r="V513" s="106"/>
      <c r="W513" s="106"/>
      <c r="X513" s="655"/>
      <c r="Y513" s="106"/>
      <c r="Z513" s="656"/>
      <c r="AA513" s="106"/>
      <c r="AB513" s="106"/>
      <c r="AC513" s="106"/>
      <c r="AD513" s="106"/>
      <c r="AE513" s="106"/>
      <c r="AF513" s="106"/>
      <c r="AG513" s="106"/>
      <c r="AH513" s="106"/>
      <c r="AI513" s="106"/>
      <c r="AJ513" s="106"/>
      <c r="AK513" s="106"/>
    </row>
    <row r="514" spans="1:37" ht="15.75" customHeight="1">
      <c r="A514" s="106"/>
      <c r="B514" s="654"/>
      <c r="C514" s="106"/>
      <c r="D514" s="106"/>
      <c r="E514" s="106"/>
      <c r="F514" s="106"/>
      <c r="G514" s="106"/>
      <c r="H514" s="106"/>
      <c r="I514" s="101"/>
      <c r="J514" s="101"/>
      <c r="K514" s="101"/>
      <c r="L514" s="101"/>
      <c r="M514" s="101"/>
      <c r="N514" s="101"/>
      <c r="O514" s="101"/>
      <c r="P514" s="102"/>
      <c r="Q514" s="101"/>
      <c r="R514" s="101"/>
      <c r="S514" s="101"/>
      <c r="T514" s="101"/>
      <c r="U514" s="101"/>
      <c r="V514" s="106"/>
      <c r="W514" s="106"/>
      <c r="X514" s="655"/>
      <c r="Y514" s="106"/>
      <c r="Z514" s="656"/>
      <c r="AA514" s="106"/>
      <c r="AB514" s="106"/>
      <c r="AC514" s="106"/>
      <c r="AD514" s="106"/>
      <c r="AE514" s="106"/>
      <c r="AF514" s="106"/>
      <c r="AG514" s="106"/>
      <c r="AH514" s="106"/>
      <c r="AI514" s="106"/>
      <c r="AJ514" s="106"/>
      <c r="AK514" s="106"/>
    </row>
    <row r="515" spans="1:37" ht="15.75" customHeight="1">
      <c r="A515" s="106"/>
      <c r="B515" s="654"/>
      <c r="C515" s="106"/>
      <c r="D515" s="106"/>
      <c r="E515" s="106"/>
      <c r="F515" s="106"/>
      <c r="G515" s="106"/>
      <c r="H515" s="106"/>
      <c r="I515" s="101"/>
      <c r="J515" s="101"/>
      <c r="K515" s="101"/>
      <c r="L515" s="101"/>
      <c r="M515" s="101"/>
      <c r="N515" s="101"/>
      <c r="O515" s="101"/>
      <c r="P515" s="102"/>
      <c r="Q515" s="101"/>
      <c r="R515" s="101"/>
      <c r="S515" s="101"/>
      <c r="T515" s="101"/>
      <c r="U515" s="101"/>
      <c r="V515" s="106"/>
      <c r="W515" s="106"/>
      <c r="X515" s="655"/>
      <c r="Y515" s="106"/>
      <c r="Z515" s="656"/>
      <c r="AA515" s="106"/>
      <c r="AB515" s="106"/>
      <c r="AC515" s="106"/>
      <c r="AD515" s="106"/>
      <c r="AE515" s="106"/>
      <c r="AF515" s="106"/>
      <c r="AG515" s="106"/>
      <c r="AH515" s="106"/>
      <c r="AI515" s="106"/>
      <c r="AJ515" s="106"/>
      <c r="AK515" s="106"/>
    </row>
    <row r="516" spans="1:37" ht="15.75" customHeight="1">
      <c r="A516" s="106"/>
      <c r="B516" s="654"/>
      <c r="C516" s="106"/>
      <c r="D516" s="106"/>
      <c r="E516" s="106"/>
      <c r="F516" s="106"/>
      <c r="G516" s="106"/>
      <c r="H516" s="106"/>
      <c r="I516" s="101"/>
      <c r="J516" s="101"/>
      <c r="K516" s="101"/>
      <c r="L516" s="101"/>
      <c r="M516" s="101"/>
      <c r="N516" s="101"/>
      <c r="O516" s="101"/>
      <c r="P516" s="102"/>
      <c r="Q516" s="101"/>
      <c r="R516" s="101"/>
      <c r="S516" s="101"/>
      <c r="T516" s="101"/>
      <c r="U516" s="101"/>
      <c r="V516" s="106"/>
      <c r="W516" s="106"/>
      <c r="X516" s="655"/>
      <c r="Y516" s="106"/>
      <c r="Z516" s="656"/>
      <c r="AA516" s="106"/>
      <c r="AB516" s="106"/>
      <c r="AC516" s="106"/>
      <c r="AD516" s="106"/>
      <c r="AE516" s="106"/>
      <c r="AF516" s="106"/>
      <c r="AG516" s="106"/>
      <c r="AH516" s="106"/>
      <c r="AI516" s="106"/>
      <c r="AJ516" s="106"/>
      <c r="AK516" s="106"/>
    </row>
    <row r="517" spans="1:37" ht="15.75" customHeight="1">
      <c r="A517" s="106"/>
      <c r="B517" s="654"/>
      <c r="C517" s="106"/>
      <c r="D517" s="106"/>
      <c r="E517" s="106"/>
      <c r="F517" s="106"/>
      <c r="G517" s="106"/>
      <c r="H517" s="106"/>
      <c r="I517" s="101"/>
      <c r="J517" s="101"/>
      <c r="K517" s="101"/>
      <c r="L517" s="101"/>
      <c r="M517" s="101"/>
      <c r="N517" s="101"/>
      <c r="O517" s="101"/>
      <c r="P517" s="102"/>
      <c r="Q517" s="101"/>
      <c r="R517" s="101"/>
      <c r="S517" s="101"/>
      <c r="T517" s="101"/>
      <c r="U517" s="101"/>
      <c r="V517" s="106"/>
      <c r="W517" s="106"/>
      <c r="X517" s="655"/>
      <c r="Y517" s="106"/>
      <c r="Z517" s="656"/>
      <c r="AA517" s="106"/>
      <c r="AB517" s="106"/>
      <c r="AC517" s="106"/>
      <c r="AD517" s="106"/>
      <c r="AE517" s="106"/>
      <c r="AF517" s="106"/>
      <c r="AG517" s="106"/>
      <c r="AH517" s="106"/>
      <c r="AI517" s="106"/>
      <c r="AJ517" s="106"/>
      <c r="AK517" s="106"/>
    </row>
    <row r="518" spans="1:37" ht="15.75" customHeight="1">
      <c r="A518" s="106"/>
      <c r="B518" s="654"/>
      <c r="C518" s="106"/>
      <c r="D518" s="106"/>
      <c r="E518" s="106"/>
      <c r="F518" s="106"/>
      <c r="G518" s="106"/>
      <c r="H518" s="106"/>
      <c r="I518" s="101"/>
      <c r="J518" s="101"/>
      <c r="K518" s="101"/>
      <c r="L518" s="101"/>
      <c r="M518" s="101"/>
      <c r="N518" s="101"/>
      <c r="O518" s="101"/>
      <c r="P518" s="102"/>
      <c r="Q518" s="101"/>
      <c r="R518" s="101"/>
      <c r="S518" s="101"/>
      <c r="T518" s="101"/>
      <c r="U518" s="101"/>
      <c r="V518" s="106"/>
      <c r="W518" s="106"/>
      <c r="X518" s="655"/>
      <c r="Y518" s="106"/>
      <c r="Z518" s="656"/>
      <c r="AA518" s="106"/>
      <c r="AB518" s="106"/>
      <c r="AC518" s="106"/>
      <c r="AD518" s="106"/>
      <c r="AE518" s="106"/>
      <c r="AF518" s="106"/>
      <c r="AG518" s="106"/>
      <c r="AH518" s="106"/>
      <c r="AI518" s="106"/>
      <c r="AJ518" s="106"/>
      <c r="AK518" s="106"/>
    </row>
    <row r="519" spans="1:37" ht="15.75" customHeight="1">
      <c r="A519" s="106"/>
      <c r="B519" s="654"/>
      <c r="C519" s="106"/>
      <c r="D519" s="106"/>
      <c r="E519" s="106"/>
      <c r="F519" s="106"/>
      <c r="G519" s="106"/>
      <c r="H519" s="106"/>
      <c r="I519" s="101"/>
      <c r="J519" s="101"/>
      <c r="K519" s="101"/>
      <c r="L519" s="101"/>
      <c r="M519" s="101"/>
      <c r="N519" s="101"/>
      <c r="O519" s="101"/>
      <c r="P519" s="102"/>
      <c r="Q519" s="101"/>
      <c r="R519" s="101"/>
      <c r="S519" s="101"/>
      <c r="T519" s="101"/>
      <c r="U519" s="101"/>
      <c r="V519" s="106"/>
      <c r="W519" s="106"/>
      <c r="X519" s="655"/>
      <c r="Y519" s="106"/>
      <c r="Z519" s="656"/>
      <c r="AA519" s="106"/>
      <c r="AB519" s="106"/>
      <c r="AC519" s="106"/>
      <c r="AD519" s="106"/>
      <c r="AE519" s="106"/>
      <c r="AF519" s="106"/>
      <c r="AG519" s="106"/>
      <c r="AH519" s="106"/>
      <c r="AI519" s="106"/>
      <c r="AJ519" s="106"/>
      <c r="AK519" s="106"/>
    </row>
    <row r="520" spans="1:37" ht="15.75" customHeight="1">
      <c r="A520" s="106"/>
      <c r="B520" s="654"/>
      <c r="C520" s="106"/>
      <c r="D520" s="106"/>
      <c r="E520" s="106"/>
      <c r="F520" s="106"/>
      <c r="G520" s="106"/>
      <c r="H520" s="106"/>
      <c r="I520" s="101"/>
      <c r="J520" s="101"/>
      <c r="K520" s="101"/>
      <c r="L520" s="101"/>
      <c r="M520" s="101"/>
      <c r="N520" s="101"/>
      <c r="O520" s="101"/>
      <c r="P520" s="102"/>
      <c r="Q520" s="101"/>
      <c r="R520" s="101"/>
      <c r="S520" s="101"/>
      <c r="T520" s="101"/>
      <c r="U520" s="101"/>
      <c r="V520" s="106"/>
      <c r="W520" s="106"/>
      <c r="X520" s="655"/>
      <c r="Y520" s="106"/>
      <c r="Z520" s="656"/>
      <c r="AA520" s="106"/>
      <c r="AB520" s="106"/>
      <c r="AC520" s="106"/>
      <c r="AD520" s="106"/>
      <c r="AE520" s="106"/>
      <c r="AF520" s="106"/>
      <c r="AG520" s="106"/>
      <c r="AH520" s="106"/>
      <c r="AI520" s="106"/>
      <c r="AJ520" s="106"/>
      <c r="AK520" s="106"/>
    </row>
    <row r="521" spans="1:37" ht="15.75" customHeight="1">
      <c r="A521" s="106"/>
      <c r="B521" s="654"/>
      <c r="C521" s="106"/>
      <c r="D521" s="106"/>
      <c r="E521" s="106"/>
      <c r="F521" s="106"/>
      <c r="G521" s="106"/>
      <c r="H521" s="106"/>
      <c r="I521" s="101"/>
      <c r="J521" s="101"/>
      <c r="K521" s="101"/>
      <c r="L521" s="101"/>
      <c r="M521" s="101"/>
      <c r="N521" s="101"/>
      <c r="O521" s="101"/>
      <c r="P521" s="102"/>
      <c r="Q521" s="101"/>
      <c r="R521" s="101"/>
      <c r="S521" s="101"/>
      <c r="T521" s="101"/>
      <c r="U521" s="101"/>
      <c r="V521" s="106"/>
      <c r="W521" s="106"/>
      <c r="X521" s="655"/>
      <c r="Y521" s="106"/>
      <c r="Z521" s="656"/>
      <c r="AA521" s="106"/>
      <c r="AB521" s="106"/>
      <c r="AC521" s="106"/>
      <c r="AD521" s="106"/>
      <c r="AE521" s="106"/>
      <c r="AF521" s="106"/>
      <c r="AG521" s="106"/>
      <c r="AH521" s="106"/>
      <c r="AI521" s="106"/>
      <c r="AJ521" s="106"/>
      <c r="AK521" s="106"/>
    </row>
    <row r="522" spans="1:37" ht="15.75" customHeight="1">
      <c r="A522" s="106"/>
      <c r="B522" s="654"/>
      <c r="C522" s="106"/>
      <c r="D522" s="106"/>
      <c r="E522" s="106"/>
      <c r="F522" s="106"/>
      <c r="G522" s="106"/>
      <c r="H522" s="106"/>
      <c r="I522" s="101"/>
      <c r="J522" s="101"/>
      <c r="K522" s="101"/>
      <c r="L522" s="101"/>
      <c r="M522" s="101"/>
      <c r="N522" s="101"/>
      <c r="O522" s="101"/>
      <c r="P522" s="102"/>
      <c r="Q522" s="101"/>
      <c r="R522" s="101"/>
      <c r="S522" s="101"/>
      <c r="T522" s="101"/>
      <c r="U522" s="101"/>
      <c r="V522" s="106"/>
      <c r="W522" s="106"/>
      <c r="X522" s="655"/>
      <c r="Y522" s="106"/>
      <c r="Z522" s="656"/>
      <c r="AA522" s="106"/>
      <c r="AB522" s="106"/>
      <c r="AC522" s="106"/>
      <c r="AD522" s="106"/>
      <c r="AE522" s="106"/>
      <c r="AF522" s="106"/>
      <c r="AG522" s="106"/>
      <c r="AH522" s="106"/>
      <c r="AI522" s="106"/>
      <c r="AJ522" s="106"/>
      <c r="AK522" s="106"/>
    </row>
    <row r="523" spans="1:37" ht="15.75" customHeight="1">
      <c r="A523" s="106"/>
      <c r="B523" s="654"/>
      <c r="C523" s="106"/>
      <c r="D523" s="106"/>
      <c r="E523" s="106"/>
      <c r="F523" s="106"/>
      <c r="G523" s="106"/>
      <c r="H523" s="106"/>
      <c r="I523" s="101"/>
      <c r="J523" s="101"/>
      <c r="K523" s="101"/>
      <c r="L523" s="101"/>
      <c r="M523" s="101"/>
      <c r="N523" s="101"/>
      <c r="O523" s="101"/>
      <c r="P523" s="102"/>
      <c r="Q523" s="101"/>
      <c r="R523" s="101"/>
      <c r="S523" s="101"/>
      <c r="T523" s="101"/>
      <c r="U523" s="101"/>
      <c r="V523" s="106"/>
      <c r="W523" s="106"/>
      <c r="X523" s="655"/>
      <c r="Y523" s="106"/>
      <c r="Z523" s="656"/>
      <c r="AA523" s="106"/>
      <c r="AB523" s="106"/>
      <c r="AC523" s="106"/>
      <c r="AD523" s="106"/>
      <c r="AE523" s="106"/>
      <c r="AF523" s="106"/>
      <c r="AG523" s="106"/>
      <c r="AH523" s="106"/>
      <c r="AI523" s="106"/>
      <c r="AJ523" s="106"/>
      <c r="AK523" s="106"/>
    </row>
    <row r="524" spans="1:37" ht="15.75" customHeight="1">
      <c r="A524" s="106"/>
      <c r="B524" s="654"/>
      <c r="C524" s="106"/>
      <c r="D524" s="106"/>
      <c r="E524" s="106"/>
      <c r="F524" s="106"/>
      <c r="G524" s="106"/>
      <c r="H524" s="106"/>
      <c r="I524" s="101"/>
      <c r="J524" s="101"/>
      <c r="K524" s="101"/>
      <c r="L524" s="101"/>
      <c r="M524" s="101"/>
      <c r="N524" s="101"/>
      <c r="O524" s="101"/>
      <c r="P524" s="102"/>
      <c r="Q524" s="101"/>
      <c r="R524" s="101"/>
      <c r="S524" s="101"/>
      <c r="T524" s="101"/>
      <c r="U524" s="101"/>
      <c r="V524" s="106"/>
      <c r="W524" s="106"/>
      <c r="X524" s="655"/>
      <c r="Y524" s="106"/>
      <c r="Z524" s="656"/>
      <c r="AA524" s="106"/>
      <c r="AB524" s="106"/>
      <c r="AC524" s="106"/>
      <c r="AD524" s="106"/>
      <c r="AE524" s="106"/>
      <c r="AF524" s="106"/>
      <c r="AG524" s="106"/>
      <c r="AH524" s="106"/>
      <c r="AI524" s="106"/>
      <c r="AJ524" s="106"/>
      <c r="AK524" s="106"/>
    </row>
    <row r="525" spans="1:37" ht="15.75" customHeight="1">
      <c r="A525" s="106"/>
      <c r="B525" s="654"/>
      <c r="C525" s="106"/>
      <c r="D525" s="106"/>
      <c r="E525" s="106"/>
      <c r="F525" s="106"/>
      <c r="G525" s="106"/>
      <c r="H525" s="106"/>
      <c r="I525" s="101"/>
      <c r="J525" s="101"/>
      <c r="K525" s="101"/>
      <c r="L525" s="101"/>
      <c r="M525" s="101"/>
      <c r="N525" s="101"/>
      <c r="O525" s="101"/>
      <c r="P525" s="102"/>
      <c r="Q525" s="101"/>
      <c r="R525" s="101"/>
      <c r="S525" s="101"/>
      <c r="T525" s="101"/>
      <c r="U525" s="101"/>
      <c r="V525" s="106"/>
      <c r="W525" s="106"/>
      <c r="X525" s="655"/>
      <c r="Y525" s="106"/>
      <c r="Z525" s="656"/>
      <c r="AA525" s="106"/>
      <c r="AB525" s="106"/>
      <c r="AC525" s="106"/>
      <c r="AD525" s="106"/>
      <c r="AE525" s="106"/>
      <c r="AF525" s="106"/>
      <c r="AG525" s="106"/>
      <c r="AH525" s="106"/>
      <c r="AI525" s="106"/>
      <c r="AJ525" s="106"/>
      <c r="AK525" s="106"/>
    </row>
    <row r="526" spans="1:37" ht="15.75" customHeight="1">
      <c r="A526" s="106"/>
      <c r="B526" s="654"/>
      <c r="C526" s="106"/>
      <c r="D526" s="106"/>
      <c r="E526" s="106"/>
      <c r="F526" s="106"/>
      <c r="G526" s="106"/>
      <c r="H526" s="106"/>
      <c r="I526" s="101"/>
      <c r="J526" s="101"/>
      <c r="K526" s="101"/>
      <c r="L526" s="101"/>
      <c r="M526" s="101"/>
      <c r="N526" s="101"/>
      <c r="O526" s="101"/>
      <c r="P526" s="102"/>
      <c r="Q526" s="101"/>
      <c r="R526" s="101"/>
      <c r="S526" s="101"/>
      <c r="T526" s="101"/>
      <c r="U526" s="101"/>
      <c r="V526" s="106"/>
      <c r="W526" s="106"/>
      <c r="X526" s="655"/>
      <c r="Y526" s="106"/>
      <c r="Z526" s="656"/>
      <c r="AA526" s="106"/>
      <c r="AB526" s="106"/>
      <c r="AC526" s="106"/>
      <c r="AD526" s="106"/>
      <c r="AE526" s="106"/>
      <c r="AF526" s="106"/>
      <c r="AG526" s="106"/>
      <c r="AH526" s="106"/>
      <c r="AI526" s="106"/>
      <c r="AJ526" s="106"/>
      <c r="AK526" s="106"/>
    </row>
    <row r="527" spans="1:37" ht="15.75" customHeight="1">
      <c r="A527" s="106"/>
      <c r="B527" s="654"/>
      <c r="C527" s="106"/>
      <c r="D527" s="106"/>
      <c r="E527" s="106"/>
      <c r="F527" s="106"/>
      <c r="G527" s="106"/>
      <c r="H527" s="106"/>
      <c r="I527" s="101"/>
      <c r="J527" s="101"/>
      <c r="K527" s="101"/>
      <c r="L527" s="101"/>
      <c r="M527" s="101"/>
      <c r="N527" s="101"/>
      <c r="O527" s="101"/>
      <c r="P527" s="102"/>
      <c r="Q527" s="101"/>
      <c r="R527" s="101"/>
      <c r="S527" s="101"/>
      <c r="T527" s="101"/>
      <c r="U527" s="101"/>
      <c r="V527" s="106"/>
      <c r="W527" s="106"/>
      <c r="X527" s="655"/>
      <c r="Y527" s="106"/>
      <c r="Z527" s="656"/>
      <c r="AA527" s="106"/>
      <c r="AB527" s="106"/>
      <c r="AC527" s="106"/>
      <c r="AD527" s="106"/>
      <c r="AE527" s="106"/>
      <c r="AF527" s="106"/>
      <c r="AG527" s="106"/>
      <c r="AH527" s="106"/>
      <c r="AI527" s="106"/>
      <c r="AJ527" s="106"/>
      <c r="AK527" s="106"/>
    </row>
    <row r="528" spans="1:37" ht="15.75" customHeight="1">
      <c r="A528" s="106"/>
      <c r="B528" s="654"/>
      <c r="C528" s="106"/>
      <c r="D528" s="106"/>
      <c r="E528" s="106"/>
      <c r="F528" s="106"/>
      <c r="G528" s="106"/>
      <c r="H528" s="106"/>
      <c r="I528" s="101"/>
      <c r="J528" s="101"/>
      <c r="K528" s="101"/>
      <c r="L528" s="101"/>
      <c r="M528" s="101"/>
      <c r="N528" s="101"/>
      <c r="O528" s="101"/>
      <c r="P528" s="102"/>
      <c r="Q528" s="101"/>
      <c r="R528" s="101"/>
      <c r="S528" s="101"/>
      <c r="T528" s="101"/>
      <c r="U528" s="101"/>
      <c r="V528" s="106"/>
      <c r="W528" s="106"/>
      <c r="X528" s="655"/>
      <c r="Y528" s="106"/>
      <c r="Z528" s="656"/>
      <c r="AA528" s="106"/>
      <c r="AB528" s="106"/>
      <c r="AC528" s="106"/>
      <c r="AD528" s="106"/>
      <c r="AE528" s="106"/>
      <c r="AF528" s="106"/>
      <c r="AG528" s="106"/>
      <c r="AH528" s="106"/>
      <c r="AI528" s="106"/>
      <c r="AJ528" s="106"/>
      <c r="AK528" s="106"/>
    </row>
    <row r="529" spans="1:37" ht="15.75" customHeight="1">
      <c r="A529" s="106"/>
      <c r="B529" s="654"/>
      <c r="C529" s="106"/>
      <c r="D529" s="106"/>
      <c r="E529" s="106"/>
      <c r="F529" s="106"/>
      <c r="G529" s="106"/>
      <c r="H529" s="106"/>
      <c r="I529" s="101"/>
      <c r="J529" s="101"/>
      <c r="K529" s="101"/>
      <c r="L529" s="101"/>
      <c r="M529" s="101"/>
      <c r="N529" s="101"/>
      <c r="O529" s="101"/>
      <c r="P529" s="102"/>
      <c r="Q529" s="101"/>
      <c r="R529" s="101"/>
      <c r="S529" s="101"/>
      <c r="T529" s="101"/>
      <c r="U529" s="101"/>
      <c r="V529" s="106"/>
      <c r="W529" s="106"/>
      <c r="X529" s="655"/>
      <c r="Y529" s="106"/>
      <c r="Z529" s="656"/>
      <c r="AA529" s="106"/>
      <c r="AB529" s="106"/>
      <c r="AC529" s="106"/>
      <c r="AD529" s="106"/>
      <c r="AE529" s="106"/>
      <c r="AF529" s="106"/>
      <c r="AG529" s="106"/>
      <c r="AH529" s="106"/>
      <c r="AI529" s="106"/>
      <c r="AJ529" s="106"/>
      <c r="AK529" s="106"/>
    </row>
    <row r="530" spans="1:37" ht="15.75" customHeight="1">
      <c r="A530" s="106"/>
      <c r="B530" s="654"/>
      <c r="C530" s="106"/>
      <c r="D530" s="106"/>
      <c r="E530" s="106"/>
      <c r="F530" s="106"/>
      <c r="G530" s="106"/>
      <c r="H530" s="106"/>
      <c r="I530" s="101"/>
      <c r="J530" s="101"/>
      <c r="K530" s="101"/>
      <c r="L530" s="101"/>
      <c r="M530" s="101"/>
      <c r="N530" s="101"/>
      <c r="O530" s="101"/>
      <c r="P530" s="102"/>
      <c r="Q530" s="101"/>
      <c r="R530" s="101"/>
      <c r="S530" s="101"/>
      <c r="T530" s="101"/>
      <c r="U530" s="101"/>
      <c r="V530" s="106"/>
      <c r="W530" s="106"/>
      <c r="X530" s="655"/>
      <c r="Y530" s="106"/>
      <c r="Z530" s="656"/>
      <c r="AA530" s="106"/>
      <c r="AB530" s="106"/>
      <c r="AC530" s="106"/>
      <c r="AD530" s="106"/>
      <c r="AE530" s="106"/>
      <c r="AF530" s="106"/>
      <c r="AG530" s="106"/>
      <c r="AH530" s="106"/>
      <c r="AI530" s="106"/>
      <c r="AJ530" s="106"/>
      <c r="AK530" s="106"/>
    </row>
    <row r="531" spans="1:37" ht="15.75" customHeight="1">
      <c r="A531" s="106"/>
      <c r="B531" s="654"/>
      <c r="C531" s="106"/>
      <c r="D531" s="106"/>
      <c r="E531" s="106"/>
      <c r="F531" s="106"/>
      <c r="G531" s="106"/>
      <c r="H531" s="106"/>
      <c r="I531" s="101"/>
      <c r="J531" s="101"/>
      <c r="K531" s="101"/>
      <c r="L531" s="101"/>
      <c r="M531" s="101"/>
      <c r="N531" s="101"/>
      <c r="O531" s="101"/>
      <c r="P531" s="102"/>
      <c r="Q531" s="101"/>
      <c r="R531" s="101"/>
      <c r="S531" s="101"/>
      <c r="T531" s="101"/>
      <c r="U531" s="101"/>
      <c r="V531" s="106"/>
      <c r="W531" s="106"/>
      <c r="X531" s="655"/>
      <c r="Y531" s="106"/>
      <c r="Z531" s="656"/>
      <c r="AA531" s="106"/>
      <c r="AB531" s="106"/>
      <c r="AC531" s="106"/>
      <c r="AD531" s="106"/>
      <c r="AE531" s="106"/>
      <c r="AF531" s="106"/>
      <c r="AG531" s="106"/>
      <c r="AH531" s="106"/>
      <c r="AI531" s="106"/>
      <c r="AJ531" s="106"/>
      <c r="AK531" s="106"/>
    </row>
    <row r="532" spans="1:37" ht="15.75" customHeight="1">
      <c r="A532" s="106"/>
      <c r="B532" s="654"/>
      <c r="C532" s="106"/>
      <c r="D532" s="106"/>
      <c r="E532" s="106"/>
      <c r="F532" s="106"/>
      <c r="G532" s="106"/>
      <c r="H532" s="106"/>
      <c r="I532" s="101"/>
      <c r="J532" s="101"/>
      <c r="K532" s="101"/>
      <c r="L532" s="101"/>
      <c r="M532" s="101"/>
      <c r="N532" s="101"/>
      <c r="O532" s="101"/>
      <c r="P532" s="102"/>
      <c r="Q532" s="101"/>
      <c r="R532" s="101"/>
      <c r="S532" s="101"/>
      <c r="T532" s="101"/>
      <c r="U532" s="101"/>
      <c r="V532" s="106"/>
      <c r="W532" s="106"/>
      <c r="X532" s="655"/>
      <c r="Y532" s="106"/>
      <c r="Z532" s="656"/>
      <c r="AA532" s="106"/>
      <c r="AB532" s="106"/>
      <c r="AC532" s="106"/>
      <c r="AD532" s="106"/>
      <c r="AE532" s="106"/>
      <c r="AF532" s="106"/>
      <c r="AG532" s="106"/>
      <c r="AH532" s="106"/>
      <c r="AI532" s="106"/>
      <c r="AJ532" s="106"/>
      <c r="AK532" s="106"/>
    </row>
    <row r="533" spans="1:37" ht="15.75" customHeight="1">
      <c r="A533" s="106"/>
      <c r="B533" s="654"/>
      <c r="C533" s="106"/>
      <c r="D533" s="106"/>
      <c r="E533" s="106"/>
      <c r="F533" s="106"/>
      <c r="G533" s="106"/>
      <c r="H533" s="106"/>
      <c r="I533" s="101"/>
      <c r="J533" s="101"/>
      <c r="K533" s="101"/>
      <c r="L533" s="101"/>
      <c r="M533" s="101"/>
      <c r="N533" s="101"/>
      <c r="O533" s="101"/>
      <c r="P533" s="102"/>
      <c r="Q533" s="101"/>
      <c r="R533" s="101"/>
      <c r="S533" s="101"/>
      <c r="T533" s="101"/>
      <c r="U533" s="101"/>
      <c r="V533" s="106"/>
      <c r="W533" s="106"/>
      <c r="X533" s="655"/>
      <c r="Y533" s="106"/>
      <c r="Z533" s="656"/>
      <c r="AA533" s="106"/>
      <c r="AB533" s="106"/>
      <c r="AC533" s="106"/>
      <c r="AD533" s="106"/>
      <c r="AE533" s="106"/>
      <c r="AF533" s="106"/>
      <c r="AG533" s="106"/>
      <c r="AH533" s="106"/>
      <c r="AI533" s="106"/>
      <c r="AJ533" s="106"/>
      <c r="AK533" s="106"/>
    </row>
    <row r="534" spans="1:37" ht="15.75" customHeight="1">
      <c r="A534" s="106"/>
      <c r="B534" s="654"/>
      <c r="C534" s="106"/>
      <c r="D534" s="106"/>
      <c r="E534" s="106"/>
      <c r="F534" s="106"/>
      <c r="G534" s="106"/>
      <c r="H534" s="106"/>
      <c r="I534" s="101"/>
      <c r="J534" s="101"/>
      <c r="K534" s="101"/>
      <c r="L534" s="101"/>
      <c r="M534" s="101"/>
      <c r="N534" s="101"/>
      <c r="O534" s="101"/>
      <c r="P534" s="102"/>
      <c r="Q534" s="101"/>
      <c r="R534" s="101"/>
      <c r="S534" s="101"/>
      <c r="T534" s="101"/>
      <c r="U534" s="101"/>
      <c r="V534" s="106"/>
      <c r="W534" s="106"/>
      <c r="X534" s="655"/>
      <c r="Y534" s="106"/>
      <c r="Z534" s="656"/>
      <c r="AA534" s="106"/>
      <c r="AB534" s="106"/>
      <c r="AC534" s="106"/>
      <c r="AD534" s="106"/>
      <c r="AE534" s="106"/>
      <c r="AF534" s="106"/>
      <c r="AG534" s="106"/>
      <c r="AH534" s="106"/>
      <c r="AI534" s="106"/>
      <c r="AJ534" s="106"/>
      <c r="AK534" s="106"/>
    </row>
    <row r="535" spans="1:37" ht="15.75" customHeight="1">
      <c r="A535" s="106"/>
      <c r="B535" s="654"/>
      <c r="C535" s="106"/>
      <c r="D535" s="106"/>
      <c r="E535" s="106"/>
      <c r="F535" s="106"/>
      <c r="G535" s="106"/>
      <c r="H535" s="106"/>
      <c r="I535" s="101"/>
      <c r="J535" s="101"/>
      <c r="K535" s="101"/>
      <c r="L535" s="101"/>
      <c r="M535" s="101"/>
      <c r="N535" s="101"/>
      <c r="O535" s="101"/>
      <c r="P535" s="102"/>
      <c r="Q535" s="101"/>
      <c r="R535" s="101"/>
      <c r="S535" s="101"/>
      <c r="T535" s="101"/>
      <c r="U535" s="101"/>
      <c r="V535" s="106"/>
      <c r="W535" s="106"/>
      <c r="X535" s="655"/>
      <c r="Y535" s="106"/>
      <c r="Z535" s="656"/>
      <c r="AA535" s="106"/>
      <c r="AB535" s="106"/>
      <c r="AC535" s="106"/>
      <c r="AD535" s="106"/>
      <c r="AE535" s="106"/>
      <c r="AF535" s="106"/>
      <c r="AG535" s="106"/>
      <c r="AH535" s="106"/>
      <c r="AI535" s="106"/>
      <c r="AJ535" s="106"/>
      <c r="AK535" s="106"/>
    </row>
    <row r="536" spans="1:37" ht="15.75" customHeight="1">
      <c r="A536" s="106"/>
      <c r="B536" s="654"/>
      <c r="C536" s="106"/>
      <c r="D536" s="106"/>
      <c r="E536" s="106"/>
      <c r="F536" s="106"/>
      <c r="G536" s="106"/>
      <c r="H536" s="106"/>
      <c r="I536" s="101"/>
      <c r="J536" s="101"/>
      <c r="K536" s="101"/>
      <c r="L536" s="101"/>
      <c r="M536" s="101"/>
      <c r="N536" s="101"/>
      <c r="O536" s="101"/>
      <c r="P536" s="102"/>
      <c r="Q536" s="101"/>
      <c r="R536" s="101"/>
      <c r="S536" s="101"/>
      <c r="T536" s="101"/>
      <c r="U536" s="101"/>
      <c r="V536" s="106"/>
      <c r="W536" s="106"/>
      <c r="X536" s="655"/>
      <c r="Y536" s="106"/>
      <c r="Z536" s="656"/>
      <c r="AA536" s="106"/>
      <c r="AB536" s="106"/>
      <c r="AC536" s="106"/>
      <c r="AD536" s="106"/>
      <c r="AE536" s="106"/>
      <c r="AF536" s="106"/>
      <c r="AG536" s="106"/>
      <c r="AH536" s="106"/>
      <c r="AI536" s="106"/>
      <c r="AJ536" s="106"/>
      <c r="AK536" s="106"/>
    </row>
    <row r="537" spans="1:37" ht="15.75" customHeight="1">
      <c r="A537" s="106"/>
      <c r="B537" s="654"/>
      <c r="C537" s="106"/>
      <c r="D537" s="106"/>
      <c r="E537" s="106"/>
      <c r="F537" s="106"/>
      <c r="G537" s="106"/>
      <c r="H537" s="106"/>
      <c r="I537" s="101"/>
      <c r="J537" s="101"/>
      <c r="K537" s="101"/>
      <c r="L537" s="101"/>
      <c r="M537" s="101"/>
      <c r="N537" s="101"/>
      <c r="O537" s="101"/>
      <c r="P537" s="102"/>
      <c r="Q537" s="101"/>
      <c r="R537" s="101"/>
      <c r="S537" s="101"/>
      <c r="T537" s="101"/>
      <c r="U537" s="101"/>
      <c r="V537" s="106"/>
      <c r="W537" s="106"/>
      <c r="X537" s="655"/>
      <c r="Y537" s="106"/>
      <c r="Z537" s="656"/>
      <c r="AA537" s="106"/>
      <c r="AB537" s="106"/>
      <c r="AC537" s="106"/>
      <c r="AD537" s="106"/>
      <c r="AE537" s="106"/>
      <c r="AF537" s="106"/>
      <c r="AG537" s="106"/>
      <c r="AH537" s="106"/>
      <c r="AI537" s="106"/>
      <c r="AJ537" s="106"/>
      <c r="AK537" s="106"/>
    </row>
    <row r="538" spans="1:37" ht="15.75" customHeight="1">
      <c r="A538" s="106"/>
      <c r="B538" s="654"/>
      <c r="C538" s="106"/>
      <c r="D538" s="106"/>
      <c r="E538" s="106"/>
      <c r="F538" s="106"/>
      <c r="G538" s="106"/>
      <c r="H538" s="106"/>
      <c r="I538" s="101"/>
      <c r="J538" s="101"/>
      <c r="K538" s="101"/>
      <c r="L538" s="101"/>
      <c r="M538" s="101"/>
      <c r="N538" s="101"/>
      <c r="O538" s="101"/>
      <c r="P538" s="102"/>
      <c r="Q538" s="101"/>
      <c r="R538" s="101"/>
      <c r="S538" s="101"/>
      <c r="T538" s="101"/>
      <c r="U538" s="101"/>
      <c r="V538" s="106"/>
      <c r="W538" s="106"/>
      <c r="X538" s="655"/>
      <c r="Y538" s="106"/>
      <c r="Z538" s="656"/>
      <c r="AA538" s="106"/>
      <c r="AB538" s="106"/>
      <c r="AC538" s="106"/>
      <c r="AD538" s="106"/>
      <c r="AE538" s="106"/>
      <c r="AF538" s="106"/>
      <c r="AG538" s="106"/>
      <c r="AH538" s="106"/>
      <c r="AI538" s="106"/>
      <c r="AJ538" s="106"/>
      <c r="AK538" s="106"/>
    </row>
    <row r="539" spans="1:37" ht="15.75" customHeight="1">
      <c r="A539" s="106"/>
      <c r="B539" s="654"/>
      <c r="C539" s="106"/>
      <c r="D539" s="106"/>
      <c r="E539" s="106"/>
      <c r="F539" s="106"/>
      <c r="G539" s="106"/>
      <c r="H539" s="106"/>
      <c r="I539" s="101"/>
      <c r="J539" s="101"/>
      <c r="K539" s="101"/>
      <c r="L539" s="101"/>
      <c r="M539" s="101"/>
      <c r="N539" s="101"/>
      <c r="O539" s="101"/>
      <c r="P539" s="102"/>
      <c r="Q539" s="101"/>
      <c r="R539" s="101"/>
      <c r="S539" s="101"/>
      <c r="T539" s="101"/>
      <c r="U539" s="101"/>
      <c r="V539" s="106"/>
      <c r="W539" s="106"/>
      <c r="X539" s="655"/>
      <c r="Y539" s="106"/>
      <c r="Z539" s="656"/>
      <c r="AA539" s="106"/>
      <c r="AB539" s="106"/>
      <c r="AC539" s="106"/>
      <c r="AD539" s="106"/>
      <c r="AE539" s="106"/>
      <c r="AF539" s="106"/>
      <c r="AG539" s="106"/>
      <c r="AH539" s="106"/>
      <c r="AI539" s="106"/>
      <c r="AJ539" s="106"/>
      <c r="AK539" s="106"/>
    </row>
    <row r="540" spans="1:37" ht="15.75" customHeight="1">
      <c r="A540" s="106"/>
      <c r="B540" s="654"/>
      <c r="C540" s="106"/>
      <c r="D540" s="106"/>
      <c r="E540" s="106"/>
      <c r="F540" s="106"/>
      <c r="G540" s="106"/>
      <c r="H540" s="106"/>
      <c r="I540" s="101"/>
      <c r="J540" s="101"/>
      <c r="K540" s="101"/>
      <c r="L540" s="101"/>
      <c r="M540" s="101"/>
      <c r="N540" s="101"/>
      <c r="O540" s="101"/>
      <c r="P540" s="102"/>
      <c r="Q540" s="101"/>
      <c r="R540" s="101"/>
      <c r="S540" s="101"/>
      <c r="T540" s="101"/>
      <c r="U540" s="101"/>
      <c r="V540" s="106"/>
      <c r="W540" s="106"/>
      <c r="X540" s="655"/>
      <c r="Y540" s="106"/>
      <c r="Z540" s="656"/>
      <c r="AA540" s="106"/>
      <c r="AB540" s="106"/>
      <c r="AC540" s="106"/>
      <c r="AD540" s="106"/>
      <c r="AE540" s="106"/>
      <c r="AF540" s="106"/>
      <c r="AG540" s="106"/>
      <c r="AH540" s="106"/>
      <c r="AI540" s="106"/>
      <c r="AJ540" s="106"/>
      <c r="AK540" s="106"/>
    </row>
    <row r="541" spans="1:37" ht="15.75" customHeight="1">
      <c r="A541" s="106"/>
      <c r="B541" s="654"/>
      <c r="C541" s="106"/>
      <c r="D541" s="106"/>
      <c r="E541" s="106"/>
      <c r="F541" s="106"/>
      <c r="G541" s="106"/>
      <c r="H541" s="106"/>
      <c r="I541" s="101"/>
      <c r="J541" s="101"/>
      <c r="K541" s="101"/>
      <c r="L541" s="101"/>
      <c r="M541" s="101"/>
      <c r="N541" s="101"/>
      <c r="O541" s="101"/>
      <c r="P541" s="102"/>
      <c r="Q541" s="101"/>
      <c r="R541" s="101"/>
      <c r="S541" s="101"/>
      <c r="T541" s="101"/>
      <c r="U541" s="101"/>
      <c r="V541" s="106"/>
      <c r="W541" s="106"/>
      <c r="X541" s="655"/>
      <c r="Y541" s="106"/>
      <c r="Z541" s="656"/>
      <c r="AA541" s="106"/>
      <c r="AB541" s="106"/>
      <c r="AC541" s="106"/>
      <c r="AD541" s="106"/>
      <c r="AE541" s="106"/>
      <c r="AF541" s="106"/>
      <c r="AG541" s="106"/>
      <c r="AH541" s="106"/>
      <c r="AI541" s="106"/>
      <c r="AJ541" s="106"/>
      <c r="AK541" s="106"/>
    </row>
    <row r="542" spans="1:37" ht="15.75" customHeight="1">
      <c r="A542" s="106"/>
      <c r="B542" s="654"/>
      <c r="C542" s="106"/>
      <c r="D542" s="106"/>
      <c r="E542" s="106"/>
      <c r="F542" s="106"/>
      <c r="G542" s="106"/>
      <c r="H542" s="106"/>
      <c r="I542" s="101"/>
      <c r="J542" s="101"/>
      <c r="K542" s="101"/>
      <c r="L542" s="101"/>
      <c r="M542" s="101"/>
      <c r="N542" s="101"/>
      <c r="O542" s="101"/>
      <c r="P542" s="102"/>
      <c r="Q542" s="101"/>
      <c r="R542" s="101"/>
      <c r="S542" s="101"/>
      <c r="T542" s="101"/>
      <c r="U542" s="101"/>
      <c r="V542" s="106"/>
      <c r="W542" s="106"/>
      <c r="X542" s="655"/>
      <c r="Y542" s="106"/>
      <c r="Z542" s="656"/>
      <c r="AA542" s="106"/>
      <c r="AB542" s="106"/>
      <c r="AC542" s="106"/>
      <c r="AD542" s="106"/>
      <c r="AE542" s="106"/>
      <c r="AF542" s="106"/>
      <c r="AG542" s="106"/>
      <c r="AH542" s="106"/>
      <c r="AI542" s="106"/>
      <c r="AJ542" s="106"/>
      <c r="AK542" s="106"/>
    </row>
    <row r="543" spans="1:37" ht="15.75" customHeight="1">
      <c r="A543" s="106"/>
      <c r="B543" s="654"/>
      <c r="C543" s="106"/>
      <c r="D543" s="106"/>
      <c r="E543" s="106"/>
      <c r="F543" s="106"/>
      <c r="G543" s="106"/>
      <c r="H543" s="106"/>
      <c r="I543" s="101"/>
      <c r="J543" s="101"/>
      <c r="K543" s="101"/>
      <c r="L543" s="101"/>
      <c r="M543" s="101"/>
      <c r="N543" s="101"/>
      <c r="O543" s="101"/>
      <c r="P543" s="102"/>
      <c r="Q543" s="101"/>
      <c r="R543" s="101"/>
      <c r="S543" s="101"/>
      <c r="T543" s="101"/>
      <c r="U543" s="101"/>
      <c r="V543" s="106"/>
      <c r="W543" s="106"/>
      <c r="X543" s="655"/>
      <c r="Y543" s="106"/>
      <c r="Z543" s="656"/>
      <c r="AA543" s="106"/>
      <c r="AB543" s="106"/>
      <c r="AC543" s="106"/>
      <c r="AD543" s="106"/>
      <c r="AE543" s="106"/>
      <c r="AF543" s="106"/>
      <c r="AG543" s="106"/>
      <c r="AH543" s="106"/>
      <c r="AI543" s="106"/>
      <c r="AJ543" s="106"/>
      <c r="AK543" s="106"/>
    </row>
    <row r="544" spans="1:37" ht="15.75" customHeight="1">
      <c r="A544" s="106"/>
      <c r="B544" s="654"/>
      <c r="C544" s="106"/>
      <c r="D544" s="106"/>
      <c r="E544" s="106"/>
      <c r="F544" s="106"/>
      <c r="G544" s="106"/>
      <c r="H544" s="106"/>
      <c r="I544" s="101"/>
      <c r="J544" s="101"/>
      <c r="K544" s="101"/>
      <c r="L544" s="101"/>
      <c r="M544" s="101"/>
      <c r="N544" s="101"/>
      <c r="O544" s="101"/>
      <c r="P544" s="102"/>
      <c r="Q544" s="101"/>
      <c r="R544" s="101"/>
      <c r="S544" s="101"/>
      <c r="T544" s="101"/>
      <c r="U544" s="101"/>
      <c r="V544" s="106"/>
      <c r="W544" s="106"/>
      <c r="X544" s="655"/>
      <c r="Y544" s="106"/>
      <c r="Z544" s="656"/>
      <c r="AA544" s="106"/>
      <c r="AB544" s="106"/>
      <c r="AC544" s="106"/>
      <c r="AD544" s="106"/>
      <c r="AE544" s="106"/>
      <c r="AF544" s="106"/>
      <c r="AG544" s="106"/>
      <c r="AH544" s="106"/>
      <c r="AI544" s="106"/>
      <c r="AJ544" s="106"/>
      <c r="AK544" s="106"/>
    </row>
    <row r="545" spans="1:37" ht="15.75" customHeight="1">
      <c r="A545" s="106"/>
      <c r="B545" s="654"/>
      <c r="C545" s="106"/>
      <c r="D545" s="106"/>
      <c r="E545" s="106"/>
      <c r="F545" s="106"/>
      <c r="G545" s="106"/>
      <c r="H545" s="106"/>
      <c r="I545" s="101"/>
      <c r="J545" s="101"/>
      <c r="K545" s="101"/>
      <c r="L545" s="101"/>
      <c r="M545" s="101"/>
      <c r="N545" s="101"/>
      <c r="O545" s="101"/>
      <c r="P545" s="102"/>
      <c r="Q545" s="101"/>
      <c r="R545" s="101"/>
      <c r="S545" s="101"/>
      <c r="T545" s="101"/>
      <c r="U545" s="101"/>
      <c r="V545" s="106"/>
      <c r="W545" s="106"/>
      <c r="X545" s="655"/>
      <c r="Y545" s="106"/>
      <c r="Z545" s="656"/>
      <c r="AA545" s="106"/>
      <c r="AB545" s="106"/>
      <c r="AC545" s="106"/>
      <c r="AD545" s="106"/>
      <c r="AE545" s="106"/>
      <c r="AF545" s="106"/>
      <c r="AG545" s="106"/>
      <c r="AH545" s="106"/>
      <c r="AI545" s="106"/>
      <c r="AJ545" s="106"/>
      <c r="AK545" s="106"/>
    </row>
    <row r="546" spans="1:37" ht="15.75" customHeight="1">
      <c r="A546" s="106"/>
      <c r="B546" s="654"/>
      <c r="C546" s="106"/>
      <c r="D546" s="106"/>
      <c r="E546" s="106"/>
      <c r="F546" s="106"/>
      <c r="G546" s="106"/>
      <c r="H546" s="106"/>
      <c r="I546" s="101"/>
      <c r="J546" s="101"/>
      <c r="K546" s="101"/>
      <c r="L546" s="101"/>
      <c r="M546" s="101"/>
      <c r="N546" s="101"/>
      <c r="O546" s="101"/>
      <c r="P546" s="102"/>
      <c r="Q546" s="101"/>
      <c r="R546" s="101"/>
      <c r="S546" s="101"/>
      <c r="T546" s="101"/>
      <c r="U546" s="101"/>
      <c r="V546" s="106"/>
      <c r="W546" s="106"/>
      <c r="X546" s="655"/>
      <c r="Y546" s="106"/>
      <c r="Z546" s="656"/>
      <c r="AA546" s="106"/>
      <c r="AB546" s="106"/>
      <c r="AC546" s="106"/>
      <c r="AD546" s="106"/>
      <c r="AE546" s="106"/>
      <c r="AF546" s="106"/>
      <c r="AG546" s="106"/>
      <c r="AH546" s="106"/>
      <c r="AI546" s="106"/>
      <c r="AJ546" s="106"/>
      <c r="AK546" s="106"/>
    </row>
    <row r="547" spans="1:37" ht="15.75" customHeight="1">
      <c r="A547" s="106"/>
      <c r="B547" s="654"/>
      <c r="C547" s="106"/>
      <c r="D547" s="106"/>
      <c r="E547" s="106"/>
      <c r="F547" s="106"/>
      <c r="G547" s="106"/>
      <c r="H547" s="106"/>
      <c r="I547" s="101"/>
      <c r="J547" s="101"/>
      <c r="K547" s="101"/>
      <c r="L547" s="101"/>
      <c r="M547" s="101"/>
      <c r="N547" s="101"/>
      <c r="O547" s="101"/>
      <c r="P547" s="102"/>
      <c r="Q547" s="101"/>
      <c r="R547" s="101"/>
      <c r="S547" s="101"/>
      <c r="T547" s="101"/>
      <c r="U547" s="101"/>
      <c r="V547" s="106"/>
      <c r="W547" s="106"/>
      <c r="X547" s="655"/>
      <c r="Y547" s="106"/>
      <c r="Z547" s="656"/>
      <c r="AA547" s="106"/>
      <c r="AB547" s="106"/>
      <c r="AC547" s="106"/>
      <c r="AD547" s="106"/>
      <c r="AE547" s="106"/>
      <c r="AF547" s="106"/>
      <c r="AG547" s="106"/>
      <c r="AH547" s="106"/>
      <c r="AI547" s="106"/>
      <c r="AJ547" s="106"/>
      <c r="AK547" s="106"/>
    </row>
    <row r="548" spans="1:37" ht="15.75" customHeight="1">
      <c r="A548" s="106"/>
      <c r="B548" s="654"/>
      <c r="C548" s="106"/>
      <c r="D548" s="106"/>
      <c r="E548" s="106"/>
      <c r="F548" s="106"/>
      <c r="G548" s="106"/>
      <c r="H548" s="106"/>
      <c r="I548" s="101"/>
      <c r="J548" s="101"/>
      <c r="K548" s="101"/>
      <c r="L548" s="101"/>
      <c r="M548" s="101"/>
      <c r="N548" s="101"/>
      <c r="O548" s="101"/>
      <c r="P548" s="102"/>
      <c r="Q548" s="101"/>
      <c r="R548" s="101"/>
      <c r="S548" s="101"/>
      <c r="T548" s="101"/>
      <c r="U548" s="101"/>
      <c r="V548" s="106"/>
      <c r="W548" s="106"/>
      <c r="X548" s="655"/>
      <c r="Y548" s="106"/>
      <c r="Z548" s="656"/>
      <c r="AA548" s="106"/>
      <c r="AB548" s="106"/>
      <c r="AC548" s="106"/>
      <c r="AD548" s="106"/>
      <c r="AE548" s="106"/>
      <c r="AF548" s="106"/>
      <c r="AG548" s="106"/>
      <c r="AH548" s="106"/>
      <c r="AI548" s="106"/>
      <c r="AJ548" s="106"/>
      <c r="AK548" s="106"/>
    </row>
    <row r="549" spans="1:37" ht="15.75" customHeight="1">
      <c r="A549" s="106"/>
      <c r="B549" s="654"/>
      <c r="C549" s="106"/>
      <c r="D549" s="106"/>
      <c r="E549" s="106"/>
      <c r="F549" s="106"/>
      <c r="G549" s="106"/>
      <c r="H549" s="106"/>
      <c r="I549" s="101"/>
      <c r="J549" s="101"/>
      <c r="K549" s="101"/>
      <c r="L549" s="101"/>
      <c r="M549" s="101"/>
      <c r="N549" s="101"/>
      <c r="O549" s="101"/>
      <c r="P549" s="102"/>
      <c r="Q549" s="101"/>
      <c r="R549" s="101"/>
      <c r="S549" s="101"/>
      <c r="T549" s="101"/>
      <c r="U549" s="101"/>
      <c r="V549" s="106"/>
      <c r="W549" s="106"/>
      <c r="X549" s="655"/>
      <c r="Y549" s="106"/>
      <c r="Z549" s="656"/>
      <c r="AA549" s="106"/>
      <c r="AB549" s="106"/>
      <c r="AC549" s="106"/>
      <c r="AD549" s="106"/>
      <c r="AE549" s="106"/>
      <c r="AF549" s="106"/>
      <c r="AG549" s="106"/>
      <c r="AH549" s="106"/>
      <c r="AI549" s="106"/>
      <c r="AJ549" s="106"/>
      <c r="AK549" s="106"/>
    </row>
    <row r="550" spans="1:37" ht="15.75" customHeight="1">
      <c r="A550" s="106"/>
      <c r="B550" s="654"/>
      <c r="C550" s="106"/>
      <c r="D550" s="106"/>
      <c r="E550" s="106"/>
      <c r="F550" s="106"/>
      <c r="G550" s="106"/>
      <c r="H550" s="106"/>
      <c r="I550" s="101"/>
      <c r="J550" s="101"/>
      <c r="K550" s="101"/>
      <c r="L550" s="101"/>
      <c r="M550" s="101"/>
      <c r="N550" s="101"/>
      <c r="O550" s="101"/>
      <c r="P550" s="102"/>
      <c r="Q550" s="101"/>
      <c r="R550" s="101"/>
      <c r="S550" s="101"/>
      <c r="T550" s="101"/>
      <c r="U550" s="101"/>
      <c r="V550" s="106"/>
      <c r="W550" s="106"/>
      <c r="X550" s="655"/>
      <c r="Y550" s="106"/>
      <c r="Z550" s="656"/>
      <c r="AA550" s="106"/>
      <c r="AB550" s="106"/>
      <c r="AC550" s="106"/>
      <c r="AD550" s="106"/>
      <c r="AE550" s="106"/>
      <c r="AF550" s="106"/>
      <c r="AG550" s="106"/>
      <c r="AH550" s="106"/>
      <c r="AI550" s="106"/>
      <c r="AJ550" s="106"/>
      <c r="AK550" s="106"/>
    </row>
    <row r="551" spans="1:37" ht="15.75" customHeight="1">
      <c r="A551" s="106"/>
      <c r="B551" s="654"/>
      <c r="C551" s="106"/>
      <c r="D551" s="106"/>
      <c r="E551" s="106"/>
      <c r="F551" s="106"/>
      <c r="G551" s="106"/>
      <c r="H551" s="106"/>
      <c r="I551" s="101"/>
      <c r="J551" s="101"/>
      <c r="K551" s="101"/>
      <c r="L551" s="101"/>
      <c r="M551" s="101"/>
      <c r="N551" s="101"/>
      <c r="O551" s="101"/>
      <c r="P551" s="102"/>
      <c r="Q551" s="101"/>
      <c r="R551" s="101"/>
      <c r="S551" s="101"/>
      <c r="T551" s="101"/>
      <c r="U551" s="101"/>
      <c r="V551" s="106"/>
      <c r="W551" s="106"/>
      <c r="X551" s="655"/>
      <c r="Y551" s="106"/>
      <c r="Z551" s="656"/>
      <c r="AA551" s="106"/>
      <c r="AB551" s="106"/>
      <c r="AC551" s="106"/>
      <c r="AD551" s="106"/>
      <c r="AE551" s="106"/>
      <c r="AF551" s="106"/>
      <c r="AG551" s="106"/>
      <c r="AH551" s="106"/>
      <c r="AI551" s="106"/>
      <c r="AJ551" s="106"/>
      <c r="AK551" s="106"/>
    </row>
    <row r="552" spans="1:37" ht="15.75" customHeight="1">
      <c r="A552" s="106"/>
      <c r="B552" s="654"/>
      <c r="C552" s="106"/>
      <c r="D552" s="106"/>
      <c r="E552" s="106"/>
      <c r="F552" s="106"/>
      <c r="G552" s="106"/>
      <c r="H552" s="106"/>
      <c r="I552" s="101"/>
      <c r="J552" s="101"/>
      <c r="K552" s="101"/>
      <c r="L552" s="101"/>
      <c r="M552" s="101"/>
      <c r="N552" s="101"/>
      <c r="O552" s="101"/>
      <c r="P552" s="102"/>
      <c r="Q552" s="101"/>
      <c r="R552" s="101"/>
      <c r="S552" s="101"/>
      <c r="T552" s="101"/>
      <c r="U552" s="101"/>
      <c r="V552" s="106"/>
      <c r="W552" s="106"/>
      <c r="X552" s="655"/>
      <c r="Y552" s="106"/>
      <c r="Z552" s="656"/>
      <c r="AA552" s="106"/>
      <c r="AB552" s="106"/>
      <c r="AC552" s="106"/>
      <c r="AD552" s="106"/>
      <c r="AE552" s="106"/>
      <c r="AF552" s="106"/>
      <c r="AG552" s="106"/>
      <c r="AH552" s="106"/>
      <c r="AI552" s="106"/>
      <c r="AJ552" s="106"/>
      <c r="AK552" s="106"/>
    </row>
    <row r="553" spans="1:37" ht="15.75" customHeight="1">
      <c r="A553" s="106"/>
      <c r="B553" s="654"/>
      <c r="C553" s="106"/>
      <c r="D553" s="106"/>
      <c r="E553" s="106"/>
      <c r="F553" s="106"/>
      <c r="G553" s="106"/>
      <c r="H553" s="106"/>
      <c r="I553" s="101"/>
      <c r="J553" s="101"/>
      <c r="K553" s="101"/>
      <c r="L553" s="101"/>
      <c r="M553" s="101"/>
      <c r="N553" s="101"/>
      <c r="O553" s="101"/>
      <c r="P553" s="102"/>
      <c r="Q553" s="101"/>
      <c r="R553" s="101"/>
      <c r="S553" s="101"/>
      <c r="T553" s="101"/>
      <c r="U553" s="101"/>
      <c r="V553" s="106"/>
      <c r="W553" s="106"/>
      <c r="X553" s="655"/>
      <c r="Y553" s="106"/>
      <c r="Z553" s="656"/>
      <c r="AA553" s="106"/>
      <c r="AB553" s="106"/>
      <c r="AC553" s="106"/>
      <c r="AD553" s="106"/>
      <c r="AE553" s="106"/>
      <c r="AF553" s="106"/>
      <c r="AG553" s="106"/>
      <c r="AH553" s="106"/>
      <c r="AI553" s="106"/>
      <c r="AJ553" s="106"/>
      <c r="AK553" s="106"/>
    </row>
    <row r="554" spans="1:37" ht="15.75" customHeight="1">
      <c r="A554" s="106"/>
      <c r="B554" s="654"/>
      <c r="C554" s="106"/>
      <c r="D554" s="106"/>
      <c r="E554" s="106"/>
      <c r="F554" s="106"/>
      <c r="G554" s="106"/>
      <c r="H554" s="106"/>
      <c r="I554" s="101"/>
      <c r="J554" s="101"/>
      <c r="K554" s="101"/>
      <c r="L554" s="101"/>
      <c r="M554" s="101"/>
      <c r="N554" s="101"/>
      <c r="O554" s="101"/>
      <c r="P554" s="102"/>
      <c r="Q554" s="101"/>
      <c r="R554" s="101"/>
      <c r="S554" s="101"/>
      <c r="T554" s="101"/>
      <c r="U554" s="101"/>
      <c r="V554" s="106"/>
      <c r="W554" s="106"/>
      <c r="X554" s="655"/>
      <c r="Y554" s="106"/>
      <c r="Z554" s="656"/>
      <c r="AA554" s="106"/>
      <c r="AB554" s="106"/>
      <c r="AC554" s="106"/>
      <c r="AD554" s="106"/>
      <c r="AE554" s="106"/>
      <c r="AF554" s="106"/>
      <c r="AG554" s="106"/>
      <c r="AH554" s="106"/>
      <c r="AI554" s="106"/>
      <c r="AJ554" s="106"/>
      <c r="AK554" s="106"/>
    </row>
    <row r="555" spans="1:37" ht="15.75" customHeight="1">
      <c r="A555" s="106"/>
      <c r="B555" s="654"/>
      <c r="C555" s="106"/>
      <c r="D555" s="106"/>
      <c r="E555" s="106"/>
      <c r="F555" s="106"/>
      <c r="G555" s="106"/>
      <c r="H555" s="106"/>
      <c r="I555" s="101"/>
      <c r="J555" s="101"/>
      <c r="K555" s="101"/>
      <c r="L555" s="101"/>
      <c r="M555" s="101"/>
      <c r="N555" s="101"/>
      <c r="O555" s="101"/>
      <c r="P555" s="102"/>
      <c r="Q555" s="101"/>
      <c r="R555" s="101"/>
      <c r="S555" s="101"/>
      <c r="T555" s="101"/>
      <c r="U555" s="101"/>
      <c r="V555" s="106"/>
      <c r="W555" s="106"/>
      <c r="X555" s="655"/>
      <c r="Y555" s="106"/>
      <c r="Z555" s="656"/>
      <c r="AA555" s="106"/>
      <c r="AB555" s="106"/>
      <c r="AC555" s="106"/>
      <c r="AD555" s="106"/>
      <c r="AE555" s="106"/>
      <c r="AF555" s="106"/>
      <c r="AG555" s="106"/>
      <c r="AH555" s="106"/>
      <c r="AI555" s="106"/>
      <c r="AJ555" s="106"/>
      <c r="AK555" s="106"/>
    </row>
    <row r="556" spans="1:37" ht="15.75" customHeight="1">
      <c r="A556" s="106"/>
      <c r="B556" s="654"/>
      <c r="C556" s="106"/>
      <c r="D556" s="106"/>
      <c r="E556" s="106"/>
      <c r="F556" s="106"/>
      <c r="G556" s="106"/>
      <c r="H556" s="106"/>
      <c r="I556" s="101"/>
      <c r="J556" s="101"/>
      <c r="K556" s="101"/>
      <c r="L556" s="101"/>
      <c r="M556" s="101"/>
      <c r="N556" s="101"/>
      <c r="O556" s="101"/>
      <c r="P556" s="102"/>
      <c r="Q556" s="101"/>
      <c r="R556" s="101"/>
      <c r="S556" s="101"/>
      <c r="T556" s="101"/>
      <c r="U556" s="101"/>
      <c r="V556" s="106"/>
      <c r="W556" s="106"/>
      <c r="X556" s="655"/>
      <c r="Y556" s="106"/>
      <c r="Z556" s="656"/>
      <c r="AA556" s="106"/>
      <c r="AB556" s="106"/>
      <c r="AC556" s="106"/>
      <c r="AD556" s="106"/>
      <c r="AE556" s="106"/>
      <c r="AF556" s="106"/>
      <c r="AG556" s="106"/>
      <c r="AH556" s="106"/>
      <c r="AI556" s="106"/>
      <c r="AJ556" s="106"/>
      <c r="AK556" s="106"/>
    </row>
    <row r="557" spans="1:37" ht="15.75" customHeight="1">
      <c r="A557" s="106"/>
      <c r="B557" s="654"/>
      <c r="C557" s="106"/>
      <c r="D557" s="106"/>
      <c r="E557" s="106"/>
      <c r="F557" s="106"/>
      <c r="G557" s="106"/>
      <c r="H557" s="106"/>
      <c r="I557" s="101"/>
      <c r="J557" s="101"/>
      <c r="K557" s="101"/>
      <c r="L557" s="101"/>
      <c r="M557" s="101"/>
      <c r="N557" s="101"/>
      <c r="O557" s="101"/>
      <c r="P557" s="102"/>
      <c r="Q557" s="101"/>
      <c r="R557" s="101"/>
      <c r="S557" s="101"/>
      <c r="T557" s="101"/>
      <c r="U557" s="101"/>
      <c r="V557" s="106"/>
      <c r="W557" s="106"/>
      <c r="X557" s="655"/>
      <c r="Y557" s="106"/>
      <c r="Z557" s="656"/>
      <c r="AA557" s="106"/>
      <c r="AB557" s="106"/>
      <c r="AC557" s="106"/>
      <c r="AD557" s="106"/>
      <c r="AE557" s="106"/>
      <c r="AF557" s="106"/>
      <c r="AG557" s="106"/>
      <c r="AH557" s="106"/>
      <c r="AI557" s="106"/>
      <c r="AJ557" s="106"/>
      <c r="AK557" s="106"/>
    </row>
    <row r="558" spans="1:37" ht="15.75" customHeight="1">
      <c r="A558" s="106"/>
      <c r="B558" s="654"/>
      <c r="C558" s="106"/>
      <c r="D558" s="106"/>
      <c r="E558" s="106"/>
      <c r="F558" s="106"/>
      <c r="G558" s="106"/>
      <c r="H558" s="106"/>
      <c r="I558" s="101"/>
      <c r="J558" s="101"/>
      <c r="K558" s="101"/>
      <c r="L558" s="101"/>
      <c r="M558" s="101"/>
      <c r="N558" s="101"/>
      <c r="O558" s="101"/>
      <c r="P558" s="102"/>
      <c r="Q558" s="101"/>
      <c r="R558" s="101"/>
      <c r="S558" s="101"/>
      <c r="T558" s="101"/>
      <c r="U558" s="101"/>
      <c r="V558" s="106"/>
      <c r="W558" s="106"/>
      <c r="X558" s="655"/>
      <c r="Y558" s="106"/>
      <c r="Z558" s="656"/>
      <c r="AA558" s="106"/>
      <c r="AB558" s="106"/>
      <c r="AC558" s="106"/>
      <c r="AD558" s="106"/>
      <c r="AE558" s="106"/>
      <c r="AF558" s="106"/>
      <c r="AG558" s="106"/>
      <c r="AH558" s="106"/>
      <c r="AI558" s="106"/>
      <c r="AJ558" s="106"/>
      <c r="AK558" s="106"/>
    </row>
    <row r="559" spans="1:37" ht="15.75" customHeight="1">
      <c r="A559" s="106"/>
      <c r="B559" s="654"/>
      <c r="C559" s="106"/>
      <c r="D559" s="106"/>
      <c r="E559" s="106"/>
      <c r="F559" s="106"/>
      <c r="G559" s="106"/>
      <c r="H559" s="106"/>
      <c r="I559" s="101"/>
      <c r="J559" s="101"/>
      <c r="K559" s="101"/>
      <c r="L559" s="101"/>
      <c r="M559" s="101"/>
      <c r="N559" s="101"/>
      <c r="O559" s="101"/>
      <c r="P559" s="102"/>
      <c r="Q559" s="101"/>
      <c r="R559" s="101"/>
      <c r="S559" s="101"/>
      <c r="T559" s="101"/>
      <c r="U559" s="101"/>
      <c r="V559" s="106"/>
      <c r="W559" s="106"/>
      <c r="X559" s="655"/>
      <c r="Y559" s="106"/>
      <c r="Z559" s="656"/>
      <c r="AA559" s="106"/>
      <c r="AB559" s="106"/>
      <c r="AC559" s="106"/>
      <c r="AD559" s="106"/>
      <c r="AE559" s="106"/>
      <c r="AF559" s="106"/>
      <c r="AG559" s="106"/>
      <c r="AH559" s="106"/>
      <c r="AI559" s="106"/>
      <c r="AJ559" s="106"/>
      <c r="AK559" s="106"/>
    </row>
    <row r="560" spans="1:37" ht="15.75" customHeight="1">
      <c r="A560" s="106"/>
      <c r="B560" s="654"/>
      <c r="C560" s="106"/>
      <c r="D560" s="106"/>
      <c r="E560" s="106"/>
      <c r="F560" s="106"/>
      <c r="G560" s="106"/>
      <c r="H560" s="106"/>
      <c r="I560" s="101"/>
      <c r="J560" s="101"/>
      <c r="K560" s="101"/>
      <c r="L560" s="101"/>
      <c r="M560" s="101"/>
      <c r="N560" s="101"/>
      <c r="O560" s="101"/>
      <c r="P560" s="102"/>
      <c r="Q560" s="101"/>
      <c r="R560" s="101"/>
      <c r="S560" s="101"/>
      <c r="T560" s="101"/>
      <c r="U560" s="101"/>
      <c r="V560" s="106"/>
      <c r="W560" s="106"/>
      <c r="X560" s="655"/>
      <c r="Y560" s="106"/>
      <c r="Z560" s="656"/>
      <c r="AA560" s="106"/>
      <c r="AB560" s="106"/>
      <c r="AC560" s="106"/>
      <c r="AD560" s="106"/>
      <c r="AE560" s="106"/>
      <c r="AF560" s="106"/>
      <c r="AG560" s="106"/>
      <c r="AH560" s="106"/>
      <c r="AI560" s="106"/>
      <c r="AJ560" s="106"/>
      <c r="AK560" s="106"/>
    </row>
    <row r="561" spans="1:37" ht="15.75" customHeight="1">
      <c r="A561" s="106"/>
      <c r="B561" s="654"/>
      <c r="C561" s="106"/>
      <c r="D561" s="106"/>
      <c r="E561" s="106"/>
      <c r="F561" s="106"/>
      <c r="G561" s="106"/>
      <c r="H561" s="106"/>
      <c r="I561" s="101"/>
      <c r="J561" s="101"/>
      <c r="K561" s="101"/>
      <c r="L561" s="101"/>
      <c r="M561" s="101"/>
      <c r="N561" s="101"/>
      <c r="O561" s="101"/>
      <c r="P561" s="102"/>
      <c r="Q561" s="101"/>
      <c r="R561" s="101"/>
      <c r="S561" s="101"/>
      <c r="T561" s="101"/>
      <c r="U561" s="101"/>
      <c r="V561" s="106"/>
      <c r="W561" s="106"/>
      <c r="X561" s="655"/>
      <c r="Y561" s="106"/>
      <c r="Z561" s="656"/>
      <c r="AA561" s="106"/>
      <c r="AB561" s="106"/>
      <c r="AC561" s="106"/>
      <c r="AD561" s="106"/>
      <c r="AE561" s="106"/>
      <c r="AF561" s="106"/>
      <c r="AG561" s="106"/>
      <c r="AH561" s="106"/>
      <c r="AI561" s="106"/>
      <c r="AJ561" s="106"/>
      <c r="AK561" s="106"/>
    </row>
    <row r="562" spans="1:37" ht="15.75" customHeight="1">
      <c r="A562" s="106"/>
      <c r="B562" s="654"/>
      <c r="C562" s="106"/>
      <c r="D562" s="106"/>
      <c r="E562" s="106"/>
      <c r="F562" s="106"/>
      <c r="G562" s="106"/>
      <c r="H562" s="106"/>
      <c r="I562" s="101"/>
      <c r="J562" s="101"/>
      <c r="K562" s="101"/>
      <c r="L562" s="101"/>
      <c r="M562" s="101"/>
      <c r="N562" s="101"/>
      <c r="O562" s="101"/>
      <c r="P562" s="102"/>
      <c r="Q562" s="101"/>
      <c r="R562" s="101"/>
      <c r="S562" s="101"/>
      <c r="T562" s="101"/>
      <c r="U562" s="101"/>
      <c r="V562" s="106"/>
      <c r="W562" s="106"/>
      <c r="X562" s="655"/>
      <c r="Y562" s="106"/>
      <c r="Z562" s="656"/>
      <c r="AA562" s="106"/>
      <c r="AB562" s="106"/>
      <c r="AC562" s="106"/>
      <c r="AD562" s="106"/>
      <c r="AE562" s="106"/>
      <c r="AF562" s="106"/>
      <c r="AG562" s="106"/>
      <c r="AH562" s="106"/>
      <c r="AI562" s="106"/>
      <c r="AJ562" s="106"/>
      <c r="AK562" s="106"/>
    </row>
    <row r="563" spans="1:37" ht="15.75" customHeight="1">
      <c r="A563" s="106"/>
      <c r="B563" s="654"/>
      <c r="C563" s="106"/>
      <c r="D563" s="106"/>
      <c r="E563" s="106"/>
      <c r="F563" s="106"/>
      <c r="G563" s="106"/>
      <c r="H563" s="106"/>
      <c r="I563" s="101"/>
      <c r="J563" s="101"/>
      <c r="K563" s="101"/>
      <c r="L563" s="101"/>
      <c r="M563" s="101"/>
      <c r="N563" s="101"/>
      <c r="O563" s="101"/>
      <c r="P563" s="102"/>
      <c r="Q563" s="101"/>
      <c r="R563" s="101"/>
      <c r="S563" s="101"/>
      <c r="T563" s="101"/>
      <c r="U563" s="101"/>
      <c r="V563" s="106"/>
      <c r="W563" s="106"/>
      <c r="X563" s="655"/>
      <c r="Y563" s="106"/>
      <c r="Z563" s="656"/>
      <c r="AA563" s="106"/>
      <c r="AB563" s="106"/>
      <c r="AC563" s="106"/>
      <c r="AD563" s="106"/>
      <c r="AE563" s="106"/>
      <c r="AF563" s="106"/>
      <c r="AG563" s="106"/>
      <c r="AH563" s="106"/>
      <c r="AI563" s="106"/>
      <c r="AJ563" s="106"/>
      <c r="AK563" s="106"/>
    </row>
    <row r="564" spans="1:37" ht="15.75" customHeight="1">
      <c r="A564" s="106"/>
      <c r="B564" s="654"/>
      <c r="C564" s="106"/>
      <c r="D564" s="106"/>
      <c r="E564" s="106"/>
      <c r="F564" s="106"/>
      <c r="G564" s="106"/>
      <c r="H564" s="106"/>
      <c r="I564" s="101"/>
      <c r="J564" s="101"/>
      <c r="K564" s="101"/>
      <c r="L564" s="101"/>
      <c r="M564" s="101"/>
      <c r="N564" s="101"/>
      <c r="O564" s="101"/>
      <c r="P564" s="102"/>
      <c r="Q564" s="101"/>
      <c r="R564" s="101"/>
      <c r="S564" s="101"/>
      <c r="T564" s="101"/>
      <c r="U564" s="101"/>
      <c r="V564" s="106"/>
      <c r="W564" s="106"/>
      <c r="X564" s="655"/>
      <c r="Y564" s="106"/>
      <c r="Z564" s="656"/>
      <c r="AA564" s="106"/>
      <c r="AB564" s="106"/>
      <c r="AC564" s="106"/>
      <c r="AD564" s="106"/>
      <c r="AE564" s="106"/>
      <c r="AF564" s="106"/>
      <c r="AG564" s="106"/>
      <c r="AH564" s="106"/>
      <c r="AI564" s="106"/>
      <c r="AJ564" s="106"/>
      <c r="AK564" s="106"/>
    </row>
    <row r="565" spans="1:37" ht="15.75" customHeight="1">
      <c r="A565" s="106"/>
      <c r="B565" s="654"/>
      <c r="C565" s="106"/>
      <c r="D565" s="106"/>
      <c r="E565" s="106"/>
      <c r="F565" s="106"/>
      <c r="G565" s="106"/>
      <c r="H565" s="106"/>
      <c r="I565" s="101"/>
      <c r="J565" s="101"/>
      <c r="K565" s="101"/>
      <c r="L565" s="101"/>
      <c r="M565" s="101"/>
      <c r="N565" s="101"/>
      <c r="O565" s="101"/>
      <c r="P565" s="102"/>
      <c r="Q565" s="101"/>
      <c r="R565" s="101"/>
      <c r="S565" s="101"/>
      <c r="T565" s="101"/>
      <c r="U565" s="101"/>
      <c r="V565" s="106"/>
      <c r="W565" s="106"/>
      <c r="X565" s="655"/>
      <c r="Y565" s="106"/>
      <c r="Z565" s="656"/>
      <c r="AA565" s="106"/>
      <c r="AB565" s="106"/>
      <c r="AC565" s="106"/>
      <c r="AD565" s="106"/>
      <c r="AE565" s="106"/>
      <c r="AF565" s="106"/>
      <c r="AG565" s="106"/>
      <c r="AH565" s="106"/>
      <c r="AI565" s="106"/>
      <c r="AJ565" s="106"/>
      <c r="AK565" s="106"/>
    </row>
    <row r="566" spans="1:37" ht="15.75" customHeight="1">
      <c r="A566" s="106"/>
      <c r="B566" s="654"/>
      <c r="C566" s="106"/>
      <c r="D566" s="106"/>
      <c r="E566" s="106"/>
      <c r="F566" s="106"/>
      <c r="G566" s="106"/>
      <c r="H566" s="106"/>
      <c r="I566" s="101"/>
      <c r="J566" s="101"/>
      <c r="K566" s="101"/>
      <c r="L566" s="101"/>
      <c r="M566" s="101"/>
      <c r="N566" s="101"/>
      <c r="O566" s="101"/>
      <c r="P566" s="102"/>
      <c r="Q566" s="101"/>
      <c r="R566" s="101"/>
      <c r="S566" s="101"/>
      <c r="T566" s="101"/>
      <c r="U566" s="101"/>
      <c r="V566" s="106"/>
      <c r="W566" s="106"/>
      <c r="X566" s="655"/>
      <c r="Y566" s="106"/>
      <c r="Z566" s="656"/>
      <c r="AA566" s="106"/>
      <c r="AB566" s="106"/>
      <c r="AC566" s="106"/>
      <c r="AD566" s="106"/>
      <c r="AE566" s="106"/>
      <c r="AF566" s="106"/>
      <c r="AG566" s="106"/>
      <c r="AH566" s="106"/>
      <c r="AI566" s="106"/>
      <c r="AJ566" s="106"/>
      <c r="AK566" s="106"/>
    </row>
    <row r="567" spans="1:37" ht="15.75" customHeight="1">
      <c r="A567" s="106"/>
      <c r="B567" s="654"/>
      <c r="C567" s="106"/>
      <c r="D567" s="106"/>
      <c r="E567" s="106"/>
      <c r="F567" s="106"/>
      <c r="G567" s="106"/>
      <c r="H567" s="106"/>
      <c r="I567" s="101"/>
      <c r="J567" s="101"/>
      <c r="K567" s="101"/>
      <c r="L567" s="101"/>
      <c r="M567" s="101"/>
      <c r="N567" s="101"/>
      <c r="O567" s="101"/>
      <c r="P567" s="102"/>
      <c r="Q567" s="101"/>
      <c r="R567" s="101"/>
      <c r="S567" s="101"/>
      <c r="T567" s="101"/>
      <c r="U567" s="101"/>
      <c r="V567" s="106"/>
      <c r="W567" s="106"/>
      <c r="X567" s="655"/>
      <c r="Y567" s="106"/>
      <c r="Z567" s="656"/>
      <c r="AA567" s="106"/>
      <c r="AB567" s="106"/>
      <c r="AC567" s="106"/>
      <c r="AD567" s="106"/>
      <c r="AE567" s="106"/>
      <c r="AF567" s="106"/>
      <c r="AG567" s="106"/>
      <c r="AH567" s="106"/>
      <c r="AI567" s="106"/>
      <c r="AJ567" s="106"/>
      <c r="AK567" s="106"/>
    </row>
    <row r="568" spans="1:37" ht="15.75" customHeight="1">
      <c r="A568" s="106"/>
      <c r="B568" s="654"/>
      <c r="C568" s="106"/>
      <c r="D568" s="106"/>
      <c r="E568" s="106"/>
      <c r="F568" s="106"/>
      <c r="G568" s="106"/>
      <c r="H568" s="106"/>
      <c r="I568" s="101"/>
      <c r="J568" s="101"/>
      <c r="K568" s="101"/>
      <c r="L568" s="101"/>
      <c r="M568" s="101"/>
      <c r="N568" s="101"/>
      <c r="O568" s="101"/>
      <c r="P568" s="102"/>
      <c r="Q568" s="101"/>
      <c r="R568" s="101"/>
      <c r="S568" s="101"/>
      <c r="T568" s="101"/>
      <c r="U568" s="101"/>
      <c r="V568" s="106"/>
      <c r="W568" s="106"/>
      <c r="X568" s="655"/>
      <c r="Y568" s="106"/>
      <c r="Z568" s="656"/>
      <c r="AA568" s="106"/>
      <c r="AB568" s="106"/>
      <c r="AC568" s="106"/>
      <c r="AD568" s="106"/>
      <c r="AE568" s="106"/>
      <c r="AF568" s="106"/>
      <c r="AG568" s="106"/>
      <c r="AH568" s="106"/>
      <c r="AI568" s="106"/>
      <c r="AJ568" s="106"/>
      <c r="AK568" s="106"/>
    </row>
    <row r="569" spans="1:37" ht="15.75" customHeight="1">
      <c r="A569" s="106"/>
      <c r="B569" s="654"/>
      <c r="C569" s="106"/>
      <c r="D569" s="106"/>
      <c r="E569" s="106"/>
      <c r="F569" s="106"/>
      <c r="G569" s="106"/>
      <c r="H569" s="106"/>
      <c r="I569" s="101"/>
      <c r="J569" s="101"/>
      <c r="K569" s="101"/>
      <c r="L569" s="101"/>
      <c r="M569" s="101"/>
      <c r="N569" s="101"/>
      <c r="O569" s="101"/>
      <c r="P569" s="102"/>
      <c r="Q569" s="101"/>
      <c r="R569" s="101"/>
      <c r="S569" s="101"/>
      <c r="T569" s="101"/>
      <c r="U569" s="101"/>
      <c r="V569" s="106"/>
      <c r="W569" s="106"/>
      <c r="X569" s="655"/>
      <c r="Y569" s="106"/>
      <c r="Z569" s="656"/>
      <c r="AA569" s="106"/>
      <c r="AB569" s="106"/>
      <c r="AC569" s="106"/>
      <c r="AD569" s="106"/>
      <c r="AE569" s="106"/>
      <c r="AF569" s="106"/>
      <c r="AG569" s="106"/>
      <c r="AH569" s="106"/>
      <c r="AI569" s="106"/>
      <c r="AJ569" s="106"/>
      <c r="AK569" s="106"/>
    </row>
  </sheetData>
  <mergeCells count="77">
    <mergeCell ref="P39:R39"/>
    <mergeCell ref="S39:U39"/>
    <mergeCell ref="G51:G52"/>
    <mergeCell ref="H51:H52"/>
    <mergeCell ref="I51:K52"/>
    <mergeCell ref="L51:R52"/>
    <mergeCell ref="G47:G48"/>
    <mergeCell ref="H47:H48"/>
    <mergeCell ref="I47:K48"/>
    <mergeCell ref="L47:R48"/>
    <mergeCell ref="G49:G50"/>
    <mergeCell ref="H49:H50"/>
    <mergeCell ref="I49:K50"/>
    <mergeCell ref="L49:R50"/>
    <mergeCell ref="B40:B41"/>
    <mergeCell ref="C40:C41"/>
    <mergeCell ref="C36:D36"/>
    <mergeCell ref="J36:L36"/>
    <mergeCell ref="M36:O36"/>
    <mergeCell ref="C39:D39"/>
    <mergeCell ref="J39:L39"/>
    <mergeCell ref="M39:O39"/>
    <mergeCell ref="P36:R36"/>
    <mergeCell ref="S36:U36"/>
    <mergeCell ref="B37:B38"/>
    <mergeCell ref="C37:C38"/>
    <mergeCell ref="C33:D33"/>
    <mergeCell ref="J33:L33"/>
    <mergeCell ref="M33:O33"/>
    <mergeCell ref="P33:R33"/>
    <mergeCell ref="S33:U33"/>
    <mergeCell ref="B34:B35"/>
    <mergeCell ref="C34:C35"/>
    <mergeCell ref="C29:D29"/>
    <mergeCell ref="J29:L29"/>
    <mergeCell ref="M29:O29"/>
    <mergeCell ref="P29:R29"/>
    <mergeCell ref="S29:U29"/>
    <mergeCell ref="C31:D31"/>
    <mergeCell ref="J31:L31"/>
    <mergeCell ref="M31:O31"/>
    <mergeCell ref="P31:R31"/>
    <mergeCell ref="S31:U31"/>
    <mergeCell ref="P20:R20"/>
    <mergeCell ref="S20:U20"/>
    <mergeCell ref="C27:D27"/>
    <mergeCell ref="J27:L27"/>
    <mergeCell ref="M27:O27"/>
    <mergeCell ref="P27:R27"/>
    <mergeCell ref="S27:U27"/>
    <mergeCell ref="C25:D25"/>
    <mergeCell ref="J25:L25"/>
    <mergeCell ref="M25:O25"/>
    <mergeCell ref="P25:R25"/>
    <mergeCell ref="S25:U25"/>
    <mergeCell ref="B21:B24"/>
    <mergeCell ref="C21:C24"/>
    <mergeCell ref="C16:D16"/>
    <mergeCell ref="J16:L16"/>
    <mergeCell ref="M16:O16"/>
    <mergeCell ref="C20:D20"/>
    <mergeCell ref="J20:L20"/>
    <mergeCell ref="M20:O20"/>
    <mergeCell ref="P16:R16"/>
    <mergeCell ref="S16:U16"/>
    <mergeCell ref="B17:B19"/>
    <mergeCell ref="C17:C19"/>
    <mergeCell ref="H1:AA4"/>
    <mergeCell ref="B11:AA12"/>
    <mergeCell ref="C14:U14"/>
    <mergeCell ref="V14:Y14"/>
    <mergeCell ref="Z14:AA14"/>
    <mergeCell ref="C15:D15"/>
    <mergeCell ref="J15:L15"/>
    <mergeCell ref="M15:O15"/>
    <mergeCell ref="P15:R15"/>
    <mergeCell ref="S15:U15"/>
  </mergeCells>
  <pageMargins left="0.23622047244094491" right="0.23622047244094491" top="0.74803149606299213" bottom="0.74803149606299213" header="0.31496062992125984" footer="0.31496062992125984"/>
  <pageSetup paperSize="5" scale="42" fitToHeight="0" orientation="landscape" r:id="rId1"/>
  <headerFooter>
    <oddFooter>&amp;LPágina &amp;P&amp;CPreparado por LUIS EMILIO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C48"/>
  <sheetViews>
    <sheetView showGridLines="0" view="pageBreakPreview" zoomScale="60" zoomScaleNormal="70" workbookViewId="0">
      <selection activeCell="AE398" sqref="AE398"/>
    </sheetView>
  </sheetViews>
  <sheetFormatPr baseColWidth="10" defaultRowHeight="15" outlineLevelRow="1"/>
  <cols>
    <col min="1" max="1" width="4" customWidth="1"/>
    <col min="3" max="3" width="6.28515625" customWidth="1"/>
    <col min="4" max="4" width="35.7109375" customWidth="1"/>
    <col min="5" max="5" width="15.85546875" customWidth="1"/>
    <col min="6" max="6" width="12.28515625" customWidth="1"/>
    <col min="7" max="7" width="23.85546875" customWidth="1"/>
    <col min="8" max="8" width="14.85546875" customWidth="1"/>
    <col min="9" max="9" width="9.5703125" customWidth="1"/>
    <col min="10" max="21" width="4" customWidth="1"/>
    <col min="22" max="22" width="14.28515625" customWidth="1"/>
    <col min="23" max="23" width="15.5703125" customWidth="1"/>
    <col min="25" max="25" width="24.85546875" customWidth="1"/>
    <col min="26" max="26" width="19.5703125" customWidth="1"/>
  </cols>
  <sheetData>
    <row r="1" spans="1:55" s="409" customFormat="1" ht="15.75">
      <c r="A1" s="662"/>
      <c r="B1" s="663"/>
      <c r="C1" s="662"/>
      <c r="D1" s="664"/>
      <c r="E1" s="665"/>
      <c r="F1" s="665"/>
      <c r="G1" s="666"/>
      <c r="H1" s="665"/>
      <c r="I1" s="667"/>
      <c r="J1" s="667"/>
      <c r="K1" s="667"/>
      <c r="L1" s="665"/>
      <c r="M1" s="665"/>
      <c r="N1" s="665"/>
      <c r="O1" s="665"/>
      <c r="P1" s="665"/>
      <c r="Q1" s="665"/>
      <c r="R1" s="665"/>
      <c r="S1" s="665"/>
      <c r="T1" s="665"/>
      <c r="U1" s="665"/>
      <c r="V1" s="665"/>
      <c r="W1" s="667"/>
      <c r="X1" s="667"/>
      <c r="Y1" s="662"/>
      <c r="Z1" s="662"/>
      <c r="AA1" s="662"/>
      <c r="BC1"/>
    </row>
    <row r="2" spans="1:55" s="409" customFormat="1" ht="29.25" customHeight="1">
      <c r="A2" s="1"/>
      <c r="B2" s="110"/>
      <c r="C2" s="3"/>
      <c r="D2" s="3"/>
      <c r="E2" s="3"/>
      <c r="F2" s="3"/>
      <c r="G2" s="3"/>
      <c r="H2" s="668"/>
      <c r="I2" s="970" t="s">
        <v>924</v>
      </c>
      <c r="J2" s="970"/>
      <c r="K2" s="970"/>
      <c r="L2" s="970"/>
      <c r="M2" s="970"/>
      <c r="N2" s="970"/>
      <c r="O2" s="970"/>
      <c r="P2" s="970"/>
      <c r="Q2" s="970"/>
      <c r="R2" s="970"/>
      <c r="S2" s="970"/>
      <c r="T2" s="970"/>
      <c r="U2" s="970"/>
      <c r="V2" s="970"/>
      <c r="W2" s="970"/>
      <c r="X2" s="970"/>
      <c r="Y2" s="970"/>
      <c r="Z2" s="669"/>
      <c r="AA2" s="670"/>
      <c r="BC2"/>
    </row>
    <row r="3" spans="1:55" s="409" customFormat="1" ht="18.75" customHeight="1">
      <c r="A3" s="1"/>
      <c r="B3" s="3"/>
      <c r="C3" s="3"/>
      <c r="D3" s="3"/>
      <c r="E3" s="3"/>
      <c r="F3" s="3"/>
      <c r="G3" s="3"/>
      <c r="H3" s="668"/>
      <c r="I3" s="970"/>
      <c r="J3" s="970"/>
      <c r="K3" s="970"/>
      <c r="L3" s="970"/>
      <c r="M3" s="970"/>
      <c r="N3" s="970"/>
      <c r="O3" s="970"/>
      <c r="P3" s="970"/>
      <c r="Q3" s="970"/>
      <c r="R3" s="970"/>
      <c r="S3" s="970"/>
      <c r="T3" s="970"/>
      <c r="U3" s="970"/>
      <c r="V3" s="970"/>
      <c r="W3" s="970"/>
      <c r="X3" s="970"/>
      <c r="Y3" s="970"/>
      <c r="Z3" s="669"/>
      <c r="AA3" s="670"/>
      <c r="BC3"/>
    </row>
    <row r="4" spans="1:55" s="409" customFormat="1" ht="18.75" customHeight="1">
      <c r="A4" s="1"/>
      <c r="B4" s="111"/>
      <c r="C4" s="3"/>
      <c r="D4" s="3"/>
      <c r="E4" s="3"/>
      <c r="F4" s="3"/>
      <c r="G4" s="3"/>
      <c r="H4" s="668"/>
      <c r="I4" s="970"/>
      <c r="J4" s="970"/>
      <c r="K4" s="970"/>
      <c r="L4" s="970"/>
      <c r="M4" s="970"/>
      <c r="N4" s="970"/>
      <c r="O4" s="970"/>
      <c r="P4" s="970"/>
      <c r="Q4" s="970"/>
      <c r="R4" s="970"/>
      <c r="S4" s="970"/>
      <c r="T4" s="970"/>
      <c r="U4" s="970"/>
      <c r="V4" s="970"/>
      <c r="W4" s="970"/>
      <c r="X4" s="970"/>
      <c r="Y4" s="970"/>
      <c r="Z4" s="669"/>
      <c r="AA4" s="670"/>
      <c r="BC4"/>
    </row>
    <row r="5" spans="1:55" s="409" customFormat="1" ht="19.5" customHeight="1" thickBot="1">
      <c r="A5" s="1"/>
      <c r="B5" s="5"/>
      <c r="C5" s="5"/>
      <c r="D5" s="5"/>
      <c r="E5" s="5"/>
      <c r="F5" s="5"/>
      <c r="G5" s="5"/>
      <c r="H5" s="668"/>
      <c r="I5" s="970"/>
      <c r="J5" s="970"/>
      <c r="K5" s="970"/>
      <c r="L5" s="970"/>
      <c r="M5" s="970"/>
      <c r="N5" s="970"/>
      <c r="O5" s="970"/>
      <c r="P5" s="970"/>
      <c r="Q5" s="970"/>
      <c r="R5" s="970"/>
      <c r="S5" s="970"/>
      <c r="T5" s="970"/>
      <c r="U5" s="970"/>
      <c r="V5" s="970"/>
      <c r="W5" s="970"/>
      <c r="X5" s="970"/>
      <c r="Y5" s="970"/>
      <c r="Z5" s="669"/>
      <c r="AA5" s="670"/>
      <c r="BC5"/>
    </row>
    <row r="6" spans="1:55" s="409" customFormat="1" ht="19.5" thickTop="1">
      <c r="A6" s="671"/>
      <c r="B6" s="672"/>
      <c r="C6" s="673"/>
      <c r="D6" s="674"/>
      <c r="E6" s="675"/>
      <c r="F6" s="675"/>
      <c r="G6" s="675"/>
      <c r="H6" s="675"/>
      <c r="I6" s="675"/>
      <c r="J6" s="675"/>
      <c r="K6" s="675"/>
      <c r="L6" s="675"/>
      <c r="M6" s="675"/>
      <c r="N6" s="675"/>
      <c r="O6" s="675"/>
      <c r="P6" s="675"/>
      <c r="Q6" s="675"/>
      <c r="R6" s="675"/>
      <c r="S6" s="675"/>
      <c r="T6" s="675"/>
      <c r="U6" s="675"/>
      <c r="V6" s="675"/>
      <c r="W6" s="675"/>
      <c r="X6" s="675"/>
      <c r="Y6" s="676"/>
      <c r="Z6" s="676"/>
      <c r="AA6" s="670"/>
      <c r="BC6"/>
    </row>
    <row r="7" spans="1:55" ht="16.5" thickBot="1">
      <c r="A7" s="11"/>
      <c r="B7" s="10"/>
      <c r="C7" s="11"/>
      <c r="D7" s="8"/>
      <c r="E7" s="12"/>
      <c r="F7" s="12"/>
      <c r="G7" s="13"/>
      <c r="H7" s="665"/>
      <c r="I7" s="667"/>
      <c r="J7" s="667"/>
      <c r="K7" s="667"/>
      <c r="L7" s="665"/>
      <c r="M7" s="665"/>
      <c r="N7" s="665"/>
      <c r="O7" s="665"/>
      <c r="P7" s="665"/>
      <c r="Q7" s="665"/>
      <c r="R7" s="665"/>
      <c r="S7" s="665"/>
      <c r="T7" s="665"/>
      <c r="U7" s="665"/>
      <c r="V7" s="665"/>
      <c r="W7" s="667"/>
      <c r="X7" s="667"/>
      <c r="Y7" s="11"/>
      <c r="Z7" s="11"/>
      <c r="AA7" s="11"/>
    </row>
    <row r="8" spans="1:55">
      <c r="A8" s="108"/>
      <c r="B8" s="1433" t="s">
        <v>1234</v>
      </c>
      <c r="C8" s="1434"/>
      <c r="D8" s="1434"/>
      <c r="E8" s="1434"/>
      <c r="F8" s="1434"/>
      <c r="G8" s="1434"/>
      <c r="H8" s="1434"/>
      <c r="I8" s="1434"/>
      <c r="J8" s="1434"/>
      <c r="K8" s="1434"/>
      <c r="L8" s="1434"/>
      <c r="M8" s="1434"/>
      <c r="N8" s="1434"/>
      <c r="O8" s="1434"/>
      <c r="P8" s="1434"/>
      <c r="Q8" s="1434"/>
      <c r="R8" s="1434"/>
      <c r="S8" s="1434"/>
      <c r="T8" s="1434"/>
      <c r="U8" s="1434"/>
      <c r="V8" s="1434"/>
      <c r="W8" s="1434"/>
      <c r="X8" s="1434"/>
      <c r="Y8" s="1434"/>
      <c r="Z8" s="1434"/>
      <c r="AA8" s="1435"/>
    </row>
    <row r="9" spans="1:55" ht="15.75" thickBot="1">
      <c r="A9" s="108"/>
      <c r="B9" s="1436"/>
      <c r="C9" s="1437"/>
      <c r="D9" s="1437"/>
      <c r="E9" s="1437"/>
      <c r="F9" s="1437"/>
      <c r="G9" s="1437"/>
      <c r="H9" s="1437"/>
      <c r="I9" s="1437"/>
      <c r="J9" s="1437"/>
      <c r="K9" s="1437"/>
      <c r="L9" s="1437"/>
      <c r="M9" s="1437"/>
      <c r="N9" s="1437"/>
      <c r="O9" s="1437"/>
      <c r="P9" s="1437"/>
      <c r="Q9" s="1437"/>
      <c r="R9" s="1437"/>
      <c r="S9" s="1437"/>
      <c r="T9" s="1437"/>
      <c r="U9" s="1437"/>
      <c r="V9" s="1437"/>
      <c r="W9" s="1437"/>
      <c r="X9" s="1437"/>
      <c r="Y9" s="1437"/>
      <c r="Z9" s="1437"/>
      <c r="AA9" s="1438"/>
    </row>
    <row r="10" spans="1:55" ht="19.5" thickBot="1">
      <c r="A10" s="108"/>
      <c r="B10" s="6"/>
      <c r="C10" s="117"/>
      <c r="D10" s="118"/>
      <c r="E10" s="119"/>
      <c r="F10" s="119"/>
      <c r="G10" s="119"/>
      <c r="H10" s="119"/>
      <c r="I10" s="119"/>
      <c r="J10" s="119"/>
      <c r="K10" s="119"/>
      <c r="L10" s="119"/>
      <c r="M10" s="119"/>
      <c r="N10" s="119"/>
      <c r="O10" s="119"/>
      <c r="P10" s="119"/>
      <c r="Q10" s="119"/>
      <c r="R10" s="119"/>
      <c r="S10" s="119"/>
      <c r="T10" s="119"/>
      <c r="U10" s="119"/>
      <c r="V10" s="119"/>
      <c r="W10" s="119"/>
      <c r="X10" s="119"/>
      <c r="Y10" s="120"/>
      <c r="Z10" s="120"/>
      <c r="AA10" s="120"/>
    </row>
    <row r="11" spans="1:55" ht="53.25" customHeight="1">
      <c r="A11" s="11"/>
      <c r="B11" s="677"/>
      <c r="C11" s="1439" t="s">
        <v>3</v>
      </c>
      <c r="D11" s="1440"/>
      <c r="E11" s="1440"/>
      <c r="F11" s="1440"/>
      <c r="G11" s="1440"/>
      <c r="H11" s="1440"/>
      <c r="I11" s="1440"/>
      <c r="J11" s="1440"/>
      <c r="K11" s="1440"/>
      <c r="L11" s="1440"/>
      <c r="M11" s="1440"/>
      <c r="N11" s="1440"/>
      <c r="O11" s="1440"/>
      <c r="P11" s="1440"/>
      <c r="Q11" s="1440"/>
      <c r="R11" s="1440"/>
      <c r="S11" s="1440"/>
      <c r="T11" s="1440"/>
      <c r="U11" s="1441"/>
      <c r="V11" s="1442" t="s">
        <v>4</v>
      </c>
      <c r="W11" s="1443"/>
      <c r="X11" s="1443"/>
      <c r="Y11" s="1443"/>
      <c r="Z11" s="1442" t="s">
        <v>5</v>
      </c>
      <c r="AA11" s="1444"/>
    </row>
    <row r="12" spans="1:55" ht="55.5" customHeight="1">
      <c r="A12" s="11"/>
      <c r="B12" s="678" t="s">
        <v>6</v>
      </c>
      <c r="C12" s="1321" t="s">
        <v>483</v>
      </c>
      <c r="D12" s="1322"/>
      <c r="E12" s="499" t="s">
        <v>8</v>
      </c>
      <c r="F12" s="499" t="s">
        <v>9</v>
      </c>
      <c r="G12" s="499" t="s">
        <v>13</v>
      </c>
      <c r="H12" s="499" t="s">
        <v>14</v>
      </c>
      <c r="I12" s="679" t="s">
        <v>15</v>
      </c>
      <c r="J12" s="1375" t="s">
        <v>484</v>
      </c>
      <c r="K12" s="1375"/>
      <c r="L12" s="1375"/>
      <c r="M12" s="1376" t="s">
        <v>485</v>
      </c>
      <c r="N12" s="1376"/>
      <c r="O12" s="1376"/>
      <c r="P12" s="1377" t="s">
        <v>486</v>
      </c>
      <c r="Q12" s="1377"/>
      <c r="R12" s="1377"/>
      <c r="S12" s="1378" t="s">
        <v>487</v>
      </c>
      <c r="T12" s="1378"/>
      <c r="U12" s="1378"/>
      <c r="V12" s="23" t="s">
        <v>22</v>
      </c>
      <c r="W12" s="23" t="s">
        <v>23</v>
      </c>
      <c r="X12" s="23" t="s">
        <v>24</v>
      </c>
      <c r="Y12" s="23" t="s">
        <v>25</v>
      </c>
      <c r="Z12" s="23" t="s">
        <v>26</v>
      </c>
      <c r="AA12" s="680" t="s">
        <v>27</v>
      </c>
    </row>
    <row r="13" spans="1:55" ht="176.25" customHeight="1">
      <c r="A13" s="11"/>
      <c r="B13" s="681">
        <v>1</v>
      </c>
      <c r="C13" s="1445" t="s">
        <v>1235</v>
      </c>
      <c r="D13" s="1445"/>
      <c r="E13" s="682" t="s">
        <v>1236</v>
      </c>
      <c r="F13" s="683">
        <v>1</v>
      </c>
      <c r="G13" s="682" t="s">
        <v>1237</v>
      </c>
      <c r="H13" s="682" t="s">
        <v>1238</v>
      </c>
      <c r="I13" s="684">
        <v>1</v>
      </c>
      <c r="J13" s="1446">
        <v>1</v>
      </c>
      <c r="K13" s="1446"/>
      <c r="L13" s="1446"/>
      <c r="M13" s="1447">
        <v>1</v>
      </c>
      <c r="N13" s="1447"/>
      <c r="O13" s="1447"/>
      <c r="P13" s="1448">
        <v>1</v>
      </c>
      <c r="Q13" s="1448"/>
      <c r="R13" s="1448"/>
      <c r="S13" s="1449">
        <v>1</v>
      </c>
      <c r="T13" s="1449"/>
      <c r="U13" s="1449"/>
      <c r="V13" s="685" t="s">
        <v>1239</v>
      </c>
      <c r="W13" s="685" t="s">
        <v>494</v>
      </c>
      <c r="X13" s="685" t="s">
        <v>1056</v>
      </c>
      <c r="Y13" s="685" t="s">
        <v>1240</v>
      </c>
      <c r="Z13" s="686">
        <v>2000000</v>
      </c>
      <c r="AA13" s="687" t="s">
        <v>1241</v>
      </c>
    </row>
    <row r="14" spans="1:55" ht="130.5" hidden="1" customHeight="1" outlineLevel="1">
      <c r="B14" s="1430"/>
      <c r="C14" s="1349" t="s">
        <v>54</v>
      </c>
      <c r="D14" s="688" t="s">
        <v>1242</v>
      </c>
      <c r="E14" s="689"/>
      <c r="F14" s="690"/>
      <c r="G14" s="689"/>
      <c r="H14" s="689"/>
      <c r="I14" s="691"/>
      <c r="J14" s="692"/>
      <c r="K14" s="692"/>
      <c r="L14" s="692"/>
      <c r="M14" s="693"/>
      <c r="N14" s="694"/>
      <c r="O14" s="694"/>
      <c r="P14" s="695"/>
      <c r="Q14" s="695"/>
      <c r="R14" s="695"/>
      <c r="S14" s="696"/>
      <c r="T14" s="696"/>
      <c r="U14" s="696"/>
      <c r="V14" s="689"/>
      <c r="W14" s="689"/>
      <c r="X14" s="689"/>
      <c r="Y14" s="697"/>
      <c r="Z14" s="698"/>
      <c r="AA14" s="699"/>
    </row>
    <row r="15" spans="1:55" ht="64.5" hidden="1" outlineLevel="1">
      <c r="B15" s="1430"/>
      <c r="C15" s="1349"/>
      <c r="D15" s="700" t="s">
        <v>1243</v>
      </c>
      <c r="E15" s="689"/>
      <c r="F15" s="689"/>
      <c r="G15" s="689"/>
      <c r="H15" s="689"/>
      <c r="I15" s="691"/>
      <c r="J15" s="692"/>
      <c r="K15" s="692"/>
      <c r="L15" s="692" t="s">
        <v>1244</v>
      </c>
      <c r="M15" s="693"/>
      <c r="N15" s="701"/>
      <c r="O15" s="701"/>
      <c r="P15" s="702"/>
      <c r="Q15" s="702"/>
      <c r="R15" s="703"/>
      <c r="S15" s="704"/>
      <c r="T15" s="696"/>
      <c r="U15" s="696"/>
      <c r="V15" s="705"/>
      <c r="W15" s="705"/>
      <c r="X15" s="706"/>
      <c r="Y15" s="705"/>
      <c r="Z15" s="705"/>
      <c r="AA15" s="707"/>
    </row>
    <row r="16" spans="1:55" ht="120" hidden="1" outlineLevel="1">
      <c r="B16" s="1430"/>
      <c r="C16" s="1349"/>
      <c r="D16" s="298" t="s">
        <v>1245</v>
      </c>
      <c r="E16" s="689"/>
      <c r="F16" s="689"/>
      <c r="G16" s="689"/>
      <c r="H16" s="689"/>
      <c r="I16" s="691"/>
      <c r="J16" s="692"/>
      <c r="K16" s="692"/>
      <c r="L16" s="692"/>
      <c r="M16" s="693"/>
      <c r="N16" s="701"/>
      <c r="O16" s="701"/>
      <c r="P16" s="702"/>
      <c r="Q16" s="702"/>
      <c r="R16" s="703"/>
      <c r="S16" s="704"/>
      <c r="T16" s="696"/>
      <c r="U16" s="696"/>
      <c r="V16" s="705"/>
      <c r="W16" s="705"/>
      <c r="X16" s="706"/>
      <c r="Y16" s="705"/>
      <c r="Z16" s="705"/>
      <c r="AA16" s="707"/>
    </row>
    <row r="17" spans="2:27" ht="135" hidden="1" outlineLevel="1">
      <c r="B17" s="1430"/>
      <c r="C17" s="1349"/>
      <c r="D17" s="298" t="s">
        <v>1246</v>
      </c>
      <c r="E17" s="689"/>
      <c r="F17" s="689"/>
      <c r="G17" s="689"/>
      <c r="H17" s="689"/>
      <c r="I17" s="691"/>
      <c r="J17" s="692"/>
      <c r="K17" s="692"/>
      <c r="L17" s="692"/>
      <c r="M17" s="693"/>
      <c r="N17" s="701"/>
      <c r="O17" s="701"/>
      <c r="P17" s="702"/>
      <c r="Q17" s="702"/>
      <c r="R17" s="703"/>
      <c r="S17" s="704"/>
      <c r="T17" s="696"/>
      <c r="U17" s="696"/>
      <c r="V17" s="705"/>
      <c r="W17" s="705"/>
      <c r="X17" s="706"/>
      <c r="Y17" s="705"/>
      <c r="Z17" s="705"/>
      <c r="AA17" s="707"/>
    </row>
    <row r="18" spans="2:27" ht="60" hidden="1" outlineLevel="1">
      <c r="B18" s="1430"/>
      <c r="C18" s="1349"/>
      <c r="D18" s="298" t="s">
        <v>1247</v>
      </c>
      <c r="E18" s="689"/>
      <c r="F18" s="689"/>
      <c r="G18" s="689"/>
      <c r="H18" s="689"/>
      <c r="I18" s="691"/>
      <c r="J18" s="692"/>
      <c r="K18" s="692"/>
      <c r="L18" s="692"/>
      <c r="M18" s="693"/>
      <c r="N18" s="701"/>
      <c r="O18" s="701"/>
      <c r="P18" s="702"/>
      <c r="Q18" s="702"/>
      <c r="R18" s="703"/>
      <c r="S18" s="704"/>
      <c r="T18" s="696"/>
      <c r="U18" s="696"/>
      <c r="V18" s="705"/>
      <c r="W18" s="705"/>
      <c r="X18" s="706"/>
      <c r="Y18" s="705"/>
      <c r="Z18" s="705"/>
      <c r="AA18" s="707"/>
    </row>
    <row r="19" spans="2:27" ht="106.5" hidden="1" customHeight="1" outlineLevel="1">
      <c r="B19" s="1430"/>
      <c r="C19" s="1349"/>
      <c r="D19" s="298" t="s">
        <v>1248</v>
      </c>
      <c r="E19" s="689"/>
      <c r="F19" s="689"/>
      <c r="G19" s="689"/>
      <c r="H19" s="689"/>
      <c r="I19" s="691"/>
      <c r="J19" s="692"/>
      <c r="K19" s="692"/>
      <c r="L19" s="692"/>
      <c r="M19" s="693"/>
      <c r="N19" s="701"/>
      <c r="O19" s="701"/>
      <c r="P19" s="702"/>
      <c r="Q19" s="702"/>
      <c r="R19" s="703"/>
      <c r="S19" s="704"/>
      <c r="T19" s="696"/>
      <c r="U19" s="696"/>
      <c r="V19" s="705"/>
      <c r="W19" s="705"/>
      <c r="X19" s="706"/>
      <c r="Y19" s="705"/>
      <c r="Z19" s="705"/>
      <c r="AA19" s="707"/>
    </row>
    <row r="20" spans="2:27" ht="39" hidden="1" outlineLevel="1" thickBot="1">
      <c r="B20" s="1431"/>
      <c r="C20" s="1432"/>
      <c r="D20" s="708" t="s">
        <v>1249</v>
      </c>
      <c r="E20" s="708"/>
      <c r="F20" s="708"/>
      <c r="G20" s="708"/>
      <c r="H20" s="708"/>
      <c r="I20" s="709"/>
      <c r="J20" s="710"/>
      <c r="K20" s="710"/>
      <c r="L20" s="710"/>
      <c r="M20" s="711"/>
      <c r="N20" s="712"/>
      <c r="O20" s="712"/>
      <c r="P20" s="713"/>
      <c r="Q20" s="713"/>
      <c r="R20" s="714"/>
      <c r="S20" s="715"/>
      <c r="T20" s="716"/>
      <c r="U20" s="716"/>
      <c r="V20" s="717"/>
      <c r="W20" s="717"/>
      <c r="X20" s="718"/>
      <c r="Y20" s="705"/>
      <c r="Z20" s="705"/>
      <c r="AA20" s="719"/>
    </row>
    <row r="21" spans="2:27" collapsed="1"/>
    <row r="24" spans="2:27" ht="20.25">
      <c r="E24" s="1350" t="s">
        <v>475</v>
      </c>
      <c r="F24" s="490"/>
      <c r="G24" s="491"/>
      <c r="H24" s="490"/>
      <c r="I24" s="492"/>
      <c r="J24" s="492"/>
      <c r="K24" s="493"/>
      <c r="L24" s="493"/>
      <c r="M24" s="493"/>
      <c r="N24" s="493"/>
      <c r="O24" s="493"/>
      <c r="P24" s="493"/>
    </row>
    <row r="25" spans="2:27" ht="20.25">
      <c r="E25" s="1351"/>
      <c r="F25" s="494"/>
      <c r="G25" s="495"/>
      <c r="H25" s="490"/>
      <c r="I25" s="492"/>
      <c r="J25" s="492"/>
      <c r="K25" s="493"/>
      <c r="L25" s="493"/>
      <c r="M25" s="493"/>
      <c r="N25" s="493"/>
      <c r="O25" s="493"/>
      <c r="P25" s="493"/>
    </row>
    <row r="26" spans="2:27" ht="15.75">
      <c r="E26" s="1450"/>
      <c r="F26" s="1452" t="s">
        <v>592</v>
      </c>
      <c r="G26" s="1452"/>
      <c r="H26" s="1452" t="s">
        <v>477</v>
      </c>
      <c r="I26" s="1452" t="s">
        <v>478</v>
      </c>
      <c r="J26" s="1452"/>
      <c r="K26" s="1452"/>
      <c r="L26" s="1452"/>
      <c r="M26" s="1452"/>
      <c r="N26" s="1452"/>
      <c r="O26" s="1452"/>
      <c r="P26" s="493"/>
    </row>
    <row r="27" spans="2:27" ht="15.75">
      <c r="E27" s="1451"/>
      <c r="F27" s="1452"/>
      <c r="G27" s="1452"/>
      <c r="H27" s="1452"/>
      <c r="I27" s="1452"/>
      <c r="J27" s="1452"/>
      <c r="K27" s="1452"/>
      <c r="L27" s="1452"/>
      <c r="M27" s="1452"/>
      <c r="N27" s="1452"/>
      <c r="O27" s="1452"/>
      <c r="P27" s="493"/>
    </row>
    <row r="28" spans="2:27" ht="15.75" customHeight="1">
      <c r="C28" s="912" t="s">
        <v>1637</v>
      </c>
      <c r="D28" s="957"/>
      <c r="E28" s="1409" t="s">
        <v>479</v>
      </c>
      <c r="F28" s="1309" t="s">
        <v>1234</v>
      </c>
      <c r="G28" s="1309"/>
      <c r="H28" s="1310">
        <f ca="1">TODAY()-20</f>
        <v>45689</v>
      </c>
      <c r="I28" s="1311"/>
      <c r="J28" s="1311"/>
      <c r="K28" s="1311"/>
      <c r="L28" s="1311"/>
      <c r="M28" s="1311"/>
      <c r="N28" s="1311"/>
      <c r="O28" s="1311"/>
      <c r="P28" s="493"/>
    </row>
    <row r="29" spans="2:27" ht="15.75">
      <c r="E29" s="1410"/>
      <c r="F29" s="1309"/>
      <c r="G29" s="1309"/>
      <c r="H29" s="1310"/>
      <c r="I29" s="1311"/>
      <c r="J29" s="1311"/>
      <c r="K29" s="1311"/>
      <c r="L29" s="1311"/>
      <c r="M29" s="1311"/>
      <c r="N29" s="1311"/>
      <c r="O29" s="1311"/>
      <c r="P29" s="493"/>
    </row>
    <row r="30" spans="2:27" ht="15.75">
      <c r="E30" s="1409" t="s">
        <v>480</v>
      </c>
      <c r="F30" s="1309" t="s">
        <v>594</v>
      </c>
      <c r="G30" s="1309"/>
      <c r="H30" s="1310">
        <f ca="1">TODAY()</f>
        <v>45709</v>
      </c>
      <c r="I30" s="1311"/>
      <c r="J30" s="1311"/>
      <c r="K30" s="1311"/>
      <c r="L30" s="1311"/>
      <c r="M30" s="1311"/>
      <c r="N30" s="1311"/>
      <c r="O30" s="1311"/>
      <c r="P30" s="493"/>
    </row>
    <row r="31" spans="2:27" ht="15.75">
      <c r="E31" s="1410"/>
      <c r="F31" s="1309"/>
      <c r="G31" s="1309"/>
      <c r="H31" s="1310"/>
      <c r="I31" s="1311"/>
      <c r="J31" s="1311"/>
      <c r="K31" s="1311"/>
      <c r="L31" s="1311"/>
      <c r="M31" s="1311"/>
      <c r="N31" s="1311"/>
      <c r="O31" s="1311"/>
      <c r="P31" s="493"/>
    </row>
    <row r="32" spans="2:27" ht="15.75" customHeight="1"/>
    <row r="45" ht="111.75" customHeight="1"/>
    <row r="46" hidden="1"/>
    <row r="47" hidden="1"/>
    <row r="48" hidden="1"/>
  </sheetData>
  <mergeCells count="30">
    <mergeCell ref="S13:U13"/>
    <mergeCell ref="E30:E31"/>
    <mergeCell ref="F30:G31"/>
    <mergeCell ref="H30:H31"/>
    <mergeCell ref="I30:O31"/>
    <mergeCell ref="E24:E25"/>
    <mergeCell ref="E26:E27"/>
    <mergeCell ref="F26:G27"/>
    <mergeCell ref="H26:H27"/>
    <mergeCell ref="I26:O27"/>
    <mergeCell ref="E28:E29"/>
    <mergeCell ref="F28:G29"/>
    <mergeCell ref="H28:H29"/>
    <mergeCell ref="I28:O29"/>
    <mergeCell ref="B14:B20"/>
    <mergeCell ref="C14:C20"/>
    <mergeCell ref="I2:Y5"/>
    <mergeCell ref="B8:AA9"/>
    <mergeCell ref="C11:U11"/>
    <mergeCell ref="V11:Y11"/>
    <mergeCell ref="Z11:AA11"/>
    <mergeCell ref="C12:D12"/>
    <mergeCell ref="J12:L12"/>
    <mergeCell ref="M12:O12"/>
    <mergeCell ref="P12:R12"/>
    <mergeCell ref="S12:U12"/>
    <mergeCell ref="C13:D13"/>
    <mergeCell ref="J13:L13"/>
    <mergeCell ref="M13:O13"/>
    <mergeCell ref="P13:R13"/>
  </mergeCells>
  <dataValidations count="1">
    <dataValidation allowBlank="1" showInputMessage="1" showErrorMessage="1" error="$" sqref="Z13"/>
  </dataValidations>
  <pageMargins left="0.23622047244094491" right="0.23622047244094491" top="0.74803149606299213" bottom="0.74803149606299213" header="0.31496062992125984" footer="0.31496062992125984"/>
  <pageSetup paperSize="5" scale="62" fitToHeight="0" orientation="landscape" horizontalDpi="0" verticalDpi="0" r:id="rId1"/>
  <headerFooter>
    <oddFooter>&amp;LPágina &amp;P&amp;CPreparado por LUIS EMILIO &amp;D&amp;R&amp;G</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120"/>
  <sheetViews>
    <sheetView showGridLines="0" view="pageBreakPreview" topLeftCell="A108" zoomScaleNormal="55" zoomScaleSheetLayoutView="100" zoomScalePageLayoutView="10" workbookViewId="0">
      <selection activeCell="AE398" sqref="AE398"/>
    </sheetView>
  </sheetViews>
  <sheetFormatPr baseColWidth="10" defaultColWidth="14.42578125" defaultRowHeight="15" customHeight="1" outlineLevelRow="1"/>
  <cols>
    <col min="1" max="1" width="3.85546875" style="109" customWidth="1"/>
    <col min="2" max="2" width="10.42578125" style="303" customWidth="1"/>
    <col min="3" max="3" width="5.7109375" style="109" customWidth="1"/>
    <col min="4" max="4" width="52.42578125" style="121" customWidth="1"/>
    <col min="5" max="5" width="22.7109375" style="122" customWidth="1"/>
    <col min="6" max="6" width="21.7109375" style="122" customWidth="1"/>
    <col min="7" max="7" width="28.42578125" style="194" customWidth="1"/>
    <col min="8" max="8" width="30.7109375" style="109" customWidth="1"/>
    <col min="9" max="9" width="7.140625" style="109" customWidth="1"/>
    <col min="10" max="21" width="4.140625" style="109" customWidth="1"/>
    <col min="22" max="22" width="28.140625" style="109" customWidth="1"/>
    <col min="23" max="23" width="22.85546875" style="304" customWidth="1"/>
    <col min="24" max="24" width="18.5703125" style="194" customWidth="1"/>
    <col min="25" max="25" width="24.140625" style="109" customWidth="1"/>
    <col min="26" max="26" width="19.85546875" style="109" customWidth="1"/>
    <col min="27" max="27" width="18.7109375" style="109" customWidth="1"/>
    <col min="28" max="28" width="34.28515625" style="109" hidden="1" customWidth="1"/>
    <col min="29" max="29" width="23" style="109" customWidth="1"/>
    <col min="30" max="37" width="11.42578125" style="109" customWidth="1"/>
    <col min="38" max="16384" width="14.42578125" style="109"/>
  </cols>
  <sheetData>
    <row r="1" spans="1:37" ht="15.75">
      <c r="A1" s="11"/>
      <c r="B1" s="662"/>
      <c r="C1" s="663"/>
      <c r="D1" s="662"/>
      <c r="E1" s="664"/>
      <c r="F1" s="665"/>
      <c r="G1" s="665"/>
      <c r="H1" s="666"/>
      <c r="I1" s="665"/>
      <c r="J1" s="667"/>
      <c r="K1" s="667"/>
      <c r="L1" s="667"/>
      <c r="M1" s="665"/>
      <c r="N1" s="665"/>
      <c r="O1" s="665"/>
      <c r="P1" s="665"/>
      <c r="Q1" s="665"/>
      <c r="R1" s="665"/>
      <c r="S1" s="665"/>
      <c r="T1" s="665"/>
      <c r="U1" s="665"/>
      <c r="V1" s="665"/>
      <c r="W1" s="665"/>
      <c r="X1" s="667"/>
      <c r="Y1" s="667"/>
      <c r="Z1" s="662"/>
      <c r="AA1" s="662"/>
      <c r="AB1" s="662"/>
      <c r="AC1" s="11"/>
      <c r="AD1" s="11"/>
      <c r="AE1" s="11"/>
      <c r="AF1" s="11"/>
      <c r="AG1" s="11"/>
      <c r="AH1" s="11"/>
      <c r="AI1" s="11"/>
      <c r="AJ1" s="11"/>
      <c r="AK1" s="108"/>
    </row>
    <row r="2" spans="1:37" ht="19.5" customHeight="1">
      <c r="A2" s="108"/>
      <c r="B2" s="1"/>
      <c r="C2" s="110"/>
      <c r="D2" s="3"/>
      <c r="E2" s="3"/>
      <c r="F2" s="3"/>
      <c r="G2" s="3"/>
      <c r="H2" s="3"/>
      <c r="I2" s="668"/>
      <c r="J2" s="970" t="s">
        <v>924</v>
      </c>
      <c r="K2" s="970"/>
      <c r="L2" s="970"/>
      <c r="M2" s="970"/>
      <c r="N2" s="970"/>
      <c r="O2" s="970"/>
      <c r="P2" s="970"/>
      <c r="Q2" s="970"/>
      <c r="R2" s="970"/>
      <c r="S2" s="970"/>
      <c r="T2" s="970"/>
      <c r="U2" s="970"/>
      <c r="V2" s="970"/>
      <c r="W2" s="970"/>
      <c r="X2" s="970"/>
      <c r="Y2" s="970"/>
      <c r="Z2" s="970"/>
      <c r="AA2" s="669"/>
      <c r="AB2" s="670"/>
      <c r="AC2" s="7"/>
      <c r="AD2" s="7"/>
      <c r="AE2" s="7"/>
      <c r="AF2" s="7"/>
      <c r="AG2" s="7"/>
      <c r="AH2" s="7"/>
      <c r="AI2" s="7"/>
      <c r="AJ2" s="7"/>
      <c r="AK2" s="7"/>
    </row>
    <row r="3" spans="1:37" ht="39.75">
      <c r="A3" s="108"/>
      <c r="B3" s="1"/>
      <c r="C3" s="3"/>
      <c r="D3" s="3"/>
      <c r="E3" s="3"/>
      <c r="F3" s="3"/>
      <c r="G3" s="3"/>
      <c r="H3" s="3"/>
      <c r="I3" s="668"/>
      <c r="J3" s="970"/>
      <c r="K3" s="970"/>
      <c r="L3" s="970"/>
      <c r="M3" s="970"/>
      <c r="N3" s="970"/>
      <c r="O3" s="970"/>
      <c r="P3" s="970"/>
      <c r="Q3" s="970"/>
      <c r="R3" s="970"/>
      <c r="S3" s="970"/>
      <c r="T3" s="970"/>
      <c r="U3" s="970"/>
      <c r="V3" s="970"/>
      <c r="W3" s="970"/>
      <c r="X3" s="970"/>
      <c r="Y3" s="970"/>
      <c r="Z3" s="970"/>
      <c r="AA3" s="669"/>
      <c r="AB3" s="670"/>
      <c r="AC3" s="7"/>
      <c r="AD3" s="7"/>
      <c r="AE3" s="7"/>
      <c r="AF3" s="7"/>
      <c r="AG3" s="7"/>
      <c r="AH3" s="7"/>
      <c r="AI3" s="7"/>
      <c r="AJ3" s="7"/>
      <c r="AK3" s="7"/>
    </row>
    <row r="4" spans="1:37" ht="19.5" customHeight="1">
      <c r="A4" s="108"/>
      <c r="B4" s="1"/>
      <c r="C4" s="111"/>
      <c r="D4" s="3"/>
      <c r="E4" s="3"/>
      <c r="F4" s="3"/>
      <c r="G4" s="3"/>
      <c r="H4" s="3"/>
      <c r="I4" s="668"/>
      <c r="J4" s="970"/>
      <c r="K4" s="970"/>
      <c r="L4" s="970"/>
      <c r="M4" s="970"/>
      <c r="N4" s="970"/>
      <c r="O4" s="970"/>
      <c r="P4" s="970"/>
      <c r="Q4" s="970"/>
      <c r="R4" s="970"/>
      <c r="S4" s="970"/>
      <c r="T4" s="970"/>
      <c r="U4" s="970"/>
      <c r="V4" s="970"/>
      <c r="W4" s="970"/>
      <c r="X4" s="970"/>
      <c r="Y4" s="970"/>
      <c r="Z4" s="970"/>
      <c r="AA4" s="669"/>
      <c r="AB4" s="670"/>
      <c r="AC4" s="7"/>
      <c r="AD4" s="7"/>
      <c r="AE4" s="7"/>
      <c r="AF4" s="7"/>
      <c r="AG4" s="7"/>
      <c r="AH4" s="7"/>
      <c r="AI4" s="7"/>
      <c r="AJ4" s="7"/>
      <c r="AK4" s="7"/>
    </row>
    <row r="5" spans="1:37" ht="40.5" thickBot="1">
      <c r="A5" s="108"/>
      <c r="B5" s="1"/>
      <c r="C5" s="5"/>
      <c r="D5" s="5"/>
      <c r="E5" s="5"/>
      <c r="F5" s="5"/>
      <c r="G5" s="5"/>
      <c r="H5" s="5"/>
      <c r="I5" s="668"/>
      <c r="J5" s="970"/>
      <c r="K5" s="970"/>
      <c r="L5" s="970"/>
      <c r="M5" s="970"/>
      <c r="N5" s="970"/>
      <c r="O5" s="970"/>
      <c r="P5" s="970"/>
      <c r="Q5" s="970"/>
      <c r="R5" s="970"/>
      <c r="S5" s="970"/>
      <c r="T5" s="970"/>
      <c r="U5" s="970"/>
      <c r="V5" s="970"/>
      <c r="W5" s="970"/>
      <c r="X5" s="970"/>
      <c r="Y5" s="970"/>
      <c r="Z5" s="970"/>
      <c r="AA5" s="669"/>
      <c r="AB5" s="670"/>
      <c r="AC5" s="7"/>
      <c r="AD5" s="7"/>
      <c r="AE5" s="7"/>
      <c r="AF5" s="7"/>
      <c r="AG5" s="7"/>
      <c r="AH5" s="7"/>
      <c r="AI5" s="7"/>
      <c r="AJ5" s="7"/>
      <c r="AK5" s="7"/>
    </row>
    <row r="6" spans="1:37" ht="12" customHeight="1" thickTop="1">
      <c r="A6" s="108"/>
      <c r="B6" s="6"/>
      <c r="C6" s="113"/>
      <c r="D6" s="114"/>
      <c r="E6" s="9"/>
      <c r="F6" s="9"/>
      <c r="G6" s="9"/>
      <c r="H6" s="9"/>
      <c r="I6" s="9"/>
      <c r="J6" s="9"/>
      <c r="K6" s="9"/>
      <c r="L6" s="9"/>
      <c r="M6" s="9"/>
      <c r="N6" s="9"/>
      <c r="O6" s="9"/>
      <c r="P6" s="9"/>
      <c r="Q6" s="9"/>
      <c r="R6" s="9"/>
      <c r="S6" s="9"/>
      <c r="T6" s="9"/>
      <c r="U6" s="9"/>
      <c r="V6" s="9"/>
      <c r="W6" s="9"/>
      <c r="X6" s="9"/>
      <c r="Y6" s="115"/>
      <c r="Z6" s="115"/>
      <c r="AA6" s="7"/>
      <c r="AB6" s="7"/>
      <c r="AC6" s="7"/>
      <c r="AD6" s="7"/>
      <c r="AE6" s="7"/>
      <c r="AF6" s="7"/>
      <c r="AG6" s="7"/>
      <c r="AH6" s="7"/>
      <c r="AI6" s="7"/>
      <c r="AJ6" s="7"/>
      <c r="AK6" s="7"/>
    </row>
    <row r="7" spans="1:37" ht="11.25" customHeight="1" thickBot="1">
      <c r="A7" s="11"/>
      <c r="B7" s="10"/>
      <c r="C7" s="11"/>
      <c r="D7" s="8"/>
      <c r="E7" s="12"/>
      <c r="F7" s="12"/>
      <c r="G7" s="13"/>
      <c r="H7" s="12"/>
      <c r="I7" s="17"/>
      <c r="J7" s="17"/>
      <c r="K7" s="17"/>
      <c r="L7" s="12"/>
      <c r="M7" s="12"/>
      <c r="N7" s="12"/>
      <c r="O7" s="12"/>
      <c r="P7" s="12"/>
      <c r="Q7" s="12"/>
      <c r="R7" s="12"/>
      <c r="S7" s="12"/>
      <c r="T7" s="12"/>
      <c r="U7" s="12"/>
      <c r="V7" s="12"/>
      <c r="W7" s="17"/>
      <c r="X7" s="17"/>
      <c r="Y7" s="11"/>
      <c r="Z7" s="11"/>
      <c r="AA7" s="11"/>
      <c r="AB7" s="11"/>
      <c r="AC7" s="11"/>
      <c r="AD7" s="11"/>
      <c r="AE7" s="11"/>
      <c r="AF7" s="11"/>
      <c r="AG7" s="11"/>
      <c r="AH7" s="11"/>
      <c r="AI7" s="11"/>
      <c r="AJ7" s="11"/>
      <c r="AK7" s="108"/>
    </row>
    <row r="8" spans="1:37" ht="19.5" thickTop="1">
      <c r="A8" s="108"/>
      <c r="B8" s="1044" t="s">
        <v>1250</v>
      </c>
      <c r="C8" s="976"/>
      <c r="D8" s="976"/>
      <c r="E8" s="976"/>
      <c r="F8" s="976"/>
      <c r="G8" s="976"/>
      <c r="H8" s="976"/>
      <c r="I8" s="976"/>
      <c r="J8" s="976"/>
      <c r="K8" s="976"/>
      <c r="L8" s="976"/>
      <c r="M8" s="976"/>
      <c r="N8" s="976"/>
      <c r="O8" s="976"/>
      <c r="P8" s="976"/>
      <c r="Q8" s="976"/>
      <c r="R8" s="976"/>
      <c r="S8" s="976"/>
      <c r="T8" s="976"/>
      <c r="U8" s="976"/>
      <c r="V8" s="976"/>
      <c r="W8" s="976"/>
      <c r="X8" s="976"/>
      <c r="Y8" s="976"/>
      <c r="Z8" s="976"/>
      <c r="AA8" s="977"/>
      <c r="AB8" s="7"/>
      <c r="AC8" s="7"/>
      <c r="AD8" s="7"/>
      <c r="AE8" s="7"/>
      <c r="AF8" s="7"/>
      <c r="AG8" s="7"/>
      <c r="AH8" s="7"/>
      <c r="AI8" s="7"/>
      <c r="AJ8" s="7"/>
      <c r="AK8" s="7"/>
    </row>
    <row r="9" spans="1:37" ht="19.5" thickBot="1">
      <c r="A9" s="108"/>
      <c r="B9" s="978"/>
      <c r="C9" s="979"/>
      <c r="D9" s="979"/>
      <c r="E9" s="979"/>
      <c r="F9" s="979"/>
      <c r="G9" s="979"/>
      <c r="H9" s="979"/>
      <c r="I9" s="979"/>
      <c r="J9" s="979"/>
      <c r="K9" s="979"/>
      <c r="L9" s="979"/>
      <c r="M9" s="979"/>
      <c r="N9" s="979"/>
      <c r="O9" s="979"/>
      <c r="P9" s="979"/>
      <c r="Q9" s="979"/>
      <c r="R9" s="979"/>
      <c r="S9" s="979"/>
      <c r="T9" s="979"/>
      <c r="U9" s="979"/>
      <c r="V9" s="979"/>
      <c r="W9" s="979"/>
      <c r="X9" s="979"/>
      <c r="Y9" s="979"/>
      <c r="Z9" s="979"/>
      <c r="AA9" s="980"/>
      <c r="AB9" s="7"/>
      <c r="AC9" s="7"/>
      <c r="AD9" s="7"/>
      <c r="AE9" s="7"/>
      <c r="AF9" s="7"/>
      <c r="AG9" s="7"/>
      <c r="AH9" s="7"/>
      <c r="AI9" s="7"/>
      <c r="AJ9" s="7"/>
      <c r="AK9" s="7"/>
    </row>
    <row r="10" spans="1:37" ht="13.5" customHeight="1" thickTop="1">
      <c r="A10" s="108"/>
      <c r="B10" s="6"/>
      <c r="C10" s="117"/>
      <c r="D10" s="118"/>
      <c r="E10" s="119"/>
      <c r="F10" s="119"/>
      <c r="G10" s="119"/>
      <c r="H10" s="119"/>
      <c r="I10" s="119"/>
      <c r="J10" s="119"/>
      <c r="K10" s="119"/>
      <c r="L10" s="119"/>
      <c r="M10" s="119"/>
      <c r="N10" s="119"/>
      <c r="O10" s="119"/>
      <c r="P10" s="119"/>
      <c r="Q10" s="119"/>
      <c r="R10" s="119"/>
      <c r="S10" s="119"/>
      <c r="T10" s="119"/>
      <c r="U10" s="119"/>
      <c r="V10" s="119"/>
      <c r="W10" s="119"/>
      <c r="X10" s="119"/>
      <c r="Y10" s="120"/>
      <c r="Z10" s="120"/>
      <c r="AA10" s="120"/>
      <c r="AB10" s="7"/>
      <c r="AC10" s="7"/>
      <c r="AD10" s="7"/>
      <c r="AE10" s="7"/>
      <c r="AF10" s="7"/>
      <c r="AG10" s="7"/>
      <c r="AH10" s="7"/>
      <c r="AI10" s="7"/>
      <c r="AJ10" s="7"/>
      <c r="AK10" s="7"/>
    </row>
    <row r="11" spans="1:37" ht="31.5">
      <c r="A11" s="11"/>
      <c r="B11" s="532" t="s">
        <v>2</v>
      </c>
      <c r="C11" s="1368" t="s">
        <v>3</v>
      </c>
      <c r="D11" s="1369"/>
      <c r="E11" s="1369"/>
      <c r="F11" s="1369"/>
      <c r="G11" s="1369"/>
      <c r="H11" s="1369"/>
      <c r="I11" s="1369"/>
      <c r="J11" s="1369"/>
      <c r="K11" s="1369"/>
      <c r="L11" s="1369"/>
      <c r="M11" s="1369"/>
      <c r="N11" s="1369"/>
      <c r="O11" s="1369"/>
      <c r="P11" s="1369"/>
      <c r="Q11" s="1369"/>
      <c r="R11" s="1369"/>
      <c r="S11" s="1369"/>
      <c r="T11" s="1369"/>
      <c r="U11" s="1369"/>
      <c r="V11" s="1368" t="s">
        <v>4</v>
      </c>
      <c r="W11" s="1369"/>
      <c r="X11" s="1369"/>
      <c r="Y11" s="1369"/>
      <c r="Z11" s="1368" t="s">
        <v>5</v>
      </c>
      <c r="AA11" s="1370"/>
      <c r="AB11" s="11"/>
      <c r="AC11" s="11"/>
      <c r="AD11" s="11"/>
      <c r="AE11" s="11"/>
      <c r="AF11" s="11"/>
      <c r="AG11" s="11"/>
      <c r="AH11" s="11"/>
      <c r="AI11" s="11"/>
      <c r="AJ11" s="108"/>
      <c r="AK11" s="108"/>
    </row>
    <row r="12" spans="1:37" ht="28.5">
      <c r="A12" s="11"/>
      <c r="B12" s="498" t="s">
        <v>6</v>
      </c>
      <c r="C12" s="1321" t="s">
        <v>483</v>
      </c>
      <c r="D12" s="1322"/>
      <c r="E12" s="499" t="s">
        <v>8</v>
      </c>
      <c r="F12" s="499" t="s">
        <v>9</v>
      </c>
      <c r="G12" s="499" t="s">
        <v>13</v>
      </c>
      <c r="H12" s="499" t="s">
        <v>14</v>
      </c>
      <c r="I12" s="499" t="s">
        <v>15</v>
      </c>
      <c r="J12" s="1375" t="s">
        <v>484</v>
      </c>
      <c r="K12" s="1375"/>
      <c r="L12" s="1375"/>
      <c r="M12" s="1376" t="s">
        <v>485</v>
      </c>
      <c r="N12" s="1376"/>
      <c r="O12" s="1376"/>
      <c r="P12" s="1377" t="s">
        <v>486</v>
      </c>
      <c r="Q12" s="1377"/>
      <c r="R12" s="1377"/>
      <c r="S12" s="1378" t="s">
        <v>487</v>
      </c>
      <c r="T12" s="1378"/>
      <c r="U12" s="1378"/>
      <c r="V12" s="23" t="s">
        <v>22</v>
      </c>
      <c r="W12" s="23" t="s">
        <v>23</v>
      </c>
      <c r="X12" s="23" t="s">
        <v>24</v>
      </c>
      <c r="Y12" s="23" t="s">
        <v>25</v>
      </c>
      <c r="Z12" s="23" t="s">
        <v>26</v>
      </c>
      <c r="AA12" s="23" t="s">
        <v>27</v>
      </c>
      <c r="AB12" s="310" t="s">
        <v>713</v>
      </c>
      <c r="AC12" s="11"/>
      <c r="AD12" s="11"/>
      <c r="AE12" s="11"/>
      <c r="AF12" s="11"/>
      <c r="AG12" s="11"/>
      <c r="AH12" s="11"/>
      <c r="AI12" s="11"/>
      <c r="AJ12" s="108"/>
      <c r="AK12" s="108"/>
    </row>
    <row r="13" spans="1:37" ht="60">
      <c r="A13" s="11"/>
      <c r="B13" s="500">
        <f>1*1</f>
        <v>1</v>
      </c>
      <c r="C13" s="1458" t="s">
        <v>1251</v>
      </c>
      <c r="D13" s="1459"/>
      <c r="E13" s="25" t="s">
        <v>490</v>
      </c>
      <c r="F13" s="94" t="s">
        <v>1252</v>
      </c>
      <c r="G13" s="76" t="s">
        <v>1253</v>
      </c>
      <c r="H13" s="76" t="s">
        <v>1254</v>
      </c>
      <c r="I13" s="501">
        <v>1</v>
      </c>
      <c r="J13" s="1460">
        <v>1</v>
      </c>
      <c r="K13" s="1460"/>
      <c r="L13" s="1460"/>
      <c r="M13" s="1461">
        <v>1</v>
      </c>
      <c r="N13" s="1461"/>
      <c r="O13" s="1461"/>
      <c r="P13" s="1462">
        <v>1</v>
      </c>
      <c r="Q13" s="1462"/>
      <c r="R13" s="1462"/>
      <c r="S13" s="1453">
        <v>1</v>
      </c>
      <c r="T13" s="1453"/>
      <c r="U13" s="1453"/>
      <c r="V13" s="541" t="s">
        <v>1255</v>
      </c>
      <c r="W13" s="541" t="s">
        <v>494</v>
      </c>
      <c r="X13" s="541" t="s">
        <v>1049</v>
      </c>
      <c r="Y13" s="685" t="s">
        <v>1256</v>
      </c>
      <c r="Z13" s="1454"/>
      <c r="AA13" s="521" t="s">
        <v>1257</v>
      </c>
      <c r="AB13" s="319" t="s">
        <v>1258</v>
      </c>
      <c r="AC13" s="11"/>
      <c r="AD13" s="11"/>
      <c r="AE13" s="11"/>
      <c r="AF13" s="11"/>
      <c r="AG13" s="11"/>
      <c r="AH13" s="11"/>
      <c r="AI13" s="11"/>
      <c r="AJ13" s="11"/>
      <c r="AK13" s="108"/>
    </row>
    <row r="14" spans="1:37" ht="15" hidden="1" customHeight="1" outlineLevel="1">
      <c r="A14" s="11"/>
      <c r="B14" s="1384" t="s">
        <v>152</v>
      </c>
      <c r="C14" s="1457" t="s">
        <v>123</v>
      </c>
      <c r="D14" s="503" t="s">
        <v>1259</v>
      </c>
      <c r="E14" s="25" t="s">
        <v>490</v>
      </c>
      <c r="F14" s="25"/>
      <c r="G14" s="76"/>
      <c r="H14" s="76"/>
      <c r="I14" s="516"/>
      <c r="J14" s="517"/>
      <c r="K14" s="517"/>
      <c r="L14" s="518"/>
      <c r="M14" s="518"/>
      <c r="N14" s="518"/>
      <c r="O14" s="518"/>
      <c r="P14" s="518"/>
      <c r="Q14" s="518"/>
      <c r="R14" s="518"/>
      <c r="S14" s="518"/>
      <c r="T14" s="518"/>
      <c r="U14" s="518"/>
      <c r="V14" s="60"/>
      <c r="W14" s="720"/>
      <c r="X14" s="720"/>
      <c r="Y14" s="721"/>
      <c r="Z14" s="1455"/>
      <c r="AA14" s="521" t="s">
        <v>1257</v>
      </c>
      <c r="AB14" s="355"/>
      <c r="AC14" s="11"/>
      <c r="AD14" s="11"/>
      <c r="AE14" s="11"/>
      <c r="AF14" s="11"/>
      <c r="AG14" s="11"/>
      <c r="AH14" s="11"/>
      <c r="AI14" s="11"/>
      <c r="AJ14" s="11"/>
      <c r="AK14" s="108"/>
    </row>
    <row r="15" spans="1:37" ht="15" hidden="1" customHeight="1" outlineLevel="1">
      <c r="A15" s="11"/>
      <c r="B15" s="1384"/>
      <c r="C15" s="1457"/>
      <c r="D15" s="503" t="s">
        <v>1260</v>
      </c>
      <c r="E15" s="25" t="s">
        <v>490</v>
      </c>
      <c r="F15" s="25"/>
      <c r="G15" s="504"/>
      <c r="H15" s="522"/>
      <c r="I15" s="505"/>
      <c r="J15" s="506"/>
      <c r="K15" s="507"/>
      <c r="L15" s="508"/>
      <c r="M15" s="508"/>
      <c r="N15" s="508"/>
      <c r="O15" s="508"/>
      <c r="P15" s="508"/>
      <c r="Q15" s="508"/>
      <c r="R15" s="508"/>
      <c r="S15" s="508"/>
      <c r="T15" s="508"/>
      <c r="U15" s="508"/>
      <c r="V15" s="62"/>
      <c r="W15" s="720"/>
      <c r="X15" s="720"/>
      <c r="Y15" s="721"/>
      <c r="Z15" s="1455"/>
      <c r="AA15" s="521" t="s">
        <v>1257</v>
      </c>
      <c r="AB15" s="355"/>
      <c r="AC15" s="11"/>
      <c r="AD15" s="11"/>
      <c r="AE15" s="11"/>
      <c r="AF15" s="11"/>
      <c r="AG15" s="11"/>
      <c r="AH15" s="11"/>
      <c r="AI15" s="11"/>
      <c r="AJ15" s="11"/>
      <c r="AK15" s="108"/>
    </row>
    <row r="16" spans="1:37" ht="15" hidden="1" customHeight="1" outlineLevel="1">
      <c r="A16" s="11"/>
      <c r="B16" s="1384"/>
      <c r="C16" s="1457"/>
      <c r="D16" s="503" t="s">
        <v>1261</v>
      </c>
      <c r="E16" s="25" t="s">
        <v>490</v>
      </c>
      <c r="F16" s="523"/>
      <c r="G16" s="504"/>
      <c r="H16" s="522"/>
      <c r="I16" s="505"/>
      <c r="J16" s="507"/>
      <c r="K16" s="507"/>
      <c r="L16" s="507"/>
      <c r="M16" s="507"/>
      <c r="N16" s="507"/>
      <c r="O16" s="507"/>
      <c r="P16" s="507"/>
      <c r="Q16" s="507"/>
      <c r="R16" s="507"/>
      <c r="S16" s="507"/>
      <c r="T16" s="507"/>
      <c r="U16" s="507"/>
      <c r="V16" s="507"/>
      <c r="W16" s="720"/>
      <c r="X16" s="720"/>
      <c r="Y16" s="722"/>
      <c r="Z16" s="1455"/>
      <c r="AA16" s="521" t="s">
        <v>1257</v>
      </c>
      <c r="AB16" s="355"/>
      <c r="AC16" s="11"/>
      <c r="AD16" s="11"/>
      <c r="AE16" s="11"/>
      <c r="AF16" s="11"/>
      <c r="AG16" s="11"/>
      <c r="AH16" s="11"/>
      <c r="AI16" s="11"/>
      <c r="AJ16" s="11"/>
      <c r="AK16" s="108"/>
    </row>
    <row r="17" spans="1:37" ht="15" hidden="1" customHeight="1" outlineLevel="1">
      <c r="A17" s="11"/>
      <c r="B17" s="1384"/>
      <c r="C17" s="1457"/>
      <c r="D17" s="503" t="s">
        <v>1262</v>
      </c>
      <c r="E17" s="25" t="s">
        <v>490</v>
      </c>
      <c r="F17" s="523"/>
      <c r="G17" s="504"/>
      <c r="H17" s="522"/>
      <c r="I17" s="505"/>
      <c r="J17" s="507"/>
      <c r="K17" s="507"/>
      <c r="L17" s="507"/>
      <c r="M17" s="507"/>
      <c r="N17" s="507"/>
      <c r="O17" s="507"/>
      <c r="P17" s="507"/>
      <c r="Q17" s="507"/>
      <c r="R17" s="507"/>
      <c r="S17" s="507"/>
      <c r="T17" s="507"/>
      <c r="U17" s="507"/>
      <c r="V17" s="507"/>
      <c r="W17" s="720"/>
      <c r="X17" s="720"/>
      <c r="Y17" s="722"/>
      <c r="Z17" s="1455"/>
      <c r="AA17" s="521" t="s">
        <v>1257</v>
      </c>
      <c r="AB17" s="355"/>
      <c r="AC17" s="11"/>
      <c r="AD17" s="11"/>
      <c r="AE17" s="11"/>
      <c r="AF17" s="11"/>
      <c r="AG17" s="11"/>
      <c r="AH17" s="11"/>
      <c r="AI17" s="11"/>
      <c r="AJ17" s="11"/>
      <c r="AK17" s="108"/>
    </row>
    <row r="18" spans="1:37" ht="15" hidden="1" customHeight="1" outlineLevel="1">
      <c r="A18" s="11"/>
      <c r="B18" s="1384"/>
      <c r="C18" s="1457"/>
      <c r="D18" s="503" t="s">
        <v>1263</v>
      </c>
      <c r="E18" s="25" t="s">
        <v>490</v>
      </c>
      <c r="F18" s="25"/>
      <c r="G18" s="504"/>
      <c r="H18" s="522"/>
      <c r="I18" s="505"/>
      <c r="J18" s="507"/>
      <c r="K18" s="507"/>
      <c r="L18" s="508"/>
      <c r="M18" s="508"/>
      <c r="N18" s="508"/>
      <c r="O18" s="508"/>
      <c r="P18" s="508"/>
      <c r="Q18" s="508"/>
      <c r="R18" s="508"/>
      <c r="S18" s="508"/>
      <c r="T18" s="508"/>
      <c r="U18" s="508"/>
      <c r="V18" s="62"/>
      <c r="W18" s="720"/>
      <c r="X18" s="720"/>
      <c r="Y18" s="721"/>
      <c r="Z18" s="1455"/>
      <c r="AA18" s="521" t="s">
        <v>1257</v>
      </c>
      <c r="AB18" s="355"/>
      <c r="AC18" s="11"/>
      <c r="AD18" s="11"/>
      <c r="AE18" s="11"/>
      <c r="AF18" s="11"/>
      <c r="AG18" s="11"/>
      <c r="AH18" s="11"/>
      <c r="AI18" s="11"/>
      <c r="AJ18" s="11"/>
      <c r="AK18" s="108"/>
    </row>
    <row r="19" spans="1:37" ht="60" collapsed="1">
      <c r="A19" s="108"/>
      <c r="B19" s="500">
        <f>1*2</f>
        <v>2</v>
      </c>
      <c r="C19" s="1458" t="s">
        <v>1264</v>
      </c>
      <c r="D19" s="1459"/>
      <c r="E19" s="25" t="s">
        <v>490</v>
      </c>
      <c r="F19" s="25" t="s">
        <v>1265</v>
      </c>
      <c r="G19" s="76" t="s">
        <v>1266</v>
      </c>
      <c r="H19" s="723" t="s">
        <v>1254</v>
      </c>
      <c r="I19" s="501">
        <v>1</v>
      </c>
      <c r="J19" s="1460">
        <v>1</v>
      </c>
      <c r="K19" s="1460"/>
      <c r="L19" s="1460"/>
      <c r="M19" s="1461">
        <v>1</v>
      </c>
      <c r="N19" s="1461"/>
      <c r="O19" s="1461"/>
      <c r="P19" s="1462">
        <v>1</v>
      </c>
      <c r="Q19" s="1462"/>
      <c r="R19" s="1462"/>
      <c r="S19" s="1453">
        <v>1</v>
      </c>
      <c r="T19" s="1453"/>
      <c r="U19" s="1453"/>
      <c r="V19" s="76" t="s">
        <v>1267</v>
      </c>
      <c r="W19" s="25" t="s">
        <v>494</v>
      </c>
      <c r="X19" s="25" t="s">
        <v>1049</v>
      </c>
      <c r="Y19" s="723" t="s">
        <v>1268</v>
      </c>
      <c r="Z19" s="1455"/>
      <c r="AA19" s="521" t="s">
        <v>1257</v>
      </c>
      <c r="AB19" s="319" t="s">
        <v>1258</v>
      </c>
      <c r="AC19" s="108"/>
      <c r="AD19" s="108"/>
      <c r="AE19" s="108"/>
      <c r="AF19" s="108"/>
      <c r="AG19" s="108"/>
      <c r="AH19" s="108"/>
      <c r="AI19" s="108"/>
      <c r="AJ19" s="108"/>
      <c r="AK19" s="108"/>
    </row>
    <row r="20" spans="1:37" ht="15" hidden="1" customHeight="1" outlineLevel="1">
      <c r="A20" s="108"/>
      <c r="B20" s="1384" t="s">
        <v>152</v>
      </c>
      <c r="C20" s="1457" t="s">
        <v>123</v>
      </c>
      <c r="D20" s="503" t="s">
        <v>1269</v>
      </c>
      <c r="E20" s="25" t="s">
        <v>490</v>
      </c>
      <c r="F20" s="25"/>
      <c r="G20" s="76"/>
      <c r="H20" s="723"/>
      <c r="I20" s="479"/>
      <c r="J20" s="480"/>
      <c r="K20" s="480"/>
      <c r="L20" s="480"/>
      <c r="M20" s="480"/>
      <c r="N20" s="480"/>
      <c r="O20" s="480"/>
      <c r="P20" s="480"/>
      <c r="Q20" s="480"/>
      <c r="R20" s="480"/>
      <c r="S20" s="480"/>
      <c r="T20" s="480"/>
      <c r="U20" s="480"/>
      <c r="V20" s="76"/>
      <c r="W20" s="25" t="s">
        <v>494</v>
      </c>
      <c r="X20" s="25" t="s">
        <v>1049</v>
      </c>
      <c r="Y20" s="723"/>
      <c r="Z20" s="1455"/>
      <c r="AA20" s="521" t="s">
        <v>1257</v>
      </c>
      <c r="AB20" s="358"/>
      <c r="AC20" s="108"/>
      <c r="AD20" s="108"/>
      <c r="AE20" s="108"/>
      <c r="AF20" s="108"/>
      <c r="AG20" s="108"/>
      <c r="AH20" s="108"/>
      <c r="AI20" s="108"/>
      <c r="AJ20" s="108"/>
      <c r="AK20" s="108"/>
    </row>
    <row r="21" spans="1:37" ht="15" hidden="1" customHeight="1" outlineLevel="1">
      <c r="A21" s="108"/>
      <c r="B21" s="1384"/>
      <c r="C21" s="1459"/>
      <c r="D21" s="503" t="s">
        <v>1270</v>
      </c>
      <c r="E21" s="25" t="s">
        <v>490</v>
      </c>
      <c r="F21" s="25"/>
      <c r="G21" s="76"/>
      <c r="H21" s="723"/>
      <c r="I21" s="479"/>
      <c r="J21" s="480"/>
      <c r="K21" s="480"/>
      <c r="L21" s="480"/>
      <c r="M21" s="480"/>
      <c r="N21" s="480"/>
      <c r="O21" s="480"/>
      <c r="P21" s="480"/>
      <c r="Q21" s="480"/>
      <c r="R21" s="480"/>
      <c r="S21" s="480"/>
      <c r="T21" s="480"/>
      <c r="U21" s="480"/>
      <c r="V21" s="76"/>
      <c r="W21" s="25" t="s">
        <v>494</v>
      </c>
      <c r="X21" s="25" t="s">
        <v>1049</v>
      </c>
      <c r="Y21" s="723"/>
      <c r="Z21" s="1455"/>
      <c r="AA21" s="521" t="s">
        <v>1257</v>
      </c>
      <c r="AB21" s="358"/>
      <c r="AC21" s="108"/>
      <c r="AD21" s="108"/>
      <c r="AE21" s="108"/>
      <c r="AF21" s="108"/>
      <c r="AG21" s="108"/>
      <c r="AH21" s="108"/>
      <c r="AI21" s="108"/>
      <c r="AJ21" s="108"/>
      <c r="AK21" s="108"/>
    </row>
    <row r="22" spans="1:37" ht="15" hidden="1" customHeight="1" outlineLevel="1">
      <c r="A22" s="108"/>
      <c r="B22" s="1384"/>
      <c r="C22" s="1459"/>
      <c r="D22" s="503" t="s">
        <v>1271</v>
      </c>
      <c r="E22" s="25" t="s">
        <v>490</v>
      </c>
      <c r="F22" s="25"/>
      <c r="G22" s="76"/>
      <c r="H22" s="723"/>
      <c r="I22" s="479"/>
      <c r="J22" s="480"/>
      <c r="K22" s="480"/>
      <c r="L22" s="480"/>
      <c r="M22" s="480"/>
      <c r="N22" s="480"/>
      <c r="O22" s="480"/>
      <c r="P22" s="480"/>
      <c r="Q22" s="480"/>
      <c r="R22" s="480"/>
      <c r="S22" s="480"/>
      <c r="T22" s="480"/>
      <c r="U22" s="480"/>
      <c r="V22" s="76"/>
      <c r="W22" s="25" t="s">
        <v>494</v>
      </c>
      <c r="X22" s="25" t="s">
        <v>1049</v>
      </c>
      <c r="Y22" s="723"/>
      <c r="Z22" s="1455"/>
      <c r="AA22" s="521" t="s">
        <v>1257</v>
      </c>
      <c r="AB22" s="358"/>
      <c r="AC22" s="108"/>
      <c r="AD22" s="108"/>
      <c r="AE22" s="108"/>
      <c r="AF22" s="108"/>
      <c r="AG22" s="108"/>
      <c r="AH22" s="108"/>
      <c r="AI22" s="108"/>
      <c r="AJ22" s="108"/>
      <c r="AK22" s="108"/>
    </row>
    <row r="23" spans="1:37" ht="26.25" hidden="1" customHeight="1" collapsed="1">
      <c r="A23" s="108"/>
      <c r="B23" s="500">
        <f>1*3</f>
        <v>3</v>
      </c>
      <c r="C23" s="1458"/>
      <c r="D23" s="1459"/>
      <c r="E23" s="25" t="s">
        <v>490</v>
      </c>
      <c r="F23" s="25"/>
      <c r="G23" s="76"/>
      <c r="H23" s="723"/>
      <c r="I23" s="501"/>
      <c r="J23" s="1375"/>
      <c r="K23" s="1375"/>
      <c r="L23" s="1375"/>
      <c r="M23" s="1376"/>
      <c r="N23" s="1376"/>
      <c r="O23" s="1376"/>
      <c r="P23" s="1377"/>
      <c r="Q23" s="1377"/>
      <c r="R23" s="1377"/>
      <c r="S23" s="1378"/>
      <c r="T23" s="1378"/>
      <c r="U23" s="1378"/>
      <c r="V23" s="76" t="s">
        <v>1272</v>
      </c>
      <c r="W23" s="25" t="s">
        <v>494</v>
      </c>
      <c r="X23" s="25" t="s">
        <v>1049</v>
      </c>
      <c r="Y23" s="723" t="s">
        <v>1273</v>
      </c>
      <c r="Z23" s="1455"/>
      <c r="AA23" s="521" t="s">
        <v>1257</v>
      </c>
      <c r="AB23" s="319" t="s">
        <v>1258</v>
      </c>
      <c r="AC23" s="108"/>
      <c r="AD23" s="108"/>
      <c r="AE23" s="108"/>
      <c r="AF23" s="108"/>
      <c r="AG23" s="108"/>
      <c r="AH23" s="108"/>
      <c r="AI23" s="108"/>
      <c r="AJ23" s="108"/>
      <c r="AK23" s="108"/>
    </row>
    <row r="24" spans="1:37" ht="15" hidden="1" customHeight="1" outlineLevel="1">
      <c r="A24" s="108"/>
      <c r="B24" s="1384" t="s">
        <v>152</v>
      </c>
      <c r="C24" s="1457" t="s">
        <v>123</v>
      </c>
      <c r="D24" s="515"/>
      <c r="E24" s="25" t="s">
        <v>490</v>
      </c>
      <c r="F24" s="25"/>
      <c r="G24" s="76"/>
      <c r="H24" s="723"/>
      <c r="I24" s="479"/>
      <c r="J24" s="480"/>
      <c r="K24" s="480"/>
      <c r="L24" s="480"/>
      <c r="M24" s="480"/>
      <c r="N24" s="480"/>
      <c r="O24" s="480"/>
      <c r="P24" s="480"/>
      <c r="Q24" s="480"/>
      <c r="R24" s="480"/>
      <c r="S24" s="480"/>
      <c r="T24" s="480"/>
      <c r="U24" s="480"/>
      <c r="V24" s="76"/>
      <c r="W24" s="25" t="s">
        <v>494</v>
      </c>
      <c r="X24" s="25" t="s">
        <v>1049</v>
      </c>
      <c r="Y24" s="723"/>
      <c r="Z24" s="1455"/>
      <c r="AA24" s="521" t="s">
        <v>1257</v>
      </c>
      <c r="AB24" s="358"/>
      <c r="AC24" s="108"/>
      <c r="AD24" s="108"/>
      <c r="AE24" s="108"/>
      <c r="AF24" s="108"/>
      <c r="AG24" s="108"/>
      <c r="AH24" s="108"/>
      <c r="AI24" s="108"/>
      <c r="AJ24" s="108"/>
      <c r="AK24" s="108"/>
    </row>
    <row r="25" spans="1:37" ht="15" hidden="1" customHeight="1" outlineLevel="1">
      <c r="A25" s="108"/>
      <c r="B25" s="1384"/>
      <c r="C25" s="1457"/>
      <c r="D25" s="515"/>
      <c r="E25" s="25" t="s">
        <v>490</v>
      </c>
      <c r="F25" s="25"/>
      <c r="G25" s="76"/>
      <c r="H25" s="723"/>
      <c r="I25" s="479"/>
      <c r="J25" s="480"/>
      <c r="K25" s="480"/>
      <c r="L25" s="480"/>
      <c r="M25" s="480"/>
      <c r="N25" s="480"/>
      <c r="O25" s="480"/>
      <c r="P25" s="480"/>
      <c r="Q25" s="480"/>
      <c r="R25" s="480"/>
      <c r="S25" s="480"/>
      <c r="T25" s="480"/>
      <c r="U25" s="480"/>
      <c r="V25" s="76"/>
      <c r="W25" s="25" t="s">
        <v>494</v>
      </c>
      <c r="X25" s="25" t="s">
        <v>1049</v>
      </c>
      <c r="Y25" s="723"/>
      <c r="Z25" s="1455"/>
      <c r="AA25" s="521" t="s">
        <v>1257</v>
      </c>
      <c r="AB25" s="358"/>
      <c r="AC25" s="108"/>
      <c r="AD25" s="108"/>
      <c r="AE25" s="108"/>
      <c r="AF25" s="108"/>
      <c r="AG25" s="108"/>
      <c r="AH25" s="108"/>
      <c r="AI25" s="108"/>
      <c r="AJ25" s="108"/>
      <c r="AK25" s="108"/>
    </row>
    <row r="26" spans="1:37" ht="15" hidden="1" customHeight="1" outlineLevel="1">
      <c r="A26" s="108"/>
      <c r="B26" s="1384"/>
      <c r="C26" s="1457"/>
      <c r="D26" s="515"/>
      <c r="E26" s="25" t="s">
        <v>490</v>
      </c>
      <c r="F26" s="25"/>
      <c r="G26" s="76"/>
      <c r="H26" s="723"/>
      <c r="I26" s="479"/>
      <c r="J26" s="480"/>
      <c r="K26" s="480"/>
      <c r="L26" s="480"/>
      <c r="M26" s="480"/>
      <c r="N26" s="480"/>
      <c r="O26" s="480"/>
      <c r="P26" s="480"/>
      <c r="Q26" s="480"/>
      <c r="R26" s="480"/>
      <c r="S26" s="480"/>
      <c r="T26" s="480"/>
      <c r="U26" s="480"/>
      <c r="V26" s="76"/>
      <c r="W26" s="25" t="s">
        <v>494</v>
      </c>
      <c r="X26" s="25" t="s">
        <v>1049</v>
      </c>
      <c r="Y26" s="723"/>
      <c r="Z26" s="1455"/>
      <c r="AA26" s="521" t="s">
        <v>1257</v>
      </c>
      <c r="AB26" s="358"/>
      <c r="AC26" s="108"/>
      <c r="AD26" s="108"/>
      <c r="AE26" s="108"/>
      <c r="AF26" s="108"/>
      <c r="AG26" s="108"/>
      <c r="AH26" s="108"/>
      <c r="AI26" s="108"/>
      <c r="AJ26" s="108"/>
      <c r="AK26" s="108"/>
    </row>
    <row r="27" spans="1:37" ht="60" collapsed="1">
      <c r="A27" s="108"/>
      <c r="B27" s="500">
        <f>1*4</f>
        <v>4</v>
      </c>
      <c r="C27" s="1458" t="s">
        <v>1274</v>
      </c>
      <c r="D27" s="1459"/>
      <c r="E27" s="25" t="s">
        <v>490</v>
      </c>
      <c r="F27" s="25" t="s">
        <v>1275</v>
      </c>
      <c r="G27" s="76" t="s">
        <v>1276</v>
      </c>
      <c r="H27" s="723" t="s">
        <v>1254</v>
      </c>
      <c r="I27" s="501">
        <v>1</v>
      </c>
      <c r="J27" s="1460">
        <v>1</v>
      </c>
      <c r="K27" s="1460"/>
      <c r="L27" s="1460"/>
      <c r="M27" s="1461">
        <v>1</v>
      </c>
      <c r="N27" s="1461"/>
      <c r="O27" s="1461"/>
      <c r="P27" s="1462">
        <v>1</v>
      </c>
      <c r="Q27" s="1462"/>
      <c r="R27" s="1462"/>
      <c r="S27" s="1453">
        <v>1</v>
      </c>
      <c r="T27" s="1453"/>
      <c r="U27" s="1453"/>
      <c r="V27" s="76" t="s">
        <v>1277</v>
      </c>
      <c r="W27" s="25" t="s">
        <v>494</v>
      </c>
      <c r="X27" s="25" t="s">
        <v>1049</v>
      </c>
      <c r="Y27" s="723" t="s">
        <v>1278</v>
      </c>
      <c r="Z27" s="1455"/>
      <c r="AA27" s="521" t="s">
        <v>1257</v>
      </c>
      <c r="AB27" s="319" t="s">
        <v>1258</v>
      </c>
      <c r="AC27" s="108"/>
      <c r="AD27" s="108"/>
      <c r="AE27" s="108"/>
      <c r="AF27" s="108"/>
      <c r="AG27" s="108"/>
      <c r="AH27" s="108"/>
      <c r="AI27" s="108"/>
      <c r="AJ27" s="108"/>
      <c r="AK27" s="108"/>
    </row>
    <row r="28" spans="1:37" ht="15" hidden="1" customHeight="1" outlineLevel="1">
      <c r="A28" s="108"/>
      <c r="B28" s="1384" t="s">
        <v>152</v>
      </c>
      <c r="C28" s="1463" t="s">
        <v>1637</v>
      </c>
      <c r="D28" s="936" t="s">
        <v>1279</v>
      </c>
      <c r="E28" s="25" t="s">
        <v>490</v>
      </c>
      <c r="F28" s="25"/>
      <c r="G28" s="76"/>
      <c r="H28" s="723"/>
      <c r="I28" s="479"/>
      <c r="J28" s="480"/>
      <c r="K28" s="480"/>
      <c r="L28" s="480"/>
      <c r="M28" s="480"/>
      <c r="N28" s="480"/>
      <c r="O28" s="480"/>
      <c r="P28" s="480"/>
      <c r="Q28" s="480"/>
      <c r="R28" s="480"/>
      <c r="S28" s="480"/>
      <c r="T28" s="480"/>
      <c r="U28" s="480"/>
      <c r="V28" s="76"/>
      <c r="W28" s="519"/>
      <c r="X28" s="519"/>
      <c r="Y28" s="723"/>
      <c r="Z28" s="1455"/>
      <c r="AA28" s="521" t="s">
        <v>1257</v>
      </c>
      <c r="AB28" s="358"/>
      <c r="AC28" s="108"/>
      <c r="AD28" s="108"/>
      <c r="AE28" s="108"/>
      <c r="AF28" s="108"/>
      <c r="AG28" s="108"/>
      <c r="AH28" s="108"/>
      <c r="AI28" s="108"/>
      <c r="AJ28" s="108"/>
      <c r="AK28" s="108"/>
    </row>
    <row r="29" spans="1:37" ht="15" hidden="1" customHeight="1" outlineLevel="1">
      <c r="A29" s="108"/>
      <c r="B29" s="1384"/>
      <c r="C29" s="1457"/>
      <c r="D29" s="503" t="s">
        <v>1280</v>
      </c>
      <c r="E29" s="25" t="s">
        <v>490</v>
      </c>
      <c r="F29" s="25"/>
      <c r="G29" s="76"/>
      <c r="H29" s="723"/>
      <c r="I29" s="479"/>
      <c r="J29" s="480"/>
      <c r="K29" s="480"/>
      <c r="L29" s="480"/>
      <c r="M29" s="480"/>
      <c r="N29" s="480"/>
      <c r="O29" s="480"/>
      <c r="P29" s="480"/>
      <c r="Q29" s="480"/>
      <c r="R29" s="480"/>
      <c r="S29" s="480"/>
      <c r="T29" s="480"/>
      <c r="U29" s="480"/>
      <c r="V29" s="76"/>
      <c r="W29" s="519"/>
      <c r="X29" s="519"/>
      <c r="Y29" s="723"/>
      <c r="Z29" s="1455"/>
      <c r="AA29" s="521" t="s">
        <v>1257</v>
      </c>
      <c r="AB29" s="358"/>
      <c r="AC29" s="108"/>
      <c r="AD29" s="108"/>
      <c r="AE29" s="108"/>
      <c r="AF29" s="108"/>
      <c r="AG29" s="108"/>
      <c r="AH29" s="108"/>
      <c r="AI29" s="108"/>
      <c r="AJ29" s="108"/>
      <c r="AK29" s="108"/>
    </row>
    <row r="30" spans="1:37" ht="15" hidden="1" customHeight="1" outlineLevel="1">
      <c r="A30" s="108"/>
      <c r="B30" s="1384"/>
      <c r="C30" s="1457"/>
      <c r="D30" s="503" t="s">
        <v>1281</v>
      </c>
      <c r="E30" s="25" t="s">
        <v>490</v>
      </c>
      <c r="F30" s="25"/>
      <c r="G30" s="76"/>
      <c r="H30" s="723"/>
      <c r="I30" s="479"/>
      <c r="J30" s="480"/>
      <c r="K30" s="480"/>
      <c r="L30" s="480"/>
      <c r="M30" s="480"/>
      <c r="N30" s="480"/>
      <c r="O30" s="480"/>
      <c r="P30" s="480"/>
      <c r="Q30" s="480"/>
      <c r="R30" s="480"/>
      <c r="S30" s="480"/>
      <c r="T30" s="480"/>
      <c r="U30" s="480"/>
      <c r="V30" s="76"/>
      <c r="W30" s="519"/>
      <c r="X30" s="519"/>
      <c r="Y30" s="723"/>
      <c r="Z30" s="1455"/>
      <c r="AA30" s="521" t="s">
        <v>1257</v>
      </c>
      <c r="AB30" s="358"/>
      <c r="AC30" s="108"/>
      <c r="AD30" s="108"/>
      <c r="AE30" s="108"/>
      <c r="AF30" s="108"/>
      <c r="AG30" s="108"/>
      <c r="AH30" s="108"/>
      <c r="AI30" s="108"/>
      <c r="AJ30" s="108"/>
      <c r="AK30" s="108"/>
    </row>
    <row r="31" spans="1:37" ht="90" collapsed="1">
      <c r="A31" s="108"/>
      <c r="B31" s="500">
        <f>1*5</f>
        <v>5</v>
      </c>
      <c r="C31" s="1458" t="s">
        <v>1282</v>
      </c>
      <c r="D31" s="1459"/>
      <c r="E31" s="25" t="s">
        <v>1283</v>
      </c>
      <c r="F31" s="94">
        <v>0</v>
      </c>
      <c r="G31" s="76" t="s">
        <v>1284</v>
      </c>
      <c r="H31" s="76" t="s">
        <v>1285</v>
      </c>
      <c r="I31" s="501">
        <v>1</v>
      </c>
      <c r="J31" s="1460">
        <v>1</v>
      </c>
      <c r="K31" s="1460"/>
      <c r="L31" s="1460"/>
      <c r="M31" s="1461">
        <v>1</v>
      </c>
      <c r="N31" s="1461"/>
      <c r="O31" s="1461"/>
      <c r="P31" s="1462">
        <v>1</v>
      </c>
      <c r="Q31" s="1462"/>
      <c r="R31" s="1462"/>
      <c r="S31" s="1453">
        <v>1</v>
      </c>
      <c r="T31" s="1453"/>
      <c r="U31" s="1453"/>
      <c r="V31" s="76" t="s">
        <v>1286</v>
      </c>
      <c r="W31" s="25" t="s">
        <v>1140</v>
      </c>
      <c r="X31" s="25" t="s">
        <v>1049</v>
      </c>
      <c r="Y31" s="76" t="s">
        <v>1287</v>
      </c>
      <c r="Z31" s="1455"/>
      <c r="AA31" s="521" t="s">
        <v>1257</v>
      </c>
      <c r="AB31" s="319" t="s">
        <v>1258</v>
      </c>
      <c r="AC31" s="108"/>
      <c r="AD31" s="108"/>
      <c r="AE31" s="108"/>
      <c r="AF31" s="108"/>
      <c r="AG31" s="108"/>
      <c r="AH31" s="108"/>
      <c r="AI31" s="108"/>
      <c r="AJ31" s="108"/>
      <c r="AK31" s="108"/>
    </row>
    <row r="32" spans="1:37" ht="48" hidden="1" customHeight="1" outlineLevel="1">
      <c r="A32" s="108"/>
      <c r="B32" s="1384" t="s">
        <v>152</v>
      </c>
      <c r="C32" s="1457" t="s">
        <v>123</v>
      </c>
      <c r="D32" s="515" t="s">
        <v>1288</v>
      </c>
      <c r="E32" s="25"/>
      <c r="F32" s="25"/>
      <c r="G32" s="76"/>
      <c r="H32" s="76"/>
      <c r="I32" s="516"/>
      <c r="J32" s="517"/>
      <c r="K32" s="517"/>
      <c r="L32" s="518"/>
      <c r="M32" s="518"/>
      <c r="N32" s="518"/>
      <c r="O32" s="518"/>
      <c r="P32" s="518"/>
      <c r="Q32" s="518"/>
      <c r="R32" s="518"/>
      <c r="S32" s="518"/>
      <c r="T32" s="518"/>
      <c r="U32" s="518"/>
      <c r="V32" s="76"/>
      <c r="W32" s="519"/>
      <c r="X32" s="519"/>
      <c r="Y32" s="76"/>
      <c r="Z32" s="1455"/>
      <c r="AA32" s="521" t="s">
        <v>1257</v>
      </c>
      <c r="AB32" s="358"/>
      <c r="AC32" s="108"/>
      <c r="AD32" s="108"/>
      <c r="AE32" s="108"/>
      <c r="AF32" s="108"/>
      <c r="AG32" s="108"/>
      <c r="AH32" s="108"/>
      <c r="AI32" s="108"/>
      <c r="AJ32" s="108"/>
      <c r="AK32" s="108"/>
    </row>
    <row r="33" spans="1:37" ht="15" hidden="1" customHeight="1" outlineLevel="1">
      <c r="A33" s="108"/>
      <c r="B33" s="1384"/>
      <c r="C33" s="1457"/>
      <c r="D33" s="515" t="s">
        <v>1289</v>
      </c>
      <c r="E33" s="25"/>
      <c r="F33" s="25"/>
      <c r="G33" s="504"/>
      <c r="H33" s="522"/>
      <c r="I33" s="505"/>
      <c r="J33" s="506"/>
      <c r="K33" s="507"/>
      <c r="L33" s="508"/>
      <c r="M33" s="508"/>
      <c r="N33" s="508"/>
      <c r="O33" s="508"/>
      <c r="P33" s="508"/>
      <c r="Q33" s="508"/>
      <c r="R33" s="508"/>
      <c r="S33" s="508"/>
      <c r="T33" s="508"/>
      <c r="U33" s="508"/>
      <c r="V33" s="76"/>
      <c r="W33" s="519"/>
      <c r="X33" s="519"/>
      <c r="Y33" s="76"/>
      <c r="Z33" s="1455"/>
      <c r="AA33" s="521" t="s">
        <v>1257</v>
      </c>
      <c r="AB33" s="358"/>
      <c r="AC33" s="108"/>
      <c r="AD33" s="108"/>
      <c r="AE33" s="108"/>
      <c r="AF33" s="108"/>
      <c r="AG33" s="108"/>
      <c r="AH33" s="108"/>
      <c r="AI33" s="108"/>
      <c r="AJ33" s="108"/>
      <c r="AK33" s="108"/>
    </row>
    <row r="34" spans="1:37" ht="15" hidden="1" customHeight="1" outlineLevel="1">
      <c r="A34" s="108"/>
      <c r="B34" s="1384"/>
      <c r="C34" s="1457"/>
      <c r="D34" s="515" t="s">
        <v>1290</v>
      </c>
      <c r="E34" s="523"/>
      <c r="F34" s="523"/>
      <c r="G34" s="504"/>
      <c r="H34" s="522"/>
      <c r="I34" s="505"/>
      <c r="J34" s="507"/>
      <c r="K34" s="507"/>
      <c r="L34" s="507"/>
      <c r="M34" s="507"/>
      <c r="N34" s="507"/>
      <c r="O34" s="507"/>
      <c r="P34" s="507"/>
      <c r="Q34" s="507"/>
      <c r="R34" s="507"/>
      <c r="S34" s="507"/>
      <c r="T34" s="507"/>
      <c r="U34" s="507"/>
      <c r="V34" s="504"/>
      <c r="W34" s="519"/>
      <c r="X34" s="519"/>
      <c r="Y34" s="522"/>
      <c r="Z34" s="1455"/>
      <c r="AA34" s="521" t="s">
        <v>1257</v>
      </c>
      <c r="AB34" s="358"/>
      <c r="AC34" s="108"/>
      <c r="AD34" s="108"/>
      <c r="AE34" s="108"/>
      <c r="AF34" s="108"/>
      <c r="AG34" s="108"/>
      <c r="AH34" s="108"/>
      <c r="AI34" s="108"/>
      <c r="AJ34" s="108"/>
      <c r="AK34" s="108"/>
    </row>
    <row r="35" spans="1:37" ht="15" hidden="1" customHeight="1" outlineLevel="1">
      <c r="A35" s="108"/>
      <c r="B35" s="1384"/>
      <c r="C35" s="1457"/>
      <c r="D35" s="515" t="s">
        <v>1291</v>
      </c>
      <c r="E35" s="25"/>
      <c r="F35" s="523"/>
      <c r="G35" s="504"/>
      <c r="H35" s="522"/>
      <c r="I35" s="505"/>
      <c r="J35" s="507"/>
      <c r="K35" s="507"/>
      <c r="L35" s="507"/>
      <c r="M35" s="507"/>
      <c r="N35" s="507"/>
      <c r="O35" s="507"/>
      <c r="P35" s="507"/>
      <c r="Q35" s="507"/>
      <c r="R35" s="507"/>
      <c r="S35" s="507"/>
      <c r="T35" s="507"/>
      <c r="U35" s="507"/>
      <c r="V35" s="504"/>
      <c r="W35" s="519"/>
      <c r="X35" s="519"/>
      <c r="Y35" s="522"/>
      <c r="Z35" s="1455"/>
      <c r="AA35" s="521" t="s">
        <v>1257</v>
      </c>
      <c r="AB35" s="358"/>
      <c r="AC35" s="108"/>
      <c r="AD35" s="108"/>
      <c r="AE35" s="108"/>
      <c r="AF35" s="108"/>
      <c r="AG35" s="108"/>
      <c r="AH35" s="108"/>
      <c r="AI35" s="108"/>
      <c r="AJ35" s="108"/>
      <c r="AK35" s="108"/>
    </row>
    <row r="36" spans="1:37" ht="15" hidden="1" customHeight="1" outlineLevel="1">
      <c r="A36" s="108"/>
      <c r="B36" s="1384"/>
      <c r="C36" s="1457"/>
      <c r="D36" s="515" t="s">
        <v>1292</v>
      </c>
      <c r="E36" s="25"/>
      <c r="F36" s="25"/>
      <c r="G36" s="504"/>
      <c r="H36" s="522"/>
      <c r="I36" s="505"/>
      <c r="J36" s="507"/>
      <c r="K36" s="507"/>
      <c r="L36" s="508"/>
      <c r="M36" s="508"/>
      <c r="N36" s="508"/>
      <c r="O36" s="508"/>
      <c r="P36" s="508"/>
      <c r="Q36" s="508"/>
      <c r="R36" s="508"/>
      <c r="S36" s="508"/>
      <c r="T36" s="508"/>
      <c r="U36" s="508"/>
      <c r="V36" s="76"/>
      <c r="W36" s="519"/>
      <c r="X36" s="519"/>
      <c r="Y36" s="76"/>
      <c r="Z36" s="1455"/>
      <c r="AA36" s="521" t="s">
        <v>1257</v>
      </c>
      <c r="AB36" s="358"/>
      <c r="AC36" s="108"/>
      <c r="AD36" s="108"/>
      <c r="AE36" s="108"/>
      <c r="AF36" s="108"/>
      <c r="AG36" s="108"/>
      <c r="AH36" s="108"/>
      <c r="AI36" s="108"/>
      <c r="AJ36" s="108"/>
      <c r="AK36" s="108"/>
    </row>
    <row r="37" spans="1:37" ht="60" collapsed="1">
      <c r="A37" s="108"/>
      <c r="B37" s="500">
        <f>1*6</f>
        <v>6</v>
      </c>
      <c r="C37" s="1458" t="s">
        <v>1293</v>
      </c>
      <c r="D37" s="1459"/>
      <c r="E37" s="28" t="s">
        <v>1294</v>
      </c>
      <c r="F37" s="28">
        <v>0</v>
      </c>
      <c r="G37" s="76" t="s">
        <v>1295</v>
      </c>
      <c r="H37" s="723" t="s">
        <v>1296</v>
      </c>
      <c r="I37" s="501">
        <v>1</v>
      </c>
      <c r="J37" s="1460">
        <v>1</v>
      </c>
      <c r="K37" s="1460"/>
      <c r="L37" s="1460"/>
      <c r="M37" s="1461">
        <v>1</v>
      </c>
      <c r="N37" s="1461"/>
      <c r="O37" s="1461"/>
      <c r="P37" s="1462">
        <v>1</v>
      </c>
      <c r="Q37" s="1462"/>
      <c r="R37" s="1462"/>
      <c r="S37" s="1453">
        <v>1</v>
      </c>
      <c r="T37" s="1453"/>
      <c r="U37" s="1453"/>
      <c r="V37" s="76" t="s">
        <v>1297</v>
      </c>
      <c r="W37" s="25" t="s">
        <v>494</v>
      </c>
      <c r="X37" s="25" t="s">
        <v>1049</v>
      </c>
      <c r="Y37" s="723" t="s">
        <v>1287</v>
      </c>
      <c r="Z37" s="1455"/>
      <c r="AA37" s="521" t="s">
        <v>1257</v>
      </c>
      <c r="AB37" s="319" t="s">
        <v>1258</v>
      </c>
      <c r="AC37" s="108"/>
      <c r="AD37" s="108"/>
      <c r="AE37" s="108"/>
      <c r="AF37" s="108"/>
      <c r="AG37" s="108"/>
      <c r="AH37" s="108"/>
      <c r="AI37" s="108"/>
      <c r="AJ37" s="108"/>
      <c r="AK37" s="108"/>
    </row>
    <row r="38" spans="1:37" ht="15" hidden="1" customHeight="1" outlineLevel="1">
      <c r="A38" s="108"/>
      <c r="B38" s="1384" t="s">
        <v>152</v>
      </c>
      <c r="C38" s="1457" t="s">
        <v>123</v>
      </c>
      <c r="D38" s="515" t="s">
        <v>1298</v>
      </c>
      <c r="E38" s="25"/>
      <c r="F38" s="724"/>
      <c r="G38" s="76"/>
      <c r="H38" s="723"/>
      <c r="I38" s="479"/>
      <c r="J38" s="480">
        <v>1</v>
      </c>
      <c r="K38" s="480">
        <v>1</v>
      </c>
      <c r="L38" s="480">
        <v>1</v>
      </c>
      <c r="M38" s="480">
        <v>1</v>
      </c>
      <c r="N38" s="480">
        <v>1</v>
      </c>
      <c r="O38" s="480">
        <v>1</v>
      </c>
      <c r="P38" s="480">
        <v>1</v>
      </c>
      <c r="Q38" s="480">
        <v>1</v>
      </c>
      <c r="R38" s="480">
        <v>1</v>
      </c>
      <c r="S38" s="480">
        <v>1</v>
      </c>
      <c r="T38" s="480">
        <v>1</v>
      </c>
      <c r="U38" s="480">
        <v>1</v>
      </c>
      <c r="V38" s="76"/>
      <c r="W38" s="519"/>
      <c r="X38" s="519"/>
      <c r="Y38" s="723"/>
      <c r="Z38" s="1455"/>
      <c r="AA38" s="521" t="s">
        <v>1257</v>
      </c>
      <c r="AB38" s="358"/>
      <c r="AC38" s="108"/>
      <c r="AD38" s="108"/>
      <c r="AE38" s="108"/>
      <c r="AF38" s="108"/>
      <c r="AG38" s="108"/>
      <c r="AH38" s="108"/>
      <c r="AI38" s="108"/>
      <c r="AJ38" s="108"/>
      <c r="AK38" s="108"/>
    </row>
    <row r="39" spans="1:37" ht="15" hidden="1" customHeight="1" outlineLevel="1">
      <c r="A39" s="108"/>
      <c r="B39" s="1384"/>
      <c r="C39" s="1459"/>
      <c r="D39" s="515" t="s">
        <v>1299</v>
      </c>
      <c r="E39" s="25"/>
      <c r="F39" s="724"/>
      <c r="G39" s="76"/>
      <c r="H39" s="723"/>
      <c r="I39" s="479"/>
      <c r="J39" s="480">
        <v>1</v>
      </c>
      <c r="K39" s="480">
        <v>1</v>
      </c>
      <c r="L39" s="480">
        <v>1</v>
      </c>
      <c r="M39" s="480">
        <v>1</v>
      </c>
      <c r="N39" s="480">
        <v>1</v>
      </c>
      <c r="O39" s="480">
        <v>1</v>
      </c>
      <c r="P39" s="480">
        <v>1</v>
      </c>
      <c r="Q39" s="480">
        <v>1</v>
      </c>
      <c r="R39" s="480">
        <v>1</v>
      </c>
      <c r="S39" s="480">
        <v>1</v>
      </c>
      <c r="T39" s="480">
        <v>1</v>
      </c>
      <c r="U39" s="480">
        <v>1</v>
      </c>
      <c r="V39" s="76"/>
      <c r="W39" s="519"/>
      <c r="X39" s="519"/>
      <c r="Y39" s="723"/>
      <c r="Z39" s="1455"/>
      <c r="AA39" s="521" t="s">
        <v>1257</v>
      </c>
      <c r="AB39" s="358"/>
      <c r="AC39" s="108"/>
      <c r="AD39" s="108"/>
      <c r="AE39" s="108"/>
      <c r="AF39" s="108"/>
      <c r="AG39" s="108"/>
      <c r="AH39" s="108"/>
      <c r="AI39" s="108"/>
      <c r="AJ39" s="108"/>
      <c r="AK39" s="108"/>
    </row>
    <row r="40" spans="1:37" ht="15" hidden="1" customHeight="1" outlineLevel="1">
      <c r="A40" s="108"/>
      <c r="B40" s="1384"/>
      <c r="C40" s="1459"/>
      <c r="D40" s="515" t="s">
        <v>1300</v>
      </c>
      <c r="E40" s="25"/>
      <c r="F40" s="724"/>
      <c r="G40" s="76"/>
      <c r="H40" s="723"/>
      <c r="I40" s="479"/>
      <c r="J40" s="480">
        <v>1</v>
      </c>
      <c r="K40" s="480">
        <v>1</v>
      </c>
      <c r="L40" s="480">
        <v>1</v>
      </c>
      <c r="M40" s="480">
        <v>1</v>
      </c>
      <c r="N40" s="480">
        <v>1</v>
      </c>
      <c r="O40" s="480">
        <v>1</v>
      </c>
      <c r="P40" s="480">
        <v>1</v>
      </c>
      <c r="Q40" s="480">
        <v>1</v>
      </c>
      <c r="R40" s="480">
        <v>1</v>
      </c>
      <c r="S40" s="480">
        <v>1</v>
      </c>
      <c r="T40" s="480">
        <v>1</v>
      </c>
      <c r="U40" s="480">
        <v>1</v>
      </c>
      <c r="V40" s="76"/>
      <c r="W40" s="519"/>
      <c r="X40" s="519"/>
      <c r="Y40" s="723"/>
      <c r="Z40" s="1455"/>
      <c r="AA40" s="521" t="s">
        <v>1257</v>
      </c>
      <c r="AB40" s="358"/>
      <c r="AC40" s="108"/>
      <c r="AD40" s="108"/>
      <c r="AE40" s="108"/>
      <c r="AF40" s="108"/>
      <c r="AG40" s="108"/>
      <c r="AH40" s="108"/>
      <c r="AI40" s="108"/>
      <c r="AJ40" s="108"/>
      <c r="AK40" s="108"/>
    </row>
    <row r="41" spans="1:37" ht="60" collapsed="1">
      <c r="A41" s="108"/>
      <c r="B41" s="500">
        <f>1*7</f>
        <v>7</v>
      </c>
      <c r="C41" s="1458" t="s">
        <v>1301</v>
      </c>
      <c r="D41" s="1459"/>
      <c r="E41" s="28" t="s">
        <v>1302</v>
      </c>
      <c r="F41" s="28">
        <v>0</v>
      </c>
      <c r="G41" s="76" t="s">
        <v>1303</v>
      </c>
      <c r="H41" s="723" t="s">
        <v>1304</v>
      </c>
      <c r="I41" s="501">
        <v>1</v>
      </c>
      <c r="J41" s="1460">
        <v>1</v>
      </c>
      <c r="K41" s="1460"/>
      <c r="L41" s="1460"/>
      <c r="M41" s="1461">
        <v>1</v>
      </c>
      <c r="N41" s="1461"/>
      <c r="O41" s="1461"/>
      <c r="P41" s="1462">
        <v>1</v>
      </c>
      <c r="Q41" s="1462"/>
      <c r="R41" s="1462"/>
      <c r="S41" s="1453">
        <v>1</v>
      </c>
      <c r="T41" s="1453"/>
      <c r="U41" s="1453"/>
      <c r="V41" s="76" t="s">
        <v>1297</v>
      </c>
      <c r="W41" s="25" t="s">
        <v>494</v>
      </c>
      <c r="X41" s="25" t="s">
        <v>1049</v>
      </c>
      <c r="Y41" s="723" t="s">
        <v>1287</v>
      </c>
      <c r="Z41" s="1455"/>
      <c r="AA41" s="521" t="s">
        <v>1257</v>
      </c>
      <c r="AB41" s="319" t="s">
        <v>1258</v>
      </c>
      <c r="AC41" s="108"/>
      <c r="AD41" s="108"/>
      <c r="AE41" s="108"/>
      <c r="AF41" s="108"/>
      <c r="AG41" s="108"/>
      <c r="AH41" s="108"/>
      <c r="AI41" s="108"/>
      <c r="AJ41" s="108"/>
      <c r="AK41" s="108"/>
    </row>
    <row r="42" spans="1:37" ht="39" hidden="1" customHeight="1" outlineLevel="1">
      <c r="A42" s="108"/>
      <c r="B42" s="1384" t="s">
        <v>152</v>
      </c>
      <c r="C42" s="1457" t="s">
        <v>123</v>
      </c>
      <c r="D42" s="515" t="s">
        <v>1305</v>
      </c>
      <c r="E42" s="25">
        <v>12</v>
      </c>
      <c r="F42" s="724"/>
      <c r="G42" s="76" t="s">
        <v>1306</v>
      </c>
      <c r="H42" s="723" t="s">
        <v>1304</v>
      </c>
      <c r="I42" s="479">
        <v>12</v>
      </c>
      <c r="J42" s="480">
        <v>1</v>
      </c>
      <c r="K42" s="480">
        <v>1</v>
      </c>
      <c r="L42" s="480">
        <v>1</v>
      </c>
      <c r="M42" s="480">
        <v>1</v>
      </c>
      <c r="N42" s="480">
        <v>1</v>
      </c>
      <c r="O42" s="480">
        <v>1</v>
      </c>
      <c r="P42" s="480">
        <v>1</v>
      </c>
      <c r="Q42" s="480">
        <v>1</v>
      </c>
      <c r="R42" s="480">
        <v>1</v>
      </c>
      <c r="S42" s="480">
        <v>1</v>
      </c>
      <c r="T42" s="480">
        <v>1</v>
      </c>
      <c r="U42" s="480">
        <v>1</v>
      </c>
      <c r="V42" s="725"/>
      <c r="W42" s="519"/>
      <c r="X42" s="519"/>
      <c r="Y42" s="723"/>
      <c r="Z42" s="1455"/>
      <c r="AA42" s="521" t="s">
        <v>1257</v>
      </c>
      <c r="AB42" s="358"/>
      <c r="AC42" s="108"/>
      <c r="AD42" s="108"/>
      <c r="AE42" s="108"/>
      <c r="AF42" s="108"/>
      <c r="AG42" s="108"/>
      <c r="AH42" s="108"/>
      <c r="AI42" s="108"/>
      <c r="AJ42" s="108"/>
      <c r="AK42" s="108"/>
    </row>
    <row r="43" spans="1:37" ht="39" hidden="1" customHeight="1" outlineLevel="1">
      <c r="A43" s="108"/>
      <c r="B43" s="1384"/>
      <c r="C43" s="1457"/>
      <c r="D43" s="515" t="s">
        <v>1307</v>
      </c>
      <c r="E43" s="25">
        <v>4</v>
      </c>
      <c r="F43" s="724"/>
      <c r="G43" s="76" t="s">
        <v>1308</v>
      </c>
      <c r="H43" s="723" t="s">
        <v>1304</v>
      </c>
      <c r="I43" s="479">
        <v>4</v>
      </c>
      <c r="J43" s="480"/>
      <c r="K43" s="480"/>
      <c r="L43" s="480">
        <v>1</v>
      </c>
      <c r="M43" s="480"/>
      <c r="N43" s="480"/>
      <c r="O43" s="480">
        <v>1</v>
      </c>
      <c r="P43" s="480"/>
      <c r="Q43" s="480"/>
      <c r="R43" s="480">
        <v>1</v>
      </c>
      <c r="S43" s="480"/>
      <c r="T43" s="480"/>
      <c r="U43" s="480">
        <v>1</v>
      </c>
      <c r="V43" s="725"/>
      <c r="W43" s="519"/>
      <c r="X43" s="519"/>
      <c r="Y43" s="723"/>
      <c r="Z43" s="1455"/>
      <c r="AA43" s="521" t="s">
        <v>1257</v>
      </c>
      <c r="AB43" s="358"/>
      <c r="AC43" s="108"/>
      <c r="AD43" s="108"/>
      <c r="AE43" s="108"/>
      <c r="AF43" s="108"/>
      <c r="AG43" s="108"/>
      <c r="AH43" s="108"/>
      <c r="AI43" s="108"/>
      <c r="AJ43" s="108"/>
      <c r="AK43" s="108"/>
    </row>
    <row r="44" spans="1:37" ht="60" collapsed="1">
      <c r="A44" s="108"/>
      <c r="B44" s="500">
        <f>1*8</f>
        <v>8</v>
      </c>
      <c r="C44" s="1458" t="s">
        <v>1309</v>
      </c>
      <c r="D44" s="1459"/>
      <c r="E44" s="94" t="s">
        <v>1310</v>
      </c>
      <c r="F44" s="28">
        <v>0</v>
      </c>
      <c r="G44" s="76" t="s">
        <v>1311</v>
      </c>
      <c r="H44" s="76" t="s">
        <v>1312</v>
      </c>
      <c r="I44" s="501">
        <v>1</v>
      </c>
      <c r="J44" s="1460">
        <v>1</v>
      </c>
      <c r="K44" s="1460"/>
      <c r="L44" s="1460"/>
      <c r="M44" s="1461">
        <v>1</v>
      </c>
      <c r="N44" s="1461"/>
      <c r="O44" s="1461"/>
      <c r="P44" s="1462">
        <v>1</v>
      </c>
      <c r="Q44" s="1462"/>
      <c r="R44" s="1462"/>
      <c r="S44" s="1453">
        <v>1</v>
      </c>
      <c r="T44" s="1453"/>
      <c r="U44" s="1453"/>
      <c r="V44" s="25" t="s">
        <v>1313</v>
      </c>
      <c r="W44" s="25" t="s">
        <v>494</v>
      </c>
      <c r="X44" s="25" t="s">
        <v>1049</v>
      </c>
      <c r="Y44" s="76" t="s">
        <v>1314</v>
      </c>
      <c r="Z44" s="1455"/>
      <c r="AA44" s="521" t="s">
        <v>1257</v>
      </c>
      <c r="AB44" s="319" t="s">
        <v>1258</v>
      </c>
      <c r="AC44" s="108"/>
      <c r="AD44" s="108"/>
      <c r="AE44" s="108"/>
      <c r="AF44" s="108"/>
      <c r="AG44" s="108"/>
      <c r="AH44" s="108"/>
      <c r="AI44" s="108"/>
      <c r="AJ44" s="108"/>
      <c r="AK44" s="108"/>
    </row>
    <row r="45" spans="1:37" ht="111.75" hidden="1" customHeight="1" outlineLevel="1">
      <c r="A45" s="108"/>
      <c r="B45" s="1384" t="s">
        <v>152</v>
      </c>
      <c r="C45" s="1457" t="s">
        <v>123</v>
      </c>
      <c r="D45" s="503" t="s">
        <v>1315</v>
      </c>
      <c r="E45" s="25"/>
      <c r="F45" s="724"/>
      <c r="G45" s="76"/>
      <c r="H45" s="76"/>
      <c r="I45" s="516"/>
      <c r="J45" s="517"/>
      <c r="K45" s="517"/>
      <c r="L45" s="518"/>
      <c r="M45" s="518"/>
      <c r="N45" s="518"/>
      <c r="O45" s="518"/>
      <c r="P45" s="518"/>
      <c r="Q45" s="518"/>
      <c r="R45" s="518"/>
      <c r="S45" s="518"/>
      <c r="T45" s="518"/>
      <c r="U45" s="518"/>
      <c r="V45" s="25"/>
      <c r="W45" s="519"/>
      <c r="X45" s="519"/>
      <c r="Y45" s="76"/>
      <c r="Z45" s="1455"/>
      <c r="AA45" s="521" t="s">
        <v>1257</v>
      </c>
      <c r="AB45" s="358"/>
      <c r="AC45" s="108"/>
      <c r="AD45" s="108"/>
      <c r="AE45" s="108"/>
      <c r="AF45" s="108"/>
      <c r="AG45" s="108"/>
      <c r="AH45" s="108"/>
      <c r="AI45" s="108"/>
      <c r="AJ45" s="108"/>
      <c r="AK45" s="108"/>
    </row>
    <row r="46" spans="1:37" ht="15" hidden="1" customHeight="1" outlineLevel="1">
      <c r="A46" s="108"/>
      <c r="B46" s="1384"/>
      <c r="C46" s="1457"/>
      <c r="D46" s="503" t="s">
        <v>1316</v>
      </c>
      <c r="E46" s="25"/>
      <c r="F46" s="724"/>
      <c r="G46" s="504"/>
      <c r="H46" s="522"/>
      <c r="I46" s="505"/>
      <c r="J46" s="506"/>
      <c r="K46" s="507"/>
      <c r="L46" s="508"/>
      <c r="M46" s="508"/>
      <c r="N46" s="508"/>
      <c r="O46" s="508"/>
      <c r="P46" s="508"/>
      <c r="Q46" s="508"/>
      <c r="R46" s="508"/>
      <c r="S46" s="508"/>
      <c r="T46" s="508"/>
      <c r="U46" s="508"/>
      <c r="V46" s="31"/>
      <c r="W46" s="519"/>
      <c r="X46" s="519"/>
      <c r="Y46" s="76"/>
      <c r="Z46" s="1455"/>
      <c r="AA46" s="521" t="s">
        <v>1257</v>
      </c>
      <c r="AB46" s="358"/>
      <c r="AC46" s="108"/>
      <c r="AD46" s="108"/>
      <c r="AE46" s="108"/>
      <c r="AF46" s="108"/>
      <c r="AG46" s="108"/>
      <c r="AH46" s="108"/>
      <c r="AI46" s="108"/>
      <c r="AJ46" s="108"/>
      <c r="AK46" s="108"/>
    </row>
    <row r="47" spans="1:37" ht="60" hidden="1" collapsed="1">
      <c r="A47" s="108"/>
      <c r="B47" s="500">
        <f>1*9</f>
        <v>9</v>
      </c>
      <c r="C47" s="1458" t="s">
        <v>1317</v>
      </c>
      <c r="D47" s="1459"/>
      <c r="E47" s="25" t="s">
        <v>1318</v>
      </c>
      <c r="F47" s="28">
        <v>0</v>
      </c>
      <c r="G47" s="76" t="s">
        <v>1319</v>
      </c>
      <c r="H47" s="723" t="s">
        <v>1320</v>
      </c>
      <c r="I47" s="501">
        <v>1</v>
      </c>
      <c r="J47" s="1460">
        <v>1</v>
      </c>
      <c r="K47" s="1460"/>
      <c r="L47" s="1460"/>
      <c r="M47" s="1461">
        <v>1</v>
      </c>
      <c r="N47" s="1461"/>
      <c r="O47" s="1461"/>
      <c r="P47" s="1462">
        <v>1</v>
      </c>
      <c r="Q47" s="1462"/>
      <c r="R47" s="1462"/>
      <c r="S47" s="1453">
        <v>1</v>
      </c>
      <c r="T47" s="1453"/>
      <c r="U47" s="1453"/>
      <c r="V47" s="725" t="s">
        <v>1267</v>
      </c>
      <c r="W47" s="25" t="s">
        <v>494</v>
      </c>
      <c r="X47" s="25" t="s">
        <v>1049</v>
      </c>
      <c r="Y47" s="723" t="s">
        <v>1321</v>
      </c>
      <c r="Z47" s="1455"/>
      <c r="AA47" s="521" t="s">
        <v>1257</v>
      </c>
      <c r="AB47" s="319" t="s">
        <v>1258</v>
      </c>
      <c r="AC47" s="108"/>
      <c r="AD47" s="108"/>
      <c r="AE47" s="108"/>
      <c r="AF47" s="108"/>
      <c r="AG47" s="108"/>
      <c r="AH47" s="108"/>
      <c r="AI47" s="108"/>
      <c r="AJ47" s="108"/>
      <c r="AK47" s="108"/>
    </row>
    <row r="48" spans="1:37" ht="15" hidden="1" customHeight="1" outlineLevel="1">
      <c r="A48" s="108"/>
      <c r="B48" s="1384" t="s">
        <v>152</v>
      </c>
      <c r="C48" s="1457" t="s">
        <v>123</v>
      </c>
      <c r="D48" s="503" t="s">
        <v>1322</v>
      </c>
      <c r="E48" s="25"/>
      <c r="F48" s="724"/>
      <c r="G48" s="76"/>
      <c r="H48" s="723"/>
      <c r="I48" s="479"/>
      <c r="J48" s="480"/>
      <c r="K48" s="480"/>
      <c r="L48" s="480"/>
      <c r="M48" s="480"/>
      <c r="N48" s="480"/>
      <c r="O48" s="480"/>
      <c r="P48" s="480"/>
      <c r="Q48" s="480"/>
      <c r="R48" s="480"/>
      <c r="S48" s="480"/>
      <c r="T48" s="480"/>
      <c r="U48" s="480"/>
      <c r="V48" s="725"/>
      <c r="W48" s="519"/>
      <c r="X48" s="519"/>
      <c r="Y48" s="723"/>
      <c r="Z48" s="1455"/>
      <c r="AA48" s="521" t="s">
        <v>1257</v>
      </c>
      <c r="AB48" s="358"/>
      <c r="AC48" s="108"/>
      <c r="AD48" s="108"/>
      <c r="AE48" s="108"/>
      <c r="AF48" s="108"/>
      <c r="AG48" s="108"/>
      <c r="AH48" s="108"/>
      <c r="AI48" s="108"/>
      <c r="AJ48" s="108"/>
      <c r="AK48" s="108"/>
    </row>
    <row r="49" spans="1:37" ht="15" hidden="1" customHeight="1" outlineLevel="1">
      <c r="A49" s="108"/>
      <c r="B49" s="1384"/>
      <c r="C49" s="1459"/>
      <c r="D49" s="503" t="s">
        <v>1323</v>
      </c>
      <c r="E49" s="25"/>
      <c r="F49" s="724"/>
      <c r="G49" s="76"/>
      <c r="H49" s="723"/>
      <c r="I49" s="479"/>
      <c r="J49" s="480"/>
      <c r="K49" s="480"/>
      <c r="L49" s="480"/>
      <c r="M49" s="480"/>
      <c r="N49" s="480"/>
      <c r="O49" s="480"/>
      <c r="P49" s="480"/>
      <c r="Q49" s="480"/>
      <c r="R49" s="480"/>
      <c r="S49" s="480"/>
      <c r="T49" s="480"/>
      <c r="U49" s="480"/>
      <c r="V49" s="725"/>
      <c r="W49" s="519"/>
      <c r="X49" s="519"/>
      <c r="Y49" s="723"/>
      <c r="Z49" s="1455"/>
      <c r="AA49" s="521" t="s">
        <v>1257</v>
      </c>
      <c r="AB49" s="358"/>
      <c r="AC49" s="108"/>
      <c r="AD49" s="108"/>
      <c r="AE49" s="108"/>
      <c r="AF49" s="108"/>
      <c r="AG49" s="108"/>
      <c r="AH49" s="108"/>
      <c r="AI49" s="108"/>
      <c r="AJ49" s="108"/>
      <c r="AK49" s="108"/>
    </row>
    <row r="50" spans="1:37" ht="15" hidden="1" customHeight="1" outlineLevel="1">
      <c r="A50" s="108"/>
      <c r="B50" s="1384"/>
      <c r="C50" s="1459"/>
      <c r="D50" s="503" t="s">
        <v>1324</v>
      </c>
      <c r="E50" s="25"/>
      <c r="F50" s="724"/>
      <c r="G50" s="76"/>
      <c r="H50" s="723"/>
      <c r="I50" s="479"/>
      <c r="J50" s="480"/>
      <c r="K50" s="480"/>
      <c r="L50" s="480"/>
      <c r="M50" s="480"/>
      <c r="N50" s="480"/>
      <c r="O50" s="480"/>
      <c r="P50" s="480"/>
      <c r="Q50" s="480"/>
      <c r="R50" s="480"/>
      <c r="S50" s="480"/>
      <c r="T50" s="480"/>
      <c r="U50" s="480"/>
      <c r="V50" s="725"/>
      <c r="W50" s="519"/>
      <c r="X50" s="519"/>
      <c r="Y50" s="723"/>
      <c r="Z50" s="1455"/>
      <c r="AA50" s="521" t="s">
        <v>1257</v>
      </c>
      <c r="AB50" s="358"/>
      <c r="AC50" s="108"/>
      <c r="AD50" s="108"/>
      <c r="AE50" s="108"/>
      <c r="AF50" s="108"/>
      <c r="AG50" s="108"/>
      <c r="AH50" s="108"/>
      <c r="AI50" s="108"/>
      <c r="AJ50" s="108"/>
      <c r="AK50" s="108"/>
    </row>
    <row r="51" spans="1:37" ht="60" collapsed="1">
      <c r="A51" s="108"/>
      <c r="B51" s="500">
        <f>1*10</f>
        <v>10</v>
      </c>
      <c r="C51" s="1458" t="s">
        <v>1325</v>
      </c>
      <c r="D51" s="1459"/>
      <c r="E51" s="25" t="s">
        <v>1326</v>
      </c>
      <c r="F51" s="28">
        <v>0</v>
      </c>
      <c r="G51" s="726" t="s">
        <v>1327</v>
      </c>
      <c r="H51" s="723" t="s">
        <v>1328</v>
      </c>
      <c r="I51" s="501">
        <v>1</v>
      </c>
      <c r="J51" s="1460">
        <v>1</v>
      </c>
      <c r="K51" s="1460"/>
      <c r="L51" s="1460"/>
      <c r="M51" s="1461">
        <v>1</v>
      </c>
      <c r="N51" s="1461"/>
      <c r="O51" s="1461"/>
      <c r="P51" s="1462">
        <v>1</v>
      </c>
      <c r="Q51" s="1462"/>
      <c r="R51" s="1462"/>
      <c r="S51" s="1453">
        <v>1</v>
      </c>
      <c r="T51" s="1453"/>
      <c r="U51" s="1453"/>
      <c r="V51" s="725" t="s">
        <v>1329</v>
      </c>
      <c r="W51" s="25" t="s">
        <v>494</v>
      </c>
      <c r="X51" s="25" t="s">
        <v>1049</v>
      </c>
      <c r="Y51" s="723" t="s">
        <v>1330</v>
      </c>
      <c r="Z51" s="1455"/>
      <c r="AA51" s="521" t="s">
        <v>1257</v>
      </c>
      <c r="AB51" s="319" t="s">
        <v>1258</v>
      </c>
      <c r="AC51" s="108"/>
      <c r="AD51" s="108"/>
      <c r="AE51" s="108"/>
      <c r="AF51" s="108"/>
      <c r="AG51" s="108"/>
      <c r="AH51" s="108"/>
      <c r="AI51" s="108"/>
      <c r="AJ51" s="108"/>
      <c r="AK51" s="108"/>
    </row>
    <row r="52" spans="1:37" ht="15" hidden="1" customHeight="1" outlineLevel="1">
      <c r="A52" s="108"/>
      <c r="B52" s="1384" t="s">
        <v>152</v>
      </c>
      <c r="C52" s="1457" t="s">
        <v>123</v>
      </c>
      <c r="D52" s="503" t="s">
        <v>1331</v>
      </c>
      <c r="E52" s="25"/>
      <c r="F52" s="724"/>
      <c r="G52" s="76"/>
      <c r="H52" s="725"/>
      <c r="I52" s="479"/>
      <c r="J52" s="480"/>
      <c r="K52" s="480"/>
      <c r="L52" s="480"/>
      <c r="M52" s="480"/>
      <c r="N52" s="480"/>
      <c r="O52" s="480"/>
      <c r="P52" s="480"/>
      <c r="Q52" s="480"/>
      <c r="R52" s="480"/>
      <c r="S52" s="480"/>
      <c r="T52" s="480"/>
      <c r="U52" s="480"/>
      <c r="V52" s="725"/>
      <c r="W52" s="519"/>
      <c r="X52" s="519"/>
      <c r="Y52" s="723"/>
      <c r="Z52" s="1455"/>
      <c r="AA52" s="521" t="s">
        <v>1257</v>
      </c>
      <c r="AB52" s="358"/>
      <c r="AC52" s="108"/>
      <c r="AD52" s="108"/>
      <c r="AE52" s="108"/>
      <c r="AF52" s="108"/>
      <c r="AG52" s="108"/>
      <c r="AH52" s="108"/>
      <c r="AI52" s="108"/>
      <c r="AJ52" s="108"/>
      <c r="AK52" s="108"/>
    </row>
    <row r="53" spans="1:37" ht="15" hidden="1" customHeight="1" outlineLevel="1">
      <c r="A53" s="108"/>
      <c r="B53" s="1384"/>
      <c r="C53" s="1457"/>
      <c r="D53" s="503" t="s">
        <v>1332</v>
      </c>
      <c r="E53" s="25"/>
      <c r="F53" s="724"/>
      <c r="G53" s="76"/>
      <c r="H53" s="725"/>
      <c r="I53" s="479"/>
      <c r="J53" s="480"/>
      <c r="K53" s="480"/>
      <c r="L53" s="480"/>
      <c r="M53" s="480"/>
      <c r="N53" s="480"/>
      <c r="O53" s="480"/>
      <c r="P53" s="480"/>
      <c r="Q53" s="480"/>
      <c r="R53" s="480"/>
      <c r="S53" s="480"/>
      <c r="T53" s="480"/>
      <c r="U53" s="480"/>
      <c r="V53" s="725"/>
      <c r="W53" s="519"/>
      <c r="X53" s="519"/>
      <c r="Y53" s="723"/>
      <c r="Z53" s="1455"/>
      <c r="AA53" s="521" t="s">
        <v>1257</v>
      </c>
      <c r="AB53" s="358"/>
      <c r="AC53" s="108"/>
      <c r="AD53" s="108"/>
      <c r="AE53" s="108"/>
      <c r="AF53" s="108"/>
      <c r="AG53" s="108"/>
      <c r="AH53" s="108"/>
      <c r="AI53" s="108"/>
      <c r="AJ53" s="108"/>
      <c r="AK53" s="108"/>
    </row>
    <row r="54" spans="1:37" ht="15" hidden="1" customHeight="1" outlineLevel="1">
      <c r="A54" s="108"/>
      <c r="B54" s="1384"/>
      <c r="C54" s="1457"/>
      <c r="D54" s="503" t="s">
        <v>1333</v>
      </c>
      <c r="E54" s="25"/>
      <c r="F54" s="724"/>
      <c r="G54" s="76"/>
      <c r="H54" s="725"/>
      <c r="I54" s="479"/>
      <c r="J54" s="480"/>
      <c r="K54" s="480"/>
      <c r="L54" s="480"/>
      <c r="M54" s="480"/>
      <c r="N54" s="480"/>
      <c r="O54" s="480"/>
      <c r="P54" s="480"/>
      <c r="Q54" s="480"/>
      <c r="R54" s="480"/>
      <c r="S54" s="480"/>
      <c r="T54" s="480"/>
      <c r="U54" s="480"/>
      <c r="V54" s="725"/>
      <c r="W54" s="519"/>
      <c r="X54" s="519"/>
      <c r="Y54" s="723"/>
      <c r="Z54" s="1455"/>
      <c r="AA54" s="521" t="s">
        <v>1257</v>
      </c>
      <c r="AB54" s="358"/>
      <c r="AC54" s="108"/>
      <c r="AD54" s="108"/>
      <c r="AE54" s="108"/>
      <c r="AF54" s="108"/>
      <c r="AG54" s="108"/>
      <c r="AH54" s="108"/>
      <c r="AI54" s="108"/>
      <c r="AJ54" s="108"/>
      <c r="AK54" s="108"/>
    </row>
    <row r="55" spans="1:37" ht="15" hidden="1" customHeight="1" outlineLevel="1">
      <c r="A55" s="108"/>
      <c r="B55" s="1384"/>
      <c r="C55" s="1457"/>
      <c r="D55" s="503" t="s">
        <v>1334</v>
      </c>
      <c r="E55" s="25"/>
      <c r="F55" s="724"/>
      <c r="G55" s="76"/>
      <c r="H55" s="725"/>
      <c r="I55" s="479"/>
      <c r="J55" s="480"/>
      <c r="K55" s="480"/>
      <c r="L55" s="480"/>
      <c r="M55" s="480"/>
      <c r="N55" s="480"/>
      <c r="O55" s="480"/>
      <c r="P55" s="480"/>
      <c r="Q55" s="480"/>
      <c r="R55" s="480"/>
      <c r="S55" s="480"/>
      <c r="T55" s="480"/>
      <c r="U55" s="480"/>
      <c r="V55" s="725"/>
      <c r="W55" s="519"/>
      <c r="X55" s="519"/>
      <c r="Y55" s="723"/>
      <c r="Z55" s="1455"/>
      <c r="AA55" s="521" t="s">
        <v>1257</v>
      </c>
      <c r="AB55" s="358"/>
      <c r="AC55" s="108"/>
      <c r="AD55" s="108"/>
      <c r="AE55" s="108"/>
      <c r="AF55" s="108"/>
      <c r="AG55" s="108"/>
      <c r="AH55" s="108"/>
      <c r="AI55" s="108"/>
      <c r="AJ55" s="108"/>
      <c r="AK55" s="108"/>
    </row>
    <row r="56" spans="1:37" ht="60" collapsed="1">
      <c r="A56" s="108"/>
      <c r="B56" s="500">
        <f>1*11</f>
        <v>11</v>
      </c>
      <c r="C56" s="1458" t="s">
        <v>1335</v>
      </c>
      <c r="D56" s="1459"/>
      <c r="E56" s="25" t="s">
        <v>1336</v>
      </c>
      <c r="F56" s="28">
        <v>0</v>
      </c>
      <c r="G56" s="76" t="s">
        <v>1337</v>
      </c>
      <c r="H56" s="725" t="s">
        <v>1328</v>
      </c>
      <c r="I56" s="501">
        <v>1</v>
      </c>
      <c r="J56" s="1460">
        <v>1</v>
      </c>
      <c r="K56" s="1460"/>
      <c r="L56" s="1460"/>
      <c r="M56" s="1461">
        <v>1</v>
      </c>
      <c r="N56" s="1461"/>
      <c r="O56" s="1461"/>
      <c r="P56" s="1462">
        <v>1</v>
      </c>
      <c r="Q56" s="1462"/>
      <c r="R56" s="1462"/>
      <c r="S56" s="1453">
        <v>1</v>
      </c>
      <c r="T56" s="1453"/>
      <c r="U56" s="1453"/>
      <c r="V56" s="76" t="s">
        <v>1338</v>
      </c>
      <c r="W56" s="727" t="s">
        <v>1140</v>
      </c>
      <c r="X56" s="25" t="s">
        <v>741</v>
      </c>
      <c r="Y56" s="723" t="s">
        <v>1339</v>
      </c>
      <c r="Z56" s="1455"/>
      <c r="AA56" s="521" t="s">
        <v>1257</v>
      </c>
      <c r="AB56" s="319" t="s">
        <v>1258</v>
      </c>
      <c r="AC56" s="108"/>
      <c r="AD56" s="108"/>
      <c r="AE56" s="108"/>
      <c r="AF56" s="108"/>
      <c r="AG56" s="108"/>
      <c r="AH56" s="108"/>
      <c r="AI56" s="108"/>
      <c r="AJ56" s="108"/>
      <c r="AK56" s="108"/>
    </row>
    <row r="57" spans="1:37" ht="15" hidden="1" customHeight="1" outlineLevel="1">
      <c r="A57" s="108"/>
      <c r="B57" s="1384" t="s">
        <v>152</v>
      </c>
      <c r="C57" s="1457" t="s">
        <v>123</v>
      </c>
      <c r="D57" s="503" t="s">
        <v>1340</v>
      </c>
      <c r="E57" s="25"/>
      <c r="F57" s="724"/>
      <c r="G57" s="76"/>
      <c r="H57" s="725"/>
      <c r="I57" s="479"/>
      <c r="J57" s="480"/>
      <c r="K57" s="480"/>
      <c r="L57" s="480"/>
      <c r="M57" s="480"/>
      <c r="N57" s="480"/>
      <c r="O57" s="480"/>
      <c r="P57" s="480"/>
      <c r="Q57" s="480"/>
      <c r="R57" s="480"/>
      <c r="S57" s="480"/>
      <c r="T57" s="480"/>
      <c r="U57" s="480"/>
      <c r="V57" s="723"/>
      <c r="W57" s="519"/>
      <c r="X57" s="519"/>
      <c r="Y57" s="723"/>
      <c r="Z57" s="1455"/>
      <c r="AA57" s="521" t="s">
        <v>1257</v>
      </c>
      <c r="AB57" s="358"/>
      <c r="AC57" s="108"/>
      <c r="AD57" s="108"/>
      <c r="AE57" s="108"/>
      <c r="AF57" s="108"/>
      <c r="AG57" s="108"/>
      <c r="AH57" s="108"/>
      <c r="AI57" s="108"/>
      <c r="AJ57" s="108"/>
      <c r="AK57" s="108"/>
    </row>
    <row r="58" spans="1:37" ht="15" hidden="1" customHeight="1" outlineLevel="1">
      <c r="A58" s="108"/>
      <c r="B58" s="1384"/>
      <c r="C58" s="1457"/>
      <c r="D58" s="503" t="s">
        <v>1341</v>
      </c>
      <c r="E58" s="25"/>
      <c r="F58" s="724"/>
      <c r="G58" s="76"/>
      <c r="H58" s="725"/>
      <c r="I58" s="479"/>
      <c r="J58" s="480"/>
      <c r="K58" s="480"/>
      <c r="L58" s="480"/>
      <c r="M58" s="480"/>
      <c r="N58" s="480"/>
      <c r="O58" s="480"/>
      <c r="P58" s="480"/>
      <c r="Q58" s="480"/>
      <c r="R58" s="480"/>
      <c r="S58" s="480"/>
      <c r="T58" s="480"/>
      <c r="U58" s="480"/>
      <c r="V58" s="723"/>
      <c r="W58" s="519"/>
      <c r="X58" s="519"/>
      <c r="Y58" s="723"/>
      <c r="Z58" s="1455"/>
      <c r="AA58" s="521" t="s">
        <v>1257</v>
      </c>
      <c r="AB58" s="358"/>
      <c r="AC58" s="108"/>
      <c r="AD58" s="108"/>
      <c r="AE58" s="108"/>
      <c r="AF58" s="108"/>
      <c r="AG58" s="108"/>
      <c r="AH58" s="108"/>
      <c r="AI58" s="108"/>
      <c r="AJ58" s="108"/>
      <c r="AK58" s="108"/>
    </row>
    <row r="59" spans="1:37" ht="15" hidden="1" customHeight="1" outlineLevel="1">
      <c r="A59" s="108"/>
      <c r="B59" s="1384"/>
      <c r="C59" s="1457"/>
      <c r="D59" s="503" t="s">
        <v>1342</v>
      </c>
      <c r="E59" s="25"/>
      <c r="F59" s="724"/>
      <c r="G59" s="76"/>
      <c r="H59" s="725"/>
      <c r="I59" s="479"/>
      <c r="J59" s="480"/>
      <c r="K59" s="480"/>
      <c r="L59" s="480"/>
      <c r="M59" s="480"/>
      <c r="N59" s="480"/>
      <c r="O59" s="480"/>
      <c r="P59" s="480"/>
      <c r="Q59" s="480"/>
      <c r="R59" s="480"/>
      <c r="S59" s="480"/>
      <c r="T59" s="480"/>
      <c r="U59" s="480"/>
      <c r="V59" s="723"/>
      <c r="W59" s="519"/>
      <c r="X59" s="519"/>
      <c r="Y59" s="723"/>
      <c r="Z59" s="1455"/>
      <c r="AA59" s="521" t="s">
        <v>1257</v>
      </c>
      <c r="AB59" s="358"/>
      <c r="AC59" s="108"/>
      <c r="AD59" s="108"/>
      <c r="AE59" s="108"/>
      <c r="AF59" s="108"/>
      <c r="AG59" s="108"/>
      <c r="AH59" s="108"/>
      <c r="AI59" s="108"/>
      <c r="AJ59" s="108"/>
      <c r="AK59" s="108"/>
    </row>
    <row r="60" spans="1:37" ht="60" collapsed="1">
      <c r="A60" s="108"/>
      <c r="B60" s="500">
        <f>2*6</f>
        <v>12</v>
      </c>
      <c r="C60" s="1458" t="s">
        <v>1343</v>
      </c>
      <c r="D60" s="1459"/>
      <c r="E60" s="25" t="s">
        <v>1344</v>
      </c>
      <c r="F60" s="28">
        <v>0</v>
      </c>
      <c r="G60" s="76" t="s">
        <v>1345</v>
      </c>
      <c r="H60" s="725" t="s">
        <v>1346</v>
      </c>
      <c r="I60" s="501">
        <v>1</v>
      </c>
      <c r="J60" s="1460">
        <v>1</v>
      </c>
      <c r="K60" s="1460"/>
      <c r="L60" s="1460"/>
      <c r="M60" s="1461">
        <v>1</v>
      </c>
      <c r="N60" s="1461"/>
      <c r="O60" s="1461"/>
      <c r="P60" s="1462">
        <v>1</v>
      </c>
      <c r="Q60" s="1462"/>
      <c r="R60" s="1462"/>
      <c r="S60" s="1453">
        <v>1</v>
      </c>
      <c r="T60" s="1453"/>
      <c r="U60" s="1453"/>
      <c r="V60" s="76" t="s">
        <v>1347</v>
      </c>
      <c r="W60" s="25" t="s">
        <v>494</v>
      </c>
      <c r="X60" s="25" t="s">
        <v>495</v>
      </c>
      <c r="Y60" s="723" t="s">
        <v>1348</v>
      </c>
      <c r="Z60" s="1455"/>
      <c r="AA60" s="521" t="s">
        <v>1257</v>
      </c>
      <c r="AB60" s="319" t="s">
        <v>1258</v>
      </c>
      <c r="AC60" s="108"/>
      <c r="AD60" s="108"/>
      <c r="AE60" s="108"/>
      <c r="AF60" s="108"/>
      <c r="AG60" s="108"/>
      <c r="AH60" s="108"/>
      <c r="AI60" s="108"/>
      <c r="AJ60" s="108"/>
      <c r="AK60" s="108"/>
    </row>
    <row r="61" spans="1:37" s="738" customFormat="1" ht="15" hidden="1" customHeight="1" outlineLevel="1">
      <c r="A61" s="728"/>
      <c r="B61" s="1464" t="s">
        <v>152</v>
      </c>
      <c r="C61" s="1465" t="s">
        <v>123</v>
      </c>
      <c r="D61" s="729" t="s">
        <v>1349</v>
      </c>
      <c r="E61" s="730"/>
      <c r="F61" s="731"/>
      <c r="G61" s="732"/>
      <c r="H61" s="733"/>
      <c r="I61" s="734"/>
      <c r="J61" s="733"/>
      <c r="K61" s="733"/>
      <c r="L61" s="733"/>
      <c r="M61" s="733"/>
      <c r="N61" s="733"/>
      <c r="O61" s="733"/>
      <c r="P61" s="733"/>
      <c r="Q61" s="733"/>
      <c r="R61" s="733"/>
      <c r="S61" s="733"/>
      <c r="T61" s="733"/>
      <c r="U61" s="733"/>
      <c r="V61" s="76"/>
      <c r="W61" s="735"/>
      <c r="X61" s="735"/>
      <c r="Y61" s="736"/>
      <c r="Z61" s="1455"/>
      <c r="AA61" s="521" t="s">
        <v>1257</v>
      </c>
      <c r="AB61" s="737"/>
      <c r="AC61" s="728"/>
      <c r="AD61" s="728"/>
      <c r="AE61" s="728"/>
      <c r="AF61" s="728"/>
      <c r="AG61" s="728"/>
      <c r="AH61" s="728"/>
      <c r="AI61" s="728"/>
      <c r="AJ61" s="728"/>
      <c r="AK61" s="728"/>
    </row>
    <row r="62" spans="1:37" s="738" customFormat="1" ht="15" hidden="1" customHeight="1" outlineLevel="1">
      <c r="A62" s="728"/>
      <c r="B62" s="1464"/>
      <c r="C62" s="1465"/>
      <c r="D62" s="729" t="s">
        <v>1350</v>
      </c>
      <c r="E62" s="730"/>
      <c r="F62" s="731"/>
      <c r="G62" s="732"/>
      <c r="H62" s="733"/>
      <c r="I62" s="734"/>
      <c r="J62" s="733"/>
      <c r="K62" s="733"/>
      <c r="L62" s="733"/>
      <c r="M62" s="733"/>
      <c r="N62" s="733"/>
      <c r="O62" s="733"/>
      <c r="P62" s="733"/>
      <c r="Q62" s="733"/>
      <c r="R62" s="733"/>
      <c r="S62" s="733"/>
      <c r="T62" s="733"/>
      <c r="U62" s="733"/>
      <c r="V62" s="76"/>
      <c r="W62" s="735"/>
      <c r="X62" s="735"/>
      <c r="Y62" s="736"/>
      <c r="Z62" s="1455"/>
      <c r="AA62" s="521" t="s">
        <v>1257</v>
      </c>
      <c r="AB62" s="737"/>
      <c r="AC62" s="728"/>
      <c r="AD62" s="728"/>
      <c r="AE62" s="728"/>
      <c r="AF62" s="728"/>
      <c r="AG62" s="728"/>
      <c r="AH62" s="728"/>
      <c r="AI62" s="728"/>
      <c r="AJ62" s="728"/>
      <c r="AK62" s="728"/>
    </row>
    <row r="63" spans="1:37" s="738" customFormat="1" ht="15" hidden="1" customHeight="1" outlineLevel="1">
      <c r="A63" s="728"/>
      <c r="B63" s="1464"/>
      <c r="C63" s="1465"/>
      <c r="D63" s="729" t="s">
        <v>1351</v>
      </c>
      <c r="E63" s="730"/>
      <c r="F63" s="731"/>
      <c r="G63" s="732"/>
      <c r="H63" s="733"/>
      <c r="I63" s="734"/>
      <c r="J63" s="733"/>
      <c r="K63" s="733"/>
      <c r="L63" s="733"/>
      <c r="M63" s="733"/>
      <c r="N63" s="733"/>
      <c r="O63" s="733"/>
      <c r="P63" s="733"/>
      <c r="Q63" s="733"/>
      <c r="R63" s="733"/>
      <c r="S63" s="733"/>
      <c r="T63" s="733"/>
      <c r="U63" s="733"/>
      <c r="V63" s="76"/>
      <c r="W63" s="735"/>
      <c r="X63" s="735"/>
      <c r="Y63" s="736"/>
      <c r="Z63" s="1455"/>
      <c r="AA63" s="521" t="s">
        <v>1257</v>
      </c>
      <c r="AB63" s="737"/>
      <c r="AC63" s="728"/>
      <c r="AD63" s="728"/>
      <c r="AE63" s="728"/>
      <c r="AF63" s="728"/>
      <c r="AG63" s="728"/>
      <c r="AH63" s="728"/>
      <c r="AI63" s="728"/>
      <c r="AJ63" s="728"/>
      <c r="AK63" s="728"/>
    </row>
    <row r="64" spans="1:37" ht="60" collapsed="1">
      <c r="A64" s="108"/>
      <c r="B64" s="500">
        <f>1*13</f>
        <v>13</v>
      </c>
      <c r="C64" s="1458" t="s">
        <v>1352</v>
      </c>
      <c r="D64" s="1459"/>
      <c r="E64" s="94" t="s">
        <v>1353</v>
      </c>
      <c r="F64" s="28">
        <v>0</v>
      </c>
      <c r="G64" s="76" t="s">
        <v>1354</v>
      </c>
      <c r="H64" s="31" t="s">
        <v>1355</v>
      </c>
      <c r="I64" s="501">
        <v>1</v>
      </c>
      <c r="J64" s="1460">
        <v>1</v>
      </c>
      <c r="K64" s="1460"/>
      <c r="L64" s="1460"/>
      <c r="M64" s="1461">
        <v>1</v>
      </c>
      <c r="N64" s="1461"/>
      <c r="O64" s="1461"/>
      <c r="P64" s="1462">
        <v>1</v>
      </c>
      <c r="Q64" s="1462"/>
      <c r="R64" s="1462"/>
      <c r="S64" s="1453">
        <v>1</v>
      </c>
      <c r="T64" s="1453"/>
      <c r="U64" s="1453"/>
      <c r="V64" s="76" t="s">
        <v>1356</v>
      </c>
      <c r="W64" s="25" t="s">
        <v>494</v>
      </c>
      <c r="X64" s="25" t="s">
        <v>1049</v>
      </c>
      <c r="Y64" s="76" t="s">
        <v>1357</v>
      </c>
      <c r="Z64" s="1455"/>
      <c r="AA64" s="521" t="s">
        <v>1257</v>
      </c>
      <c r="AB64" s="319" t="s">
        <v>1258</v>
      </c>
      <c r="AC64" s="108"/>
      <c r="AD64" s="108"/>
      <c r="AE64" s="108"/>
      <c r="AF64" s="108"/>
      <c r="AG64" s="108"/>
      <c r="AH64" s="108"/>
      <c r="AI64" s="108"/>
      <c r="AJ64" s="108"/>
      <c r="AK64" s="108"/>
    </row>
    <row r="65" spans="1:37" s="738" customFormat="1" ht="44.25" hidden="1" customHeight="1" outlineLevel="1">
      <c r="A65" s="728"/>
      <c r="B65" s="739" t="s">
        <v>152</v>
      </c>
      <c r="C65" s="740" t="s">
        <v>123</v>
      </c>
      <c r="D65" s="741" t="s">
        <v>1358</v>
      </c>
      <c r="E65" s="730"/>
      <c r="F65" s="731"/>
      <c r="G65" s="732"/>
      <c r="H65" s="742"/>
      <c r="I65" s="743"/>
      <c r="J65" s="744"/>
      <c r="K65" s="744"/>
      <c r="L65" s="745"/>
      <c r="M65" s="745"/>
      <c r="N65" s="745"/>
      <c r="O65" s="745"/>
      <c r="P65" s="745"/>
      <c r="Q65" s="745"/>
      <c r="R65" s="745"/>
      <c r="S65" s="745"/>
      <c r="T65" s="745"/>
      <c r="U65" s="745"/>
      <c r="V65" s="76"/>
      <c r="W65" s="735"/>
      <c r="X65" s="735"/>
      <c r="Y65" s="732"/>
      <c r="Z65" s="1455"/>
      <c r="AA65" s="521" t="s">
        <v>1257</v>
      </c>
      <c r="AB65" s="737"/>
      <c r="AC65" s="728"/>
      <c r="AD65" s="728"/>
      <c r="AE65" s="728"/>
      <c r="AF65" s="728"/>
      <c r="AG65" s="728"/>
      <c r="AH65" s="728"/>
      <c r="AI65" s="728"/>
      <c r="AJ65" s="728"/>
      <c r="AK65" s="728"/>
    </row>
    <row r="66" spans="1:37" ht="60" collapsed="1">
      <c r="A66" s="108"/>
      <c r="B66" s="500">
        <f>1*15</f>
        <v>15</v>
      </c>
      <c r="C66" s="1458" t="s">
        <v>1359</v>
      </c>
      <c r="D66" s="1459"/>
      <c r="E66" s="25" t="s">
        <v>1360</v>
      </c>
      <c r="F66" s="28">
        <v>0</v>
      </c>
      <c r="G66" s="76" t="s">
        <v>1361</v>
      </c>
      <c r="H66" s="725" t="s">
        <v>1328</v>
      </c>
      <c r="I66" s="501">
        <v>1</v>
      </c>
      <c r="J66" s="1460">
        <v>1</v>
      </c>
      <c r="K66" s="1460"/>
      <c r="L66" s="1460"/>
      <c r="M66" s="1461">
        <v>1</v>
      </c>
      <c r="N66" s="1461"/>
      <c r="O66" s="1461"/>
      <c r="P66" s="1462">
        <v>1</v>
      </c>
      <c r="Q66" s="1462"/>
      <c r="R66" s="1462"/>
      <c r="S66" s="1453">
        <v>1</v>
      </c>
      <c r="T66" s="1453"/>
      <c r="U66" s="1453"/>
      <c r="V66" s="76" t="s">
        <v>1362</v>
      </c>
      <c r="W66" s="25" t="s">
        <v>494</v>
      </c>
      <c r="X66" s="25" t="s">
        <v>1049</v>
      </c>
      <c r="Y66" s="723" t="s">
        <v>1363</v>
      </c>
      <c r="Z66" s="1455"/>
      <c r="AA66" s="521" t="s">
        <v>1257</v>
      </c>
      <c r="AB66" s="319" t="s">
        <v>1258</v>
      </c>
      <c r="AC66" s="108"/>
      <c r="AD66" s="108"/>
      <c r="AE66" s="108"/>
      <c r="AF66" s="108"/>
      <c r="AG66" s="108"/>
      <c r="AH66" s="108"/>
      <c r="AI66" s="108"/>
      <c r="AJ66" s="108"/>
      <c r="AK66" s="108"/>
    </row>
    <row r="67" spans="1:37" s="738" customFormat="1" ht="15" hidden="1" customHeight="1" outlineLevel="1">
      <c r="A67" s="728"/>
      <c r="B67" s="1464" t="s">
        <v>152</v>
      </c>
      <c r="C67" s="1465" t="s">
        <v>123</v>
      </c>
      <c r="D67" s="729" t="s">
        <v>1364</v>
      </c>
      <c r="E67" s="730"/>
      <c r="F67" s="731"/>
      <c r="G67" s="732"/>
      <c r="H67" s="733"/>
      <c r="I67" s="734"/>
      <c r="J67" s="733"/>
      <c r="K67" s="733"/>
      <c r="L67" s="733"/>
      <c r="M67" s="733"/>
      <c r="N67" s="733"/>
      <c r="O67" s="733"/>
      <c r="P67" s="733"/>
      <c r="Q67" s="733"/>
      <c r="R67" s="733"/>
      <c r="S67" s="733"/>
      <c r="T67" s="733"/>
      <c r="U67" s="733"/>
      <c r="V67" s="76"/>
      <c r="W67" s="735"/>
      <c r="X67" s="735"/>
      <c r="Y67" s="736"/>
      <c r="Z67" s="1455"/>
      <c r="AA67" s="521" t="s">
        <v>1257</v>
      </c>
      <c r="AB67" s="737"/>
      <c r="AC67" s="728"/>
      <c r="AD67" s="728"/>
      <c r="AE67" s="728"/>
      <c r="AF67" s="728"/>
      <c r="AG67" s="728"/>
      <c r="AH67" s="728"/>
      <c r="AI67" s="728"/>
      <c r="AJ67" s="728"/>
      <c r="AK67" s="728"/>
    </row>
    <row r="68" spans="1:37" s="738" customFormat="1" ht="15" hidden="1" customHeight="1" outlineLevel="1">
      <c r="A68" s="728"/>
      <c r="B68" s="1464"/>
      <c r="C68" s="1465"/>
      <c r="D68" s="729" t="s">
        <v>1365</v>
      </c>
      <c r="E68" s="730"/>
      <c r="F68" s="731"/>
      <c r="G68" s="732"/>
      <c r="H68" s="733"/>
      <c r="I68" s="734"/>
      <c r="J68" s="733"/>
      <c r="K68" s="733"/>
      <c r="L68" s="733"/>
      <c r="M68" s="733"/>
      <c r="N68" s="733"/>
      <c r="O68" s="733"/>
      <c r="P68" s="733"/>
      <c r="Q68" s="733"/>
      <c r="R68" s="733"/>
      <c r="S68" s="733"/>
      <c r="T68" s="733"/>
      <c r="U68" s="733"/>
      <c r="V68" s="76"/>
      <c r="W68" s="735"/>
      <c r="X68" s="735"/>
      <c r="Y68" s="736"/>
      <c r="Z68" s="1455"/>
      <c r="AA68" s="521" t="s">
        <v>1257</v>
      </c>
      <c r="AB68" s="737"/>
      <c r="AC68" s="728"/>
      <c r="AD68" s="728"/>
      <c r="AE68" s="728"/>
      <c r="AF68" s="728"/>
      <c r="AG68" s="728"/>
      <c r="AH68" s="728"/>
      <c r="AI68" s="728"/>
      <c r="AJ68" s="728"/>
      <c r="AK68" s="728"/>
    </row>
    <row r="69" spans="1:37" ht="60" collapsed="1">
      <c r="A69" s="108"/>
      <c r="B69" s="500">
        <v>16</v>
      </c>
      <c r="C69" s="1474" t="s">
        <v>1366</v>
      </c>
      <c r="D69" s="1475"/>
      <c r="E69" s="25" t="s">
        <v>1367</v>
      </c>
      <c r="F69" s="28">
        <v>0</v>
      </c>
      <c r="G69" s="76" t="s">
        <v>567</v>
      </c>
      <c r="H69" s="725" t="s">
        <v>1312</v>
      </c>
      <c r="I69" s="501">
        <v>1</v>
      </c>
      <c r="J69" s="1460">
        <v>1</v>
      </c>
      <c r="K69" s="1460"/>
      <c r="L69" s="1460"/>
      <c r="M69" s="1461">
        <v>1</v>
      </c>
      <c r="N69" s="1461"/>
      <c r="O69" s="1461"/>
      <c r="P69" s="1462">
        <v>1</v>
      </c>
      <c r="Q69" s="1462"/>
      <c r="R69" s="1462"/>
      <c r="S69" s="1453">
        <v>1</v>
      </c>
      <c r="T69" s="1453"/>
      <c r="U69" s="1453"/>
      <c r="V69" s="76" t="s">
        <v>1368</v>
      </c>
      <c r="W69" s="25" t="s">
        <v>494</v>
      </c>
      <c r="X69" s="25" t="s">
        <v>1049</v>
      </c>
      <c r="Y69" s="723" t="s">
        <v>1369</v>
      </c>
      <c r="Z69" s="1455"/>
      <c r="AA69" s="521" t="s">
        <v>1257</v>
      </c>
      <c r="AB69" s="319" t="s">
        <v>1258</v>
      </c>
      <c r="AC69" s="108"/>
      <c r="AD69" s="108"/>
      <c r="AE69" s="108"/>
      <c r="AF69" s="108"/>
      <c r="AG69" s="108"/>
      <c r="AH69" s="108"/>
      <c r="AI69" s="108"/>
      <c r="AJ69" s="108"/>
      <c r="AK69" s="108"/>
    </row>
    <row r="70" spans="1:37" s="738" customFormat="1" ht="15.75" hidden="1" customHeight="1" outlineLevel="1">
      <c r="A70" s="728"/>
      <c r="B70" s="1476" t="s">
        <v>152</v>
      </c>
      <c r="C70" s="1477" t="s">
        <v>1370</v>
      </c>
      <c r="D70" s="746" t="s">
        <v>1371</v>
      </c>
      <c r="E70" s="747"/>
      <c r="F70" s="748"/>
      <c r="G70" s="749"/>
      <c r="H70" s="750"/>
      <c r="I70" s="751"/>
      <c r="J70" s="750"/>
      <c r="K70" s="750"/>
      <c r="L70" s="750"/>
      <c r="M70" s="750"/>
      <c r="N70" s="750"/>
      <c r="O70" s="750"/>
      <c r="P70" s="750"/>
      <c r="Q70" s="750"/>
      <c r="R70" s="750"/>
      <c r="S70" s="750"/>
      <c r="T70" s="750"/>
      <c r="U70" s="750"/>
      <c r="V70" s="752"/>
      <c r="W70" s="753"/>
      <c r="X70" s="753"/>
      <c r="Y70" s="754"/>
      <c r="Z70" s="1455"/>
      <c r="AA70" s="521" t="s">
        <v>1257</v>
      </c>
      <c r="AB70" s="737"/>
      <c r="AC70" s="728"/>
      <c r="AD70" s="728"/>
      <c r="AE70" s="728"/>
      <c r="AF70" s="728"/>
      <c r="AG70" s="728"/>
      <c r="AH70" s="728"/>
      <c r="AI70" s="728"/>
      <c r="AJ70" s="728"/>
      <c r="AK70" s="728"/>
    </row>
    <row r="71" spans="1:37" s="738" customFormat="1" ht="15.75" hidden="1" customHeight="1" outlineLevel="1">
      <c r="A71" s="728"/>
      <c r="B71" s="1476"/>
      <c r="C71" s="1477"/>
      <c r="D71" s="746" t="s">
        <v>1372</v>
      </c>
      <c r="E71" s="747"/>
      <c r="F71" s="748"/>
      <c r="G71" s="749"/>
      <c r="H71" s="750"/>
      <c r="I71" s="751"/>
      <c r="J71" s="750"/>
      <c r="K71" s="750"/>
      <c r="L71" s="750"/>
      <c r="M71" s="750"/>
      <c r="N71" s="750"/>
      <c r="O71" s="750"/>
      <c r="P71" s="750"/>
      <c r="Q71" s="750"/>
      <c r="R71" s="750"/>
      <c r="S71" s="750"/>
      <c r="T71" s="750"/>
      <c r="U71" s="750"/>
      <c r="V71" s="752"/>
      <c r="W71" s="753"/>
      <c r="X71" s="753"/>
      <c r="Y71" s="754"/>
      <c r="Z71" s="1455"/>
      <c r="AA71" s="521" t="s">
        <v>1257</v>
      </c>
      <c r="AB71" s="737"/>
      <c r="AC71" s="728"/>
      <c r="AD71" s="728"/>
      <c r="AE71" s="728"/>
      <c r="AF71" s="728"/>
      <c r="AG71" s="728"/>
      <c r="AH71" s="728"/>
      <c r="AI71" s="728"/>
      <c r="AJ71" s="728"/>
      <c r="AK71" s="728"/>
    </row>
    <row r="72" spans="1:37" ht="94.5" collapsed="1">
      <c r="A72" s="108"/>
      <c r="B72" s="755">
        <v>17</v>
      </c>
      <c r="C72" s="1466" t="s">
        <v>1373</v>
      </c>
      <c r="D72" s="1467"/>
      <c r="E72" s="756" t="s">
        <v>490</v>
      </c>
      <c r="F72" s="757">
        <v>0</v>
      </c>
      <c r="G72" s="752" t="s">
        <v>1374</v>
      </c>
      <c r="H72" s="758" t="s">
        <v>1375</v>
      </c>
      <c r="I72" s="759">
        <v>1</v>
      </c>
      <c r="J72" s="1468">
        <v>1</v>
      </c>
      <c r="K72" s="1468"/>
      <c r="L72" s="1468"/>
      <c r="M72" s="1469">
        <v>1</v>
      </c>
      <c r="N72" s="1469"/>
      <c r="O72" s="1469"/>
      <c r="P72" s="1470">
        <v>1</v>
      </c>
      <c r="Q72" s="1470"/>
      <c r="R72" s="1470"/>
      <c r="S72" s="1471">
        <v>1</v>
      </c>
      <c r="T72" s="1471"/>
      <c r="U72" s="1471"/>
      <c r="V72" s="752" t="s">
        <v>1368</v>
      </c>
      <c r="W72" s="756" t="s">
        <v>494</v>
      </c>
      <c r="X72" s="756" t="s">
        <v>1049</v>
      </c>
      <c r="Y72" s="760" t="s">
        <v>1369</v>
      </c>
      <c r="Z72" s="1456"/>
      <c r="AA72" s="761" t="s">
        <v>1376</v>
      </c>
      <c r="AB72" s="319" t="s">
        <v>1258</v>
      </c>
      <c r="AC72" s="108"/>
      <c r="AD72" s="108"/>
      <c r="AE72" s="108"/>
      <c r="AF72" s="108"/>
      <c r="AG72" s="108"/>
      <c r="AH72" s="108"/>
      <c r="AI72" s="108"/>
      <c r="AJ72" s="108"/>
      <c r="AK72" s="108"/>
    </row>
    <row r="73" spans="1:37" ht="15.75" hidden="1" outlineLevel="1">
      <c r="A73" s="108"/>
      <c r="B73" s="1472" t="s">
        <v>152</v>
      </c>
      <c r="C73" s="1473" t="s">
        <v>1370</v>
      </c>
      <c r="D73" s="251" t="s">
        <v>1377</v>
      </c>
      <c r="E73" s="486"/>
      <c r="F73" s="486"/>
      <c r="G73" s="762"/>
      <c r="H73" s="762"/>
      <c r="I73" s="763"/>
      <c r="J73" s="764"/>
      <c r="K73" s="764"/>
      <c r="L73" s="765"/>
      <c r="M73" s="765"/>
      <c r="N73" s="765"/>
      <c r="O73" s="765"/>
      <c r="P73" s="765"/>
      <c r="Q73" s="765"/>
      <c r="R73" s="765"/>
      <c r="S73" s="765"/>
      <c r="T73" s="765"/>
      <c r="U73" s="765"/>
      <c r="V73" s="766"/>
      <c r="W73" s="481"/>
      <c r="X73" s="481"/>
      <c r="Y73" s="766"/>
      <c r="Z73" s="767"/>
      <c r="AA73" s="768"/>
      <c r="AB73" s="358"/>
      <c r="AC73" s="108"/>
      <c r="AD73" s="108"/>
      <c r="AE73" s="108"/>
      <c r="AF73" s="108"/>
      <c r="AG73" s="108"/>
      <c r="AH73" s="108"/>
      <c r="AI73" s="108"/>
      <c r="AJ73" s="108"/>
      <c r="AK73" s="108"/>
    </row>
    <row r="74" spans="1:37" ht="15.75" hidden="1" outlineLevel="1">
      <c r="A74" s="108"/>
      <c r="B74" s="1472"/>
      <c r="C74" s="1473"/>
      <c r="D74" s="251" t="s">
        <v>1378</v>
      </c>
      <c r="E74" s="486"/>
      <c r="F74" s="486"/>
      <c r="G74" s="769"/>
      <c r="H74" s="770"/>
      <c r="I74" s="771"/>
      <c r="J74" s="772"/>
      <c r="K74" s="770"/>
      <c r="L74" s="773"/>
      <c r="M74" s="773"/>
      <c r="N74" s="773"/>
      <c r="O74" s="773"/>
      <c r="P74" s="773"/>
      <c r="Q74" s="773"/>
      <c r="R74" s="773"/>
      <c r="S74" s="773"/>
      <c r="T74" s="773"/>
      <c r="U74" s="773"/>
      <c r="V74" s="766"/>
      <c r="W74" s="481"/>
      <c r="X74" s="481"/>
      <c r="Y74" s="766"/>
      <c r="Z74" s="767"/>
      <c r="AA74" s="770"/>
      <c r="AB74" s="358"/>
      <c r="AC74" s="108"/>
      <c r="AD74" s="108"/>
      <c r="AE74" s="108"/>
      <c r="AF74" s="108"/>
      <c r="AG74" s="108"/>
      <c r="AH74" s="108"/>
      <c r="AI74" s="108"/>
      <c r="AJ74" s="108"/>
      <c r="AK74" s="108"/>
    </row>
    <row r="75" spans="1:37" ht="15.75" hidden="1" outlineLevel="1">
      <c r="A75" s="108"/>
      <c r="B75" s="1472"/>
      <c r="C75" s="1473"/>
      <c r="D75" s="251" t="s">
        <v>1379</v>
      </c>
      <c r="E75" s="771"/>
      <c r="F75" s="771"/>
      <c r="G75" s="769"/>
      <c r="H75" s="770"/>
      <c r="I75" s="771"/>
      <c r="J75" s="770"/>
      <c r="K75" s="770"/>
      <c r="L75" s="770"/>
      <c r="M75" s="770"/>
      <c r="N75" s="770"/>
      <c r="O75" s="770"/>
      <c r="P75" s="770"/>
      <c r="Q75" s="770"/>
      <c r="R75" s="770"/>
      <c r="S75" s="770"/>
      <c r="T75" s="770"/>
      <c r="U75" s="770"/>
      <c r="V75" s="774"/>
      <c r="W75" s="481"/>
      <c r="X75" s="481"/>
      <c r="Y75" s="774"/>
      <c r="Z75" s="767"/>
      <c r="AA75" s="770"/>
      <c r="AB75" s="358"/>
      <c r="AC75" s="108"/>
      <c r="AD75" s="108"/>
      <c r="AE75" s="108"/>
      <c r="AF75" s="108"/>
      <c r="AG75" s="108"/>
      <c r="AH75" s="108"/>
      <c r="AI75" s="108"/>
      <c r="AJ75" s="108"/>
      <c r="AK75" s="108"/>
    </row>
    <row r="76" spans="1:37" ht="15.75" hidden="1" outlineLevel="1">
      <c r="A76" s="108"/>
      <c r="B76" s="1472"/>
      <c r="C76" s="1473"/>
      <c r="D76" s="251" t="s">
        <v>1380</v>
      </c>
      <c r="E76" s="486"/>
      <c r="F76" s="771"/>
      <c r="G76" s="769"/>
      <c r="H76" s="770"/>
      <c r="I76" s="771"/>
      <c r="J76" s="770"/>
      <c r="K76" s="770"/>
      <c r="L76" s="770"/>
      <c r="M76" s="770"/>
      <c r="N76" s="770"/>
      <c r="O76" s="770"/>
      <c r="P76" s="770"/>
      <c r="Q76" s="770"/>
      <c r="R76" s="770"/>
      <c r="S76" s="770"/>
      <c r="T76" s="770"/>
      <c r="U76" s="770"/>
      <c r="V76" s="774"/>
      <c r="W76" s="481"/>
      <c r="X76" s="481"/>
      <c r="Y76" s="774"/>
      <c r="Z76" s="767"/>
      <c r="AA76" s="770"/>
      <c r="AB76" s="358"/>
      <c r="AC76" s="108"/>
      <c r="AD76" s="108"/>
      <c r="AE76" s="108"/>
      <c r="AF76" s="108"/>
      <c r="AG76" s="108"/>
      <c r="AH76" s="108"/>
      <c r="AI76" s="108"/>
      <c r="AJ76" s="108"/>
      <c r="AK76" s="108"/>
    </row>
    <row r="77" spans="1:37" ht="15.75" hidden="1" outlineLevel="1">
      <c r="A77" s="108"/>
      <c r="B77" s="1472"/>
      <c r="C77" s="1473"/>
      <c r="D77" s="251" t="s">
        <v>1381</v>
      </c>
      <c r="E77" s="486"/>
      <c r="F77" s="486"/>
      <c r="G77" s="769"/>
      <c r="H77" s="770"/>
      <c r="I77" s="771"/>
      <c r="J77" s="770"/>
      <c r="K77" s="770"/>
      <c r="L77" s="773"/>
      <c r="M77" s="773"/>
      <c r="N77" s="773"/>
      <c r="O77" s="773"/>
      <c r="P77" s="773"/>
      <c r="Q77" s="773"/>
      <c r="R77" s="773"/>
      <c r="S77" s="773"/>
      <c r="T77" s="773"/>
      <c r="U77" s="773"/>
      <c r="V77" s="766"/>
      <c r="W77" s="481"/>
      <c r="X77" s="481"/>
      <c r="Y77" s="766"/>
      <c r="Z77" s="767"/>
      <c r="AA77" s="770"/>
      <c r="AB77" s="358"/>
      <c r="AC77" s="108"/>
      <c r="AD77" s="108"/>
      <c r="AE77" s="108"/>
      <c r="AF77" s="108"/>
      <c r="AG77" s="108"/>
      <c r="AH77" s="108"/>
      <c r="AI77" s="108"/>
      <c r="AJ77" s="108"/>
      <c r="AK77" s="108"/>
    </row>
    <row r="78" spans="1:37" ht="63" collapsed="1">
      <c r="A78" s="108"/>
      <c r="B78" s="775">
        <v>18</v>
      </c>
      <c r="C78" s="1478" t="s">
        <v>1382</v>
      </c>
      <c r="D78" s="1479"/>
      <c r="E78" s="776" t="s">
        <v>490</v>
      </c>
      <c r="F78" s="757">
        <v>0</v>
      </c>
      <c r="G78" s="777" t="s">
        <v>1383</v>
      </c>
      <c r="H78" s="778" t="s">
        <v>1384</v>
      </c>
      <c r="I78" s="759">
        <v>1</v>
      </c>
      <c r="J78" s="1468">
        <v>0.8</v>
      </c>
      <c r="K78" s="1468"/>
      <c r="L78" s="1468"/>
      <c r="M78" s="1469">
        <v>1</v>
      </c>
      <c r="N78" s="1469"/>
      <c r="O78" s="1469"/>
      <c r="P78" s="1470">
        <v>1</v>
      </c>
      <c r="Q78" s="1470"/>
      <c r="R78" s="1470"/>
      <c r="S78" s="1471">
        <v>1</v>
      </c>
      <c r="T78" s="1471"/>
      <c r="U78" s="1471"/>
      <c r="V78" s="779" t="s">
        <v>1385</v>
      </c>
      <c r="W78" s="727" t="s">
        <v>118</v>
      </c>
      <c r="X78" s="727" t="s">
        <v>495</v>
      </c>
      <c r="Y78" s="779" t="s">
        <v>1268</v>
      </c>
      <c r="Z78" s="767">
        <v>10000000</v>
      </c>
      <c r="AA78" s="780" t="s">
        <v>1386</v>
      </c>
      <c r="AB78" s="319" t="s">
        <v>1258</v>
      </c>
      <c r="AC78" s="108"/>
      <c r="AD78" s="108"/>
      <c r="AE78" s="108"/>
      <c r="AF78" s="108"/>
      <c r="AG78" s="108"/>
      <c r="AH78" s="108"/>
      <c r="AI78" s="108"/>
      <c r="AJ78" s="108"/>
      <c r="AK78" s="108"/>
    </row>
    <row r="79" spans="1:37" ht="15.75" hidden="1" outlineLevel="1">
      <c r="A79" s="108"/>
      <c r="B79" s="1472" t="s">
        <v>152</v>
      </c>
      <c r="C79" s="1473" t="s">
        <v>1370</v>
      </c>
      <c r="D79" s="478" t="s">
        <v>1387</v>
      </c>
      <c r="E79" s="776" t="s">
        <v>490</v>
      </c>
      <c r="F79" s="781"/>
      <c r="G79" s="762"/>
      <c r="H79" s="782"/>
      <c r="I79" s="783"/>
      <c r="J79" s="782"/>
      <c r="K79" s="782"/>
      <c r="L79" s="782"/>
      <c r="M79" s="782"/>
      <c r="N79" s="782"/>
      <c r="O79" s="782"/>
      <c r="P79" s="782"/>
      <c r="Q79" s="782"/>
      <c r="R79" s="782"/>
      <c r="S79" s="782"/>
      <c r="T79" s="782"/>
      <c r="U79" s="782"/>
      <c r="V79" s="784"/>
      <c r="W79" s="727" t="s">
        <v>23</v>
      </c>
      <c r="X79" s="727" t="s">
        <v>495</v>
      </c>
      <c r="Y79" s="784"/>
      <c r="Z79" s="767"/>
      <c r="AA79" s="785"/>
      <c r="AB79" s="358"/>
      <c r="AC79" s="108"/>
      <c r="AD79" s="108"/>
      <c r="AE79" s="108"/>
      <c r="AF79" s="108"/>
      <c r="AG79" s="108"/>
      <c r="AH79" s="108"/>
      <c r="AI79" s="108"/>
      <c r="AJ79" s="108"/>
      <c r="AK79" s="108"/>
    </row>
    <row r="80" spans="1:37" ht="47.25" hidden="1" outlineLevel="1">
      <c r="A80" s="108"/>
      <c r="B80" s="1472"/>
      <c r="C80" s="1480"/>
      <c r="D80" s="478" t="s">
        <v>1388</v>
      </c>
      <c r="E80" s="776" t="s">
        <v>490</v>
      </c>
      <c r="F80" s="244" t="s">
        <v>1389</v>
      </c>
      <c r="G80" s="762"/>
      <c r="H80" s="782"/>
      <c r="I80" s="783"/>
      <c r="J80" s="782"/>
      <c r="K80" s="782"/>
      <c r="L80" s="782"/>
      <c r="M80" s="782"/>
      <c r="N80" s="782"/>
      <c r="O80" s="782"/>
      <c r="P80" s="782"/>
      <c r="Q80" s="782"/>
      <c r="R80" s="782"/>
      <c r="S80" s="782"/>
      <c r="T80" s="782"/>
      <c r="U80" s="782"/>
      <c r="V80" s="784"/>
      <c r="W80" s="727" t="s">
        <v>23</v>
      </c>
      <c r="X80" s="727" t="s">
        <v>495</v>
      </c>
      <c r="Y80" s="784"/>
      <c r="Z80" s="767">
        <v>150000</v>
      </c>
      <c r="AA80" s="786"/>
      <c r="AB80" s="358"/>
      <c r="AC80" s="108"/>
      <c r="AD80" s="108"/>
      <c r="AE80" s="108"/>
      <c r="AF80" s="108"/>
      <c r="AG80" s="108"/>
      <c r="AH80" s="108"/>
      <c r="AI80" s="108"/>
      <c r="AJ80" s="108"/>
      <c r="AK80" s="108"/>
    </row>
    <row r="81" spans="1:37" ht="15.75" hidden="1" outlineLevel="1">
      <c r="A81" s="108"/>
      <c r="B81" s="1472"/>
      <c r="C81" s="1480"/>
      <c r="D81" s="478" t="s">
        <v>1390</v>
      </c>
      <c r="E81" s="776" t="s">
        <v>490</v>
      </c>
      <c r="F81" s="783"/>
      <c r="G81" s="762"/>
      <c r="H81" s="782"/>
      <c r="I81" s="783"/>
      <c r="J81" s="782"/>
      <c r="K81" s="782"/>
      <c r="L81" s="782"/>
      <c r="M81" s="782"/>
      <c r="N81" s="782"/>
      <c r="O81" s="782"/>
      <c r="P81" s="782"/>
      <c r="Q81" s="782"/>
      <c r="R81" s="782"/>
      <c r="S81" s="782"/>
      <c r="T81" s="782"/>
      <c r="U81" s="782"/>
      <c r="V81" s="784"/>
      <c r="W81" s="727" t="s">
        <v>23</v>
      </c>
      <c r="X81" s="727" t="s">
        <v>495</v>
      </c>
      <c r="Y81" s="784"/>
      <c r="Z81" s="767"/>
      <c r="AA81" s="785"/>
      <c r="AB81" s="358"/>
      <c r="AC81" s="108"/>
      <c r="AD81" s="108"/>
      <c r="AE81" s="108"/>
      <c r="AF81" s="108"/>
      <c r="AG81" s="108"/>
      <c r="AH81" s="108"/>
      <c r="AI81" s="108"/>
      <c r="AJ81" s="108"/>
      <c r="AK81" s="108"/>
    </row>
    <row r="82" spans="1:37" ht="31.5" hidden="1" outlineLevel="1">
      <c r="A82" s="108"/>
      <c r="B82" s="1472"/>
      <c r="C82" s="1480"/>
      <c r="D82" s="478" t="s">
        <v>1391</v>
      </c>
      <c r="E82" s="776" t="s">
        <v>490</v>
      </c>
      <c r="F82" s="783"/>
      <c r="G82" s="762"/>
      <c r="H82" s="782"/>
      <c r="I82" s="783"/>
      <c r="J82" s="782"/>
      <c r="K82" s="782"/>
      <c r="L82" s="782"/>
      <c r="M82" s="782"/>
      <c r="N82" s="782"/>
      <c r="O82" s="782"/>
      <c r="P82" s="782"/>
      <c r="Q82" s="782"/>
      <c r="R82" s="782"/>
      <c r="S82" s="782"/>
      <c r="T82" s="782"/>
      <c r="U82" s="782"/>
      <c r="V82" s="784"/>
      <c r="W82" s="727" t="s">
        <v>23</v>
      </c>
      <c r="X82" s="727" t="s">
        <v>495</v>
      </c>
      <c r="Y82" s="784"/>
      <c r="Z82" s="767"/>
      <c r="AA82" s="785"/>
      <c r="AB82" s="358"/>
      <c r="AC82" s="108"/>
      <c r="AD82" s="108"/>
      <c r="AE82" s="108"/>
      <c r="AF82" s="108"/>
      <c r="AG82" s="108"/>
      <c r="AH82" s="108"/>
      <c r="AI82" s="108"/>
      <c r="AJ82" s="108"/>
      <c r="AK82" s="108"/>
    </row>
    <row r="83" spans="1:37" ht="31.5" hidden="1" outlineLevel="1">
      <c r="A83" s="108"/>
      <c r="B83" s="1472"/>
      <c r="C83" s="1480"/>
      <c r="D83" s="478" t="s">
        <v>1392</v>
      </c>
      <c r="E83" s="776" t="s">
        <v>490</v>
      </c>
      <c r="F83" s="783"/>
      <c r="G83" s="762"/>
      <c r="H83" s="782"/>
      <c r="I83" s="783"/>
      <c r="J83" s="782"/>
      <c r="K83" s="782"/>
      <c r="L83" s="782"/>
      <c r="M83" s="782"/>
      <c r="N83" s="782"/>
      <c r="O83" s="782"/>
      <c r="P83" s="782"/>
      <c r="Q83" s="782"/>
      <c r="R83" s="782"/>
      <c r="S83" s="782"/>
      <c r="T83" s="782"/>
      <c r="U83" s="782"/>
      <c r="V83" s="784"/>
      <c r="W83" s="727" t="s">
        <v>23</v>
      </c>
      <c r="X83" s="727" t="s">
        <v>495</v>
      </c>
      <c r="Y83" s="784"/>
      <c r="Z83" s="767"/>
      <c r="AA83" s="785"/>
      <c r="AB83" s="358"/>
      <c r="AC83" s="108"/>
      <c r="AD83" s="108"/>
      <c r="AE83" s="108"/>
      <c r="AF83" s="108"/>
      <c r="AG83" s="108"/>
      <c r="AH83" s="108"/>
      <c r="AI83" s="108"/>
      <c r="AJ83" s="108"/>
      <c r="AK83" s="108"/>
    </row>
    <row r="84" spans="1:37" ht="78.75" collapsed="1">
      <c r="A84" s="108"/>
      <c r="B84" s="775">
        <v>19</v>
      </c>
      <c r="C84" s="1478" t="s">
        <v>1393</v>
      </c>
      <c r="D84" s="1479"/>
      <c r="E84" s="776" t="s">
        <v>490</v>
      </c>
      <c r="F84" s="787">
        <v>0</v>
      </c>
      <c r="G84" s="777" t="s">
        <v>1394</v>
      </c>
      <c r="H84" s="777" t="s">
        <v>1395</v>
      </c>
      <c r="I84" s="759">
        <v>1</v>
      </c>
      <c r="J84" s="1468">
        <v>1</v>
      </c>
      <c r="K84" s="1468"/>
      <c r="L84" s="1468"/>
      <c r="M84" s="1469">
        <v>1</v>
      </c>
      <c r="N84" s="1469"/>
      <c r="O84" s="1469"/>
      <c r="P84" s="1470">
        <v>1</v>
      </c>
      <c r="Q84" s="1470"/>
      <c r="R84" s="1470"/>
      <c r="S84" s="1471">
        <v>1</v>
      </c>
      <c r="T84" s="1471"/>
      <c r="U84" s="1471"/>
      <c r="V84" s="779" t="s">
        <v>1396</v>
      </c>
      <c r="W84" s="727" t="s">
        <v>494</v>
      </c>
      <c r="X84" s="727" t="s">
        <v>495</v>
      </c>
      <c r="Y84" s="779" t="s">
        <v>1397</v>
      </c>
      <c r="Z84" s="767">
        <v>130000</v>
      </c>
      <c r="AA84" s="780"/>
      <c r="AB84" s="319" t="s">
        <v>1258</v>
      </c>
      <c r="AC84" s="108"/>
      <c r="AD84" s="108"/>
      <c r="AE84" s="108"/>
      <c r="AF84" s="108"/>
      <c r="AG84" s="108"/>
      <c r="AH84" s="108"/>
      <c r="AI84" s="108"/>
      <c r="AJ84" s="108"/>
      <c r="AK84" s="108"/>
    </row>
    <row r="85" spans="1:37" ht="31.5" hidden="1" outlineLevel="1">
      <c r="A85" s="108"/>
      <c r="B85" s="1472" t="s">
        <v>152</v>
      </c>
      <c r="C85" s="1473" t="s">
        <v>1370</v>
      </c>
      <c r="D85" s="478" t="s">
        <v>1398</v>
      </c>
      <c r="E85" s="783"/>
      <c r="F85" s="788"/>
      <c r="G85" s="762"/>
      <c r="H85" s="782"/>
      <c r="I85" s="783"/>
      <c r="J85" s="782"/>
      <c r="K85" s="782"/>
      <c r="L85" s="782"/>
      <c r="M85" s="782"/>
      <c r="N85" s="782"/>
      <c r="O85" s="782"/>
      <c r="P85" s="782"/>
      <c r="Q85" s="782"/>
      <c r="R85" s="782"/>
      <c r="S85" s="782"/>
      <c r="T85" s="782"/>
      <c r="U85" s="782"/>
      <c r="V85" s="782"/>
      <c r="W85" s="727" t="s">
        <v>494</v>
      </c>
      <c r="X85" s="727" t="s">
        <v>495</v>
      </c>
      <c r="Y85" s="782"/>
      <c r="Z85" s="767"/>
      <c r="AA85" s="785"/>
      <c r="AB85" s="358"/>
      <c r="AC85" s="108"/>
      <c r="AD85" s="108"/>
      <c r="AE85" s="108"/>
      <c r="AF85" s="108"/>
      <c r="AG85" s="108"/>
      <c r="AH85" s="108"/>
      <c r="AI85" s="108"/>
      <c r="AJ85" s="108"/>
      <c r="AK85" s="108"/>
    </row>
    <row r="86" spans="1:37" ht="31.5" hidden="1" outlineLevel="1">
      <c r="A86" s="108"/>
      <c r="B86" s="1472"/>
      <c r="C86" s="1473"/>
      <c r="D86" s="478" t="s">
        <v>1399</v>
      </c>
      <c r="E86" s="783"/>
      <c r="F86" s="788"/>
      <c r="G86" s="762"/>
      <c r="H86" s="782"/>
      <c r="I86" s="783"/>
      <c r="J86" s="782"/>
      <c r="K86" s="782"/>
      <c r="L86" s="782"/>
      <c r="M86" s="782"/>
      <c r="N86" s="782"/>
      <c r="O86" s="782"/>
      <c r="P86" s="782"/>
      <c r="Q86" s="782"/>
      <c r="R86" s="782"/>
      <c r="S86" s="782"/>
      <c r="T86" s="782"/>
      <c r="U86" s="782"/>
      <c r="V86" s="782"/>
      <c r="W86" s="727" t="s">
        <v>494</v>
      </c>
      <c r="X86" s="727" t="s">
        <v>495</v>
      </c>
      <c r="Y86" s="782"/>
      <c r="Z86" s="767">
        <v>70000.02</v>
      </c>
      <c r="AA86" s="786"/>
      <c r="AB86" s="358"/>
      <c r="AC86" s="108"/>
      <c r="AD86" s="108"/>
      <c r="AE86" s="108"/>
      <c r="AF86" s="108"/>
      <c r="AG86" s="108"/>
      <c r="AH86" s="108"/>
      <c r="AI86" s="108"/>
      <c r="AJ86" s="108"/>
      <c r="AK86" s="108"/>
    </row>
    <row r="87" spans="1:37" ht="31.5" hidden="1" outlineLevel="1">
      <c r="A87" s="108"/>
      <c r="B87" s="1472"/>
      <c r="C87" s="1473"/>
      <c r="D87" s="478" t="s">
        <v>1400</v>
      </c>
      <c r="E87" s="783"/>
      <c r="F87" s="788"/>
      <c r="G87" s="762"/>
      <c r="H87" s="782"/>
      <c r="I87" s="783"/>
      <c r="J87" s="782"/>
      <c r="K87" s="782"/>
      <c r="L87" s="782"/>
      <c r="M87" s="782"/>
      <c r="N87" s="782"/>
      <c r="O87" s="782"/>
      <c r="P87" s="782"/>
      <c r="Q87" s="782"/>
      <c r="R87" s="782"/>
      <c r="S87" s="782"/>
      <c r="T87" s="782"/>
      <c r="U87" s="782"/>
      <c r="V87" s="782"/>
      <c r="W87" s="727" t="s">
        <v>494</v>
      </c>
      <c r="X87" s="727" t="s">
        <v>495</v>
      </c>
      <c r="Y87" s="782"/>
      <c r="Z87" s="767"/>
      <c r="AA87" s="785"/>
      <c r="AB87" s="358"/>
      <c r="AC87" s="108"/>
      <c r="AD87" s="108"/>
      <c r="AE87" s="108"/>
      <c r="AF87" s="108"/>
      <c r="AG87" s="108"/>
      <c r="AH87" s="108"/>
      <c r="AI87" s="108"/>
      <c r="AJ87" s="108"/>
      <c r="AK87" s="108"/>
    </row>
    <row r="88" spans="1:37" ht="47.25" hidden="1" outlineLevel="1">
      <c r="A88" s="108"/>
      <c r="B88" s="1472"/>
      <c r="C88" s="1473"/>
      <c r="D88" s="478" t="s">
        <v>1401</v>
      </c>
      <c r="E88" s="783"/>
      <c r="F88" s="788"/>
      <c r="G88" s="762" t="s">
        <v>1402</v>
      </c>
      <c r="H88" s="782"/>
      <c r="I88" s="783"/>
      <c r="J88" s="782"/>
      <c r="K88" s="782"/>
      <c r="L88" s="782"/>
      <c r="M88" s="782"/>
      <c r="N88" s="782"/>
      <c r="O88" s="782"/>
      <c r="P88" s="782"/>
      <c r="Q88" s="782"/>
      <c r="R88" s="782"/>
      <c r="S88" s="782"/>
      <c r="T88" s="782"/>
      <c r="U88" s="782"/>
      <c r="V88" s="782"/>
      <c r="W88" s="727" t="s">
        <v>494</v>
      </c>
      <c r="X88" s="727" t="s">
        <v>495</v>
      </c>
      <c r="Y88" s="782"/>
      <c r="Z88" s="767"/>
      <c r="AA88" s="785"/>
      <c r="AB88" s="358"/>
      <c r="AC88" s="108"/>
      <c r="AD88" s="108"/>
      <c r="AE88" s="108"/>
      <c r="AF88" s="108"/>
      <c r="AG88" s="108"/>
      <c r="AH88" s="108"/>
      <c r="AI88" s="108"/>
      <c r="AJ88" s="108"/>
      <c r="AK88" s="108"/>
    </row>
    <row r="89" spans="1:37" ht="15.75" hidden="1" outlineLevel="1">
      <c r="A89" s="108"/>
      <c r="B89" s="1472"/>
      <c r="C89" s="1473"/>
      <c r="D89" s="478" t="s">
        <v>1403</v>
      </c>
      <c r="E89" s="783"/>
      <c r="F89" s="788"/>
      <c r="G89" s="762" t="s">
        <v>1404</v>
      </c>
      <c r="H89" s="782"/>
      <c r="I89" s="783"/>
      <c r="J89" s="782"/>
      <c r="K89" s="782"/>
      <c r="L89" s="782"/>
      <c r="M89" s="782"/>
      <c r="N89" s="782"/>
      <c r="O89" s="782"/>
      <c r="P89" s="782"/>
      <c r="Q89" s="782"/>
      <c r="R89" s="782"/>
      <c r="S89" s="782"/>
      <c r="T89" s="782"/>
      <c r="U89" s="782"/>
      <c r="V89" s="782"/>
      <c r="W89" s="727" t="s">
        <v>494</v>
      </c>
      <c r="X89" s="727" t="s">
        <v>495</v>
      </c>
      <c r="Y89" s="782"/>
      <c r="Z89" s="767"/>
      <c r="AA89" s="785"/>
      <c r="AB89" s="358"/>
      <c r="AC89" s="108"/>
      <c r="AD89" s="108"/>
      <c r="AE89" s="108"/>
      <c r="AF89" s="108"/>
      <c r="AG89" s="108"/>
      <c r="AH89" s="108"/>
      <c r="AI89" s="108"/>
      <c r="AJ89" s="108"/>
      <c r="AK89" s="108"/>
    </row>
    <row r="90" spans="1:37" ht="47.25" hidden="1" outlineLevel="1">
      <c r="A90" s="108"/>
      <c r="B90" s="1472"/>
      <c r="C90" s="1473"/>
      <c r="D90" s="478" t="s">
        <v>1405</v>
      </c>
      <c r="E90" s="783"/>
      <c r="F90" s="788"/>
      <c r="G90" s="762" t="s">
        <v>1406</v>
      </c>
      <c r="H90" s="782"/>
      <c r="I90" s="783"/>
      <c r="J90" s="782"/>
      <c r="K90" s="782"/>
      <c r="L90" s="782"/>
      <c r="M90" s="782"/>
      <c r="N90" s="782"/>
      <c r="O90" s="782"/>
      <c r="P90" s="782"/>
      <c r="Q90" s="782"/>
      <c r="R90" s="782"/>
      <c r="S90" s="782"/>
      <c r="T90" s="782"/>
      <c r="U90" s="782"/>
      <c r="V90" s="782"/>
      <c r="W90" s="727" t="s">
        <v>494</v>
      </c>
      <c r="X90" s="727" t="s">
        <v>495</v>
      </c>
      <c r="Y90" s="782"/>
      <c r="Z90" s="767"/>
      <c r="AA90" s="785"/>
      <c r="AB90" s="358"/>
      <c r="AC90" s="108"/>
      <c r="AD90" s="108"/>
      <c r="AE90" s="108"/>
      <c r="AF90" s="108"/>
      <c r="AG90" s="108"/>
      <c r="AH90" s="108"/>
      <c r="AI90" s="108"/>
      <c r="AJ90" s="108"/>
      <c r="AK90" s="108"/>
    </row>
    <row r="91" spans="1:37" ht="78.75" collapsed="1">
      <c r="A91" s="108"/>
      <c r="B91" s="775">
        <v>20</v>
      </c>
      <c r="C91" s="1478" t="s">
        <v>1407</v>
      </c>
      <c r="D91" s="1482"/>
      <c r="E91" s="727" t="s">
        <v>571</v>
      </c>
      <c r="F91" s="787">
        <v>0</v>
      </c>
      <c r="G91" s="789" t="s">
        <v>1060</v>
      </c>
      <c r="H91" s="789" t="s">
        <v>1408</v>
      </c>
      <c r="I91" s="759">
        <v>1</v>
      </c>
      <c r="J91" s="1468">
        <v>0.8</v>
      </c>
      <c r="K91" s="1468"/>
      <c r="L91" s="1468"/>
      <c r="M91" s="1483">
        <v>0.9</v>
      </c>
      <c r="N91" s="1484"/>
      <c r="O91" s="1485"/>
      <c r="P91" s="1470">
        <v>0.9</v>
      </c>
      <c r="Q91" s="1470"/>
      <c r="R91" s="1470"/>
      <c r="S91" s="1471">
        <v>1</v>
      </c>
      <c r="T91" s="1471"/>
      <c r="U91" s="1471"/>
      <c r="V91" s="778" t="s">
        <v>1409</v>
      </c>
      <c r="W91" s="727" t="s">
        <v>118</v>
      </c>
      <c r="X91" s="727" t="s">
        <v>495</v>
      </c>
      <c r="Y91" s="778" t="s">
        <v>1410</v>
      </c>
      <c r="Z91" s="767">
        <v>11619200</v>
      </c>
      <c r="AA91" s="780"/>
      <c r="AB91" s="319" t="s">
        <v>1258</v>
      </c>
      <c r="AC91" s="108"/>
      <c r="AD91" s="108"/>
      <c r="AE91" s="108"/>
      <c r="AF91" s="108"/>
      <c r="AG91" s="108"/>
      <c r="AH91" s="108"/>
      <c r="AI91" s="108"/>
      <c r="AJ91" s="108"/>
      <c r="AK91" s="108"/>
    </row>
    <row r="92" spans="1:37" ht="15.75" hidden="1" outlineLevel="1">
      <c r="A92" s="108"/>
      <c r="B92" s="1472" t="s">
        <v>152</v>
      </c>
      <c r="C92" s="1473"/>
      <c r="D92" s="478" t="s">
        <v>1411</v>
      </c>
      <c r="E92" s="771"/>
      <c r="F92" s="788"/>
      <c r="G92" s="244" t="s">
        <v>1412</v>
      </c>
      <c r="H92" s="782"/>
      <c r="I92" s="783"/>
      <c r="J92" s="782"/>
      <c r="K92" s="782"/>
      <c r="L92" s="782"/>
      <c r="M92" s="790"/>
      <c r="N92" s="790"/>
      <c r="O92" s="790"/>
      <c r="P92" s="790"/>
      <c r="Q92" s="790"/>
      <c r="R92" s="790"/>
      <c r="S92" s="790"/>
      <c r="T92" s="790"/>
      <c r="U92" s="790"/>
      <c r="V92" s="782"/>
      <c r="W92" s="727" t="s">
        <v>118</v>
      </c>
      <c r="X92" s="481"/>
      <c r="Y92" s="782"/>
      <c r="Z92" s="782"/>
      <c r="AA92" s="785"/>
      <c r="AB92" s="358"/>
      <c r="AC92" s="108"/>
      <c r="AD92" s="108"/>
      <c r="AE92" s="108"/>
      <c r="AF92" s="108"/>
      <c r="AG92" s="108"/>
      <c r="AH92" s="108"/>
      <c r="AI92" s="108"/>
      <c r="AJ92" s="108"/>
      <c r="AK92" s="108"/>
    </row>
    <row r="93" spans="1:37" ht="31.5" hidden="1" outlineLevel="1">
      <c r="A93" s="108"/>
      <c r="B93" s="1472"/>
      <c r="C93" s="1473"/>
      <c r="D93" s="478" t="s">
        <v>1413</v>
      </c>
      <c r="E93" s="771"/>
      <c r="F93" s="788"/>
      <c r="G93" s="478" t="s">
        <v>1414</v>
      </c>
      <c r="H93" s="782"/>
      <c r="I93" s="783"/>
      <c r="J93" s="782"/>
      <c r="K93" s="782"/>
      <c r="L93" s="782"/>
      <c r="M93" s="790"/>
      <c r="N93" s="790"/>
      <c r="O93" s="790"/>
      <c r="P93" s="790"/>
      <c r="Q93" s="790"/>
      <c r="R93" s="790"/>
      <c r="S93" s="790"/>
      <c r="T93" s="790"/>
      <c r="U93" s="790"/>
      <c r="V93" s="782"/>
      <c r="W93" s="727" t="s">
        <v>118</v>
      </c>
      <c r="X93" s="481"/>
      <c r="Y93" s="782"/>
      <c r="Z93" s="782"/>
      <c r="AA93" s="785"/>
      <c r="AB93" s="358"/>
      <c r="AC93" s="108"/>
      <c r="AD93" s="108"/>
      <c r="AE93" s="108"/>
      <c r="AF93" s="108"/>
      <c r="AG93" s="108"/>
      <c r="AH93" s="108"/>
      <c r="AI93" s="108"/>
      <c r="AJ93" s="108"/>
      <c r="AK93" s="108"/>
    </row>
    <row r="94" spans="1:37" ht="31.5" hidden="1" outlineLevel="1">
      <c r="A94" s="108"/>
      <c r="B94" s="1472"/>
      <c r="C94" s="1473"/>
      <c r="D94" s="478" t="s">
        <v>1415</v>
      </c>
      <c r="E94" s="771"/>
      <c r="F94" s="788"/>
      <c r="G94" s="478"/>
      <c r="H94" s="782"/>
      <c r="I94" s="783"/>
      <c r="J94" s="782"/>
      <c r="K94" s="782"/>
      <c r="L94" s="782"/>
      <c r="M94" s="790"/>
      <c r="N94" s="790"/>
      <c r="O94" s="790"/>
      <c r="P94" s="790"/>
      <c r="Q94" s="790"/>
      <c r="R94" s="790"/>
      <c r="S94" s="790"/>
      <c r="T94" s="790"/>
      <c r="U94" s="790"/>
      <c r="V94" s="782"/>
      <c r="W94" s="727" t="s">
        <v>118</v>
      </c>
      <c r="X94" s="481"/>
      <c r="Y94" s="782"/>
      <c r="Z94" s="782"/>
      <c r="AA94" s="785"/>
      <c r="AB94" s="358"/>
      <c r="AC94" s="108"/>
      <c r="AD94" s="108"/>
      <c r="AE94" s="108"/>
      <c r="AF94" s="108"/>
      <c r="AG94" s="108"/>
      <c r="AH94" s="108"/>
      <c r="AI94" s="108"/>
      <c r="AJ94" s="108"/>
      <c r="AK94" s="108"/>
    </row>
    <row r="95" spans="1:37" ht="15.75" hidden="1" outlineLevel="1">
      <c r="A95" s="108"/>
      <c r="B95" s="1472"/>
      <c r="C95" s="1473"/>
      <c r="D95" s="478" t="s">
        <v>1416</v>
      </c>
      <c r="E95" s="771"/>
      <c r="F95" s="788"/>
      <c r="G95" s="478"/>
      <c r="H95" s="782"/>
      <c r="I95" s="783"/>
      <c r="J95" s="782"/>
      <c r="K95" s="782"/>
      <c r="L95" s="782"/>
      <c r="M95" s="790"/>
      <c r="N95" s="790"/>
      <c r="O95" s="790"/>
      <c r="P95" s="790"/>
      <c r="Q95" s="790"/>
      <c r="R95" s="790"/>
      <c r="S95" s="790"/>
      <c r="T95" s="790"/>
      <c r="U95" s="790"/>
      <c r="V95" s="782"/>
      <c r="W95" s="727" t="s">
        <v>118</v>
      </c>
      <c r="X95" s="481"/>
      <c r="Y95" s="782"/>
      <c r="Z95" s="782"/>
      <c r="AA95" s="785"/>
      <c r="AB95" s="358"/>
      <c r="AC95" s="108"/>
      <c r="AD95" s="108"/>
      <c r="AE95" s="108"/>
      <c r="AF95" s="108"/>
      <c r="AG95" s="108"/>
      <c r="AH95" s="108"/>
      <c r="AI95" s="108"/>
      <c r="AJ95" s="108"/>
      <c r="AK95" s="108"/>
    </row>
    <row r="96" spans="1:37" ht="31.5" hidden="1" outlineLevel="1">
      <c r="A96" s="108"/>
      <c r="B96" s="1472"/>
      <c r="C96" s="1473"/>
      <c r="D96" s="478" t="s">
        <v>1417</v>
      </c>
      <c r="E96" s="771"/>
      <c r="F96" s="788"/>
      <c r="G96" s="244"/>
      <c r="H96" s="782"/>
      <c r="I96" s="783"/>
      <c r="J96" s="782"/>
      <c r="K96" s="782"/>
      <c r="L96" s="782"/>
      <c r="M96" s="790"/>
      <c r="N96" s="790"/>
      <c r="O96" s="790"/>
      <c r="P96" s="790"/>
      <c r="Q96" s="790"/>
      <c r="R96" s="790"/>
      <c r="S96" s="790"/>
      <c r="T96" s="790"/>
      <c r="U96" s="790"/>
      <c r="V96" s="782"/>
      <c r="W96" s="727" t="s">
        <v>118</v>
      </c>
      <c r="X96" s="481"/>
      <c r="Y96" s="782"/>
      <c r="Z96" s="782"/>
      <c r="AA96" s="785"/>
      <c r="AB96" s="358"/>
      <c r="AC96" s="108"/>
      <c r="AD96" s="108"/>
      <c r="AE96" s="108"/>
      <c r="AF96" s="108"/>
      <c r="AG96" s="108"/>
      <c r="AH96" s="108"/>
      <c r="AI96" s="108"/>
      <c r="AJ96" s="108"/>
      <c r="AK96" s="108"/>
    </row>
    <row r="97" spans="1:37" ht="15.75" hidden="1" outlineLevel="1">
      <c r="A97" s="108"/>
      <c r="B97" s="1472"/>
      <c r="C97" s="1473"/>
      <c r="D97" s="478" t="s">
        <v>1418</v>
      </c>
      <c r="E97" s="771"/>
      <c r="F97" s="788"/>
      <c r="G97" s="762"/>
      <c r="H97" s="782"/>
      <c r="I97" s="783"/>
      <c r="J97" s="782"/>
      <c r="K97" s="782"/>
      <c r="L97" s="782"/>
      <c r="M97" s="790"/>
      <c r="N97" s="790"/>
      <c r="O97" s="790"/>
      <c r="P97" s="790"/>
      <c r="Q97" s="790"/>
      <c r="R97" s="790"/>
      <c r="S97" s="790"/>
      <c r="T97" s="790"/>
      <c r="U97" s="790"/>
      <c r="V97" s="782"/>
      <c r="W97" s="727" t="s">
        <v>118</v>
      </c>
      <c r="X97" s="481"/>
      <c r="Y97" s="782"/>
      <c r="Z97" s="782"/>
      <c r="AA97" s="785"/>
      <c r="AB97" s="358"/>
      <c r="AC97" s="108"/>
      <c r="AD97" s="108"/>
      <c r="AE97" s="108"/>
      <c r="AF97" s="108"/>
      <c r="AG97" s="108"/>
      <c r="AH97" s="108"/>
      <c r="AI97" s="108"/>
      <c r="AJ97" s="108"/>
      <c r="AK97" s="108"/>
    </row>
    <row r="98" spans="1:37" ht="15.75" hidden="1" outlineLevel="1">
      <c r="A98" s="108"/>
      <c r="B98" s="1472"/>
      <c r="C98" s="1473"/>
      <c r="D98" s="478" t="s">
        <v>1419</v>
      </c>
      <c r="E98" s="771"/>
      <c r="F98" s="788"/>
      <c r="G98" s="762"/>
      <c r="H98" s="782"/>
      <c r="I98" s="783"/>
      <c r="J98" s="782"/>
      <c r="K98" s="782"/>
      <c r="L98" s="782"/>
      <c r="M98" s="790"/>
      <c r="N98" s="790"/>
      <c r="O98" s="790"/>
      <c r="P98" s="790"/>
      <c r="Q98" s="790"/>
      <c r="R98" s="790"/>
      <c r="S98" s="790"/>
      <c r="T98" s="790"/>
      <c r="U98" s="790"/>
      <c r="V98" s="782"/>
      <c r="W98" s="727" t="s">
        <v>118</v>
      </c>
      <c r="X98" s="481"/>
      <c r="Y98" s="782"/>
      <c r="Z98" s="782"/>
      <c r="AA98" s="785"/>
      <c r="AB98" s="358"/>
      <c r="AC98" s="108"/>
      <c r="AD98" s="108"/>
      <c r="AE98" s="108"/>
      <c r="AF98" s="108"/>
      <c r="AG98" s="108"/>
      <c r="AH98" s="108"/>
      <c r="AI98" s="108"/>
      <c r="AJ98" s="108"/>
      <c r="AK98" s="108"/>
    </row>
    <row r="99" spans="1:37" ht="94.5" collapsed="1">
      <c r="A99" s="108"/>
      <c r="B99" s="775">
        <v>21</v>
      </c>
      <c r="C99" s="1478" t="s">
        <v>1420</v>
      </c>
      <c r="D99" s="1481"/>
      <c r="E99" s="727" t="s">
        <v>490</v>
      </c>
      <c r="F99" s="787">
        <v>0</v>
      </c>
      <c r="G99" s="777" t="s">
        <v>1421</v>
      </c>
      <c r="H99" s="777" t="s">
        <v>1422</v>
      </c>
      <c r="I99" s="759">
        <v>1</v>
      </c>
      <c r="J99" s="1468">
        <v>0.8</v>
      </c>
      <c r="K99" s="1468"/>
      <c r="L99" s="1468"/>
      <c r="M99" s="1469">
        <v>0.8</v>
      </c>
      <c r="N99" s="1469"/>
      <c r="O99" s="1469"/>
      <c r="P99" s="1470">
        <v>0.9</v>
      </c>
      <c r="Q99" s="1470"/>
      <c r="R99" s="1470"/>
      <c r="S99" s="1471">
        <v>0.9</v>
      </c>
      <c r="T99" s="1471"/>
      <c r="U99" s="1471"/>
      <c r="V99" s="777" t="str">
        <f>+V69</f>
        <v>No obtener la informaciones verídicas</v>
      </c>
      <c r="W99" s="727" t="s">
        <v>118</v>
      </c>
      <c r="X99" s="727" t="s">
        <v>495</v>
      </c>
      <c r="Y99" s="777" t="s">
        <v>1423</v>
      </c>
      <c r="Z99" s="778"/>
      <c r="AA99" s="761" t="s">
        <v>1376</v>
      </c>
      <c r="AB99" s="319" t="s">
        <v>1258</v>
      </c>
      <c r="AC99" s="108"/>
      <c r="AD99" s="108"/>
      <c r="AE99" s="108"/>
      <c r="AF99" s="108"/>
      <c r="AG99" s="108"/>
      <c r="AH99" s="108"/>
      <c r="AI99" s="108"/>
      <c r="AJ99" s="108"/>
      <c r="AK99" s="108"/>
    </row>
    <row r="100" spans="1:37" ht="84.75" hidden="1" customHeight="1" outlineLevel="1">
      <c r="A100" s="108"/>
      <c r="B100" s="1339" t="s">
        <v>152</v>
      </c>
      <c r="C100" s="1349"/>
      <c r="D100" s="689" t="s">
        <v>1424</v>
      </c>
      <c r="E100" s="791"/>
      <c r="F100" s="792"/>
      <c r="G100" s="793"/>
      <c r="H100" s="700"/>
      <c r="I100" s="700"/>
      <c r="J100" s="700"/>
      <c r="K100" s="700"/>
      <c r="L100" s="700"/>
      <c r="M100" s="700"/>
      <c r="N100" s="700"/>
      <c r="O100" s="700"/>
      <c r="P100" s="700"/>
      <c r="Q100" s="700"/>
      <c r="R100" s="700"/>
      <c r="S100" s="700"/>
      <c r="T100" s="700"/>
      <c r="U100" s="700"/>
      <c r="V100" s="700"/>
      <c r="W100" s="794"/>
      <c r="X100" s="794"/>
      <c r="Y100" s="700"/>
      <c r="Z100" s="700"/>
      <c r="AA100" s="700"/>
      <c r="AB100" s="358"/>
      <c r="AC100" s="108"/>
      <c r="AD100" s="108"/>
      <c r="AE100" s="108"/>
      <c r="AF100" s="108"/>
      <c r="AG100" s="108"/>
      <c r="AH100" s="108"/>
      <c r="AI100" s="108"/>
      <c r="AJ100" s="108"/>
      <c r="AK100" s="108"/>
    </row>
    <row r="101" spans="1:37" ht="84.75" hidden="1" customHeight="1" outlineLevel="1">
      <c r="A101" s="108"/>
      <c r="B101" s="1339"/>
      <c r="C101" s="1349"/>
      <c r="D101" s="689" t="s">
        <v>1425</v>
      </c>
      <c r="E101" s="791"/>
      <c r="F101" s="792"/>
      <c r="G101" s="793"/>
      <c r="H101" s="700"/>
      <c r="I101" s="700"/>
      <c r="J101" s="700"/>
      <c r="K101" s="700"/>
      <c r="L101" s="700"/>
      <c r="M101" s="700"/>
      <c r="N101" s="700"/>
      <c r="O101" s="700"/>
      <c r="P101" s="700"/>
      <c r="Q101" s="700"/>
      <c r="R101" s="700"/>
      <c r="S101" s="700"/>
      <c r="T101" s="700"/>
      <c r="U101" s="700"/>
      <c r="V101" s="700"/>
      <c r="W101" s="794"/>
      <c r="X101" s="794"/>
      <c r="Y101" s="700"/>
      <c r="Z101" s="700"/>
      <c r="AA101" s="700"/>
      <c r="AB101" s="358"/>
      <c r="AC101" s="108"/>
      <c r="AD101" s="108"/>
      <c r="AE101" s="108"/>
      <c r="AF101" s="108"/>
      <c r="AG101" s="108"/>
      <c r="AH101" s="108"/>
      <c r="AI101" s="108"/>
      <c r="AJ101" s="108"/>
      <c r="AK101" s="108"/>
    </row>
    <row r="102" spans="1:37" ht="84.75" hidden="1" customHeight="1" outlineLevel="1">
      <c r="A102" s="108"/>
      <c r="B102" s="1339"/>
      <c r="C102" s="1349"/>
      <c r="D102" s="689" t="s">
        <v>1426</v>
      </c>
      <c r="E102" s="791"/>
      <c r="F102" s="792"/>
      <c r="G102" s="793"/>
      <c r="H102" s="700"/>
      <c r="I102" s="700"/>
      <c r="J102" s="700"/>
      <c r="K102" s="700"/>
      <c r="L102" s="700"/>
      <c r="M102" s="700"/>
      <c r="N102" s="700"/>
      <c r="O102" s="700"/>
      <c r="P102" s="700"/>
      <c r="Q102" s="700"/>
      <c r="R102" s="700"/>
      <c r="S102" s="700"/>
      <c r="T102" s="700"/>
      <c r="U102" s="700"/>
      <c r="V102" s="700"/>
      <c r="W102" s="794"/>
      <c r="X102" s="794"/>
      <c r="Y102" s="700"/>
      <c r="Z102" s="700"/>
      <c r="AA102" s="700"/>
      <c r="AB102" s="358"/>
      <c r="AC102" s="108"/>
      <c r="AD102" s="108"/>
      <c r="AE102" s="108"/>
      <c r="AF102" s="108"/>
      <c r="AG102" s="108"/>
      <c r="AH102" s="108"/>
      <c r="AI102" s="108"/>
      <c r="AJ102" s="108"/>
      <c r="AK102" s="108"/>
    </row>
    <row r="103" spans="1:37" ht="84.75" hidden="1" customHeight="1" outlineLevel="1">
      <c r="A103" s="108"/>
      <c r="B103" s="1339"/>
      <c r="C103" s="1349"/>
      <c r="D103" s="689" t="s">
        <v>1427</v>
      </c>
      <c r="E103" s="791"/>
      <c r="F103" s="792"/>
      <c r="G103" s="793"/>
      <c r="H103" s="700"/>
      <c r="I103" s="700"/>
      <c r="J103" s="700"/>
      <c r="K103" s="700"/>
      <c r="L103" s="700"/>
      <c r="M103" s="700"/>
      <c r="N103" s="700"/>
      <c r="O103" s="700"/>
      <c r="P103" s="700"/>
      <c r="Q103" s="700"/>
      <c r="R103" s="700"/>
      <c r="S103" s="700"/>
      <c r="T103" s="700"/>
      <c r="U103" s="700"/>
      <c r="V103" s="700"/>
      <c r="W103" s="794"/>
      <c r="X103" s="794"/>
      <c r="Y103" s="700"/>
      <c r="Z103" s="700"/>
      <c r="AA103" s="700"/>
      <c r="AB103" s="358"/>
      <c r="AC103" s="108"/>
      <c r="AD103" s="108"/>
      <c r="AE103" s="108"/>
      <c r="AF103" s="108"/>
      <c r="AG103" s="108"/>
      <c r="AH103" s="108"/>
      <c r="AI103" s="108"/>
      <c r="AJ103" s="108"/>
      <c r="AK103" s="108"/>
    </row>
    <row r="104" spans="1:37" ht="84.75" hidden="1" customHeight="1" outlineLevel="1">
      <c r="A104" s="108"/>
      <c r="B104" s="1339"/>
      <c r="C104" s="1349"/>
      <c r="D104" s="689" t="s">
        <v>1428</v>
      </c>
      <c r="E104" s="791"/>
      <c r="F104" s="792"/>
      <c r="G104" s="793"/>
      <c r="H104" s="700"/>
      <c r="I104" s="700"/>
      <c r="J104" s="700"/>
      <c r="K104" s="700"/>
      <c r="L104" s="700"/>
      <c r="M104" s="700"/>
      <c r="N104" s="700"/>
      <c r="O104" s="700"/>
      <c r="P104" s="700"/>
      <c r="Q104" s="700"/>
      <c r="R104" s="700"/>
      <c r="S104" s="700"/>
      <c r="T104" s="700"/>
      <c r="U104" s="700"/>
      <c r="V104" s="700"/>
      <c r="W104" s="794"/>
      <c r="X104" s="794"/>
      <c r="Y104" s="700"/>
      <c r="Z104" s="700"/>
      <c r="AA104" s="700"/>
      <c r="AB104" s="358"/>
      <c r="AC104" s="108"/>
      <c r="AD104" s="108"/>
      <c r="AE104" s="108"/>
      <c r="AF104" s="108"/>
      <c r="AG104" s="108"/>
      <c r="AH104" s="108"/>
      <c r="AI104" s="108"/>
      <c r="AJ104" s="108"/>
      <c r="AK104" s="108"/>
    </row>
    <row r="105" spans="1:37" ht="84.75" hidden="1" customHeight="1" outlineLevel="1">
      <c r="A105" s="108"/>
      <c r="B105" s="1339"/>
      <c r="C105" s="1349"/>
      <c r="D105" s="689" t="s">
        <v>1429</v>
      </c>
      <c r="E105" s="791"/>
      <c r="F105" s="792"/>
      <c r="G105" s="793"/>
      <c r="H105" s="700"/>
      <c r="I105" s="700"/>
      <c r="J105" s="700"/>
      <c r="K105" s="700"/>
      <c r="L105" s="700"/>
      <c r="M105" s="700"/>
      <c r="N105" s="700"/>
      <c r="O105" s="700"/>
      <c r="P105" s="700"/>
      <c r="Q105" s="700"/>
      <c r="R105" s="700"/>
      <c r="S105" s="700"/>
      <c r="T105" s="700"/>
      <c r="U105" s="700"/>
      <c r="V105" s="700"/>
      <c r="W105" s="794"/>
      <c r="X105" s="794"/>
      <c r="Y105" s="700"/>
      <c r="Z105" s="700"/>
      <c r="AA105" s="700"/>
      <c r="AB105" s="358"/>
      <c r="AC105" s="108"/>
      <c r="AD105" s="108"/>
      <c r="AE105" s="108"/>
      <c r="AF105" s="108"/>
      <c r="AG105" s="108"/>
      <c r="AH105" s="108"/>
      <c r="AI105" s="108"/>
      <c r="AJ105" s="108"/>
      <c r="AK105" s="108"/>
    </row>
    <row r="106" spans="1:37" ht="84.75" hidden="1" customHeight="1" collapsed="1">
      <c r="A106" s="108"/>
      <c r="B106" s="795"/>
      <c r="C106" s="796"/>
      <c r="D106" s="263"/>
      <c r="E106" s="797"/>
      <c r="F106" s="797"/>
      <c r="G106" s="797"/>
      <c r="H106" s="797"/>
      <c r="I106" s="797"/>
      <c r="J106" s="797"/>
      <c r="K106" s="797"/>
      <c r="L106" s="797"/>
      <c r="M106" s="797"/>
      <c r="N106" s="797"/>
      <c r="O106" s="797"/>
      <c r="P106" s="797"/>
      <c r="Q106" s="797"/>
      <c r="R106" s="797"/>
      <c r="S106" s="797"/>
      <c r="T106" s="797"/>
      <c r="U106" s="797"/>
      <c r="V106" s="797"/>
      <c r="W106" s="797"/>
      <c r="X106" s="797"/>
      <c r="Y106" s="798"/>
      <c r="Z106" s="798"/>
      <c r="AA106" s="799"/>
      <c r="AB106" s="455"/>
      <c r="AC106" s="108"/>
      <c r="AD106" s="108"/>
      <c r="AE106" s="108"/>
      <c r="AF106" s="108"/>
      <c r="AG106" s="108"/>
      <c r="AH106" s="108"/>
      <c r="AI106" s="108"/>
      <c r="AJ106" s="108"/>
      <c r="AK106" s="108"/>
    </row>
    <row r="107" spans="1:37" ht="84.75" hidden="1" customHeight="1">
      <c r="A107" s="11"/>
      <c r="B107" s="800"/>
      <c r="C107" s="801"/>
      <c r="D107" s="802"/>
      <c r="E107" s="803"/>
      <c r="F107" s="803"/>
      <c r="G107" s="804"/>
      <c r="H107" s="803"/>
      <c r="I107" s="805"/>
      <c r="J107" s="805"/>
      <c r="K107" s="805"/>
      <c r="L107" s="803"/>
      <c r="M107" s="803"/>
      <c r="N107" s="803"/>
      <c r="O107" s="803"/>
      <c r="P107" s="803"/>
      <c r="Q107" s="803"/>
      <c r="R107" s="803"/>
      <c r="S107" s="803"/>
      <c r="T107" s="803"/>
      <c r="U107" s="803"/>
      <c r="V107" s="803"/>
      <c r="W107" s="805"/>
      <c r="X107" s="805"/>
      <c r="Y107" s="801"/>
      <c r="Z107" s="801"/>
      <c r="AA107" s="801"/>
      <c r="AB107" s="455"/>
      <c r="AC107" s="108"/>
      <c r="AD107" s="108"/>
      <c r="AE107" s="108"/>
      <c r="AF107" s="108"/>
      <c r="AG107" s="108"/>
      <c r="AH107" s="108"/>
      <c r="AI107" s="108"/>
      <c r="AJ107" s="108"/>
      <c r="AK107" s="108"/>
    </row>
    <row r="108" spans="1:37" ht="9.75" customHeight="1"/>
    <row r="109" spans="1:37" ht="6.75" hidden="1" customHeight="1"/>
    <row r="110" spans="1:37" ht="18.75" customHeight="1">
      <c r="E110" s="1491" t="s">
        <v>475</v>
      </c>
      <c r="F110" s="212"/>
      <c r="G110" s="213"/>
      <c r="H110" s="214"/>
      <c r="I110" s="214"/>
    </row>
    <row r="111" spans="1:37" ht="15" customHeight="1">
      <c r="D111" s="109"/>
      <c r="E111" s="1492"/>
      <c r="F111" s="806"/>
      <c r="G111" s="807"/>
      <c r="H111" s="808"/>
      <c r="I111" s="214"/>
    </row>
    <row r="112" spans="1:37" ht="15" customHeight="1">
      <c r="D112" s="109"/>
      <c r="E112" s="1493"/>
      <c r="F112" s="1495" t="s">
        <v>476</v>
      </c>
      <c r="G112" s="1495"/>
      <c r="H112" s="1495" t="s">
        <v>477</v>
      </c>
      <c r="I112" s="1495" t="s">
        <v>478</v>
      </c>
      <c r="J112" s="1495"/>
      <c r="K112" s="1495"/>
      <c r="L112" s="1495"/>
      <c r="M112" s="1495"/>
      <c r="N112" s="1495"/>
      <c r="O112" s="1495"/>
      <c r="P112" s="1495"/>
      <c r="Q112" s="1495"/>
      <c r="R112" s="1495"/>
    </row>
    <row r="113" spans="4:18" ht="15" customHeight="1">
      <c r="D113" s="109"/>
      <c r="E113" s="1494"/>
      <c r="F113" s="1495"/>
      <c r="G113" s="1495"/>
      <c r="H113" s="1495"/>
      <c r="I113" s="1495"/>
      <c r="J113" s="1495"/>
      <c r="K113" s="1495"/>
      <c r="L113" s="1495"/>
      <c r="M113" s="1495"/>
      <c r="N113" s="1495"/>
      <c r="O113" s="1495"/>
      <c r="P113" s="1495"/>
      <c r="Q113" s="1495"/>
      <c r="R113" s="1495"/>
    </row>
    <row r="114" spans="4:18" ht="35.25" customHeight="1">
      <c r="D114" s="109"/>
      <c r="E114" s="1486" t="s">
        <v>479</v>
      </c>
      <c r="F114" s="1488" t="s">
        <v>1258</v>
      </c>
      <c r="G114" s="1488"/>
      <c r="H114" s="1489">
        <f ca="1">TODAY()-12</f>
        <v>45697</v>
      </c>
      <c r="I114" s="1490"/>
      <c r="J114" s="1490"/>
      <c r="K114" s="1490"/>
      <c r="L114" s="1490"/>
      <c r="M114" s="1490"/>
      <c r="N114" s="1490"/>
      <c r="O114" s="1490"/>
      <c r="P114" s="1490"/>
      <c r="Q114" s="1490"/>
      <c r="R114" s="1490"/>
    </row>
    <row r="115" spans="4:18" ht="3.75" customHeight="1">
      <c r="D115" s="109"/>
      <c r="E115" s="1487"/>
      <c r="F115" s="1488"/>
      <c r="G115" s="1488"/>
      <c r="H115" s="1489"/>
      <c r="I115" s="1490"/>
      <c r="J115" s="1490"/>
      <c r="K115" s="1490"/>
      <c r="L115" s="1490"/>
      <c r="M115" s="1490"/>
      <c r="N115" s="1490"/>
      <c r="O115" s="1490"/>
      <c r="P115" s="1490"/>
      <c r="Q115" s="1490"/>
      <c r="R115" s="1490"/>
    </row>
    <row r="116" spans="4:18" ht="15" customHeight="1">
      <c r="D116" s="109"/>
      <c r="E116" s="1486" t="s">
        <v>480</v>
      </c>
      <c r="F116" s="1488" t="s">
        <v>481</v>
      </c>
      <c r="G116" s="1488"/>
      <c r="H116" s="1489">
        <f ca="1">TODAY()-12</f>
        <v>45697</v>
      </c>
      <c r="I116" s="1490"/>
      <c r="J116" s="1490"/>
      <c r="K116" s="1490"/>
      <c r="L116" s="1490"/>
      <c r="M116" s="1490"/>
      <c r="N116" s="1490"/>
      <c r="O116" s="1490"/>
      <c r="P116" s="1490"/>
      <c r="Q116" s="1490"/>
      <c r="R116" s="1490"/>
    </row>
    <row r="117" spans="4:18" ht="15" customHeight="1">
      <c r="D117" s="109"/>
      <c r="E117" s="1487"/>
      <c r="F117" s="1488"/>
      <c r="G117" s="1488"/>
      <c r="H117" s="1489"/>
      <c r="I117" s="1490"/>
      <c r="J117" s="1490"/>
      <c r="K117" s="1490"/>
      <c r="L117" s="1490"/>
      <c r="M117" s="1490"/>
      <c r="N117" s="1490"/>
      <c r="O117" s="1490"/>
      <c r="P117" s="1490"/>
      <c r="Q117" s="1490"/>
      <c r="R117" s="1490"/>
    </row>
    <row r="118" spans="4:18" ht="15" customHeight="1">
      <c r="D118" s="109"/>
      <c r="E118" s="109"/>
      <c r="F118" s="109"/>
      <c r="G118" s="109"/>
    </row>
    <row r="119" spans="4:18" ht="15" customHeight="1">
      <c r="D119" s="109"/>
      <c r="E119" s="109"/>
      <c r="F119" s="109"/>
      <c r="G119" s="109"/>
    </row>
    <row r="120" spans="4:18" ht="15" customHeight="1">
      <c r="E120" s="212"/>
      <c r="F120" s="212"/>
      <c r="G120" s="213"/>
      <c r="H120" s="214"/>
      <c r="I120" s="214"/>
    </row>
  </sheetData>
  <mergeCells count="162">
    <mergeCell ref="E116:E117"/>
    <mergeCell ref="F116:G117"/>
    <mergeCell ref="H116:H117"/>
    <mergeCell ref="I116:R117"/>
    <mergeCell ref="E110:E111"/>
    <mergeCell ref="E112:E113"/>
    <mergeCell ref="F112:G113"/>
    <mergeCell ref="H112:H113"/>
    <mergeCell ref="I112:R113"/>
    <mergeCell ref="E114:E115"/>
    <mergeCell ref="F114:G115"/>
    <mergeCell ref="H114:H115"/>
    <mergeCell ref="I114:R115"/>
    <mergeCell ref="C99:D99"/>
    <mergeCell ref="J99:L99"/>
    <mergeCell ref="M99:O99"/>
    <mergeCell ref="P99:R99"/>
    <mergeCell ref="S99:U99"/>
    <mergeCell ref="B100:B105"/>
    <mergeCell ref="C100:C105"/>
    <mergeCell ref="C91:D91"/>
    <mergeCell ref="J91:L91"/>
    <mergeCell ref="M91:O91"/>
    <mergeCell ref="P91:R91"/>
    <mergeCell ref="S91:U91"/>
    <mergeCell ref="B92:B98"/>
    <mergeCell ref="C92:C98"/>
    <mergeCell ref="C84:D84"/>
    <mergeCell ref="J84:L84"/>
    <mergeCell ref="M84:O84"/>
    <mergeCell ref="P84:R84"/>
    <mergeCell ref="S84:U84"/>
    <mergeCell ref="B85:B90"/>
    <mergeCell ref="C85:C90"/>
    <mergeCell ref="C78:D78"/>
    <mergeCell ref="J78:L78"/>
    <mergeCell ref="M78:O78"/>
    <mergeCell ref="P78:R78"/>
    <mergeCell ref="S78:U78"/>
    <mergeCell ref="B79:B83"/>
    <mergeCell ref="C79:C83"/>
    <mergeCell ref="C72:D72"/>
    <mergeCell ref="J72:L72"/>
    <mergeCell ref="M72:O72"/>
    <mergeCell ref="P72:R72"/>
    <mergeCell ref="S72:U72"/>
    <mergeCell ref="B73:B77"/>
    <mergeCell ref="C73:C77"/>
    <mergeCell ref="C69:D69"/>
    <mergeCell ref="J69:L69"/>
    <mergeCell ref="M69:O69"/>
    <mergeCell ref="P69:R69"/>
    <mergeCell ref="S69:U69"/>
    <mergeCell ref="B70:B71"/>
    <mergeCell ref="C70:C71"/>
    <mergeCell ref="C66:D66"/>
    <mergeCell ref="J66:L66"/>
    <mergeCell ref="M66:O66"/>
    <mergeCell ref="P66:R66"/>
    <mergeCell ref="S66:U66"/>
    <mergeCell ref="B67:B68"/>
    <mergeCell ref="C67:C68"/>
    <mergeCell ref="S60:U60"/>
    <mergeCell ref="B61:B63"/>
    <mergeCell ref="C61:C63"/>
    <mergeCell ref="C64:D64"/>
    <mergeCell ref="J64:L64"/>
    <mergeCell ref="M64:O64"/>
    <mergeCell ref="P64:R64"/>
    <mergeCell ref="S64:U64"/>
    <mergeCell ref="B57:B59"/>
    <mergeCell ref="C57:C59"/>
    <mergeCell ref="C60:D60"/>
    <mergeCell ref="J60:L60"/>
    <mergeCell ref="M60:O60"/>
    <mergeCell ref="P60:R60"/>
    <mergeCell ref="S51:U51"/>
    <mergeCell ref="B52:B55"/>
    <mergeCell ref="C52:C55"/>
    <mergeCell ref="C56:D56"/>
    <mergeCell ref="J56:L56"/>
    <mergeCell ref="M56:O56"/>
    <mergeCell ref="P56:R56"/>
    <mergeCell ref="S56:U56"/>
    <mergeCell ref="B48:B50"/>
    <mergeCell ref="C48:C50"/>
    <mergeCell ref="C51:D51"/>
    <mergeCell ref="J51:L51"/>
    <mergeCell ref="M51:O51"/>
    <mergeCell ref="P51:R51"/>
    <mergeCell ref="S44:U44"/>
    <mergeCell ref="B45:B46"/>
    <mergeCell ref="C45:C46"/>
    <mergeCell ref="C47:D47"/>
    <mergeCell ref="J47:L47"/>
    <mergeCell ref="M47:O47"/>
    <mergeCell ref="P47:R47"/>
    <mergeCell ref="S47:U47"/>
    <mergeCell ref="B42:B43"/>
    <mergeCell ref="C42:C43"/>
    <mergeCell ref="C44:D44"/>
    <mergeCell ref="J44:L44"/>
    <mergeCell ref="M44:O44"/>
    <mergeCell ref="P44:R44"/>
    <mergeCell ref="S37:U37"/>
    <mergeCell ref="B38:B40"/>
    <mergeCell ref="C38:C40"/>
    <mergeCell ref="C41:D41"/>
    <mergeCell ref="J41:L41"/>
    <mergeCell ref="M41:O41"/>
    <mergeCell ref="P41:R41"/>
    <mergeCell ref="S41:U41"/>
    <mergeCell ref="B32:B36"/>
    <mergeCell ref="C32:C36"/>
    <mergeCell ref="C37:D37"/>
    <mergeCell ref="J37:L37"/>
    <mergeCell ref="M37:O37"/>
    <mergeCell ref="P37:R37"/>
    <mergeCell ref="B28:B30"/>
    <mergeCell ref="C28:C30"/>
    <mergeCell ref="C31:D31"/>
    <mergeCell ref="J31:L31"/>
    <mergeCell ref="M31:O31"/>
    <mergeCell ref="P31:R31"/>
    <mergeCell ref="M13:O13"/>
    <mergeCell ref="P13:R13"/>
    <mergeCell ref="B24:B26"/>
    <mergeCell ref="C24:C26"/>
    <mergeCell ref="C27:D27"/>
    <mergeCell ref="J27:L27"/>
    <mergeCell ref="M27:O27"/>
    <mergeCell ref="P27:R27"/>
    <mergeCell ref="B20:B22"/>
    <mergeCell ref="C20:C22"/>
    <mergeCell ref="C23:D23"/>
    <mergeCell ref="J23:L23"/>
    <mergeCell ref="M23:O23"/>
    <mergeCell ref="P23:R23"/>
    <mergeCell ref="J2:Z5"/>
    <mergeCell ref="S13:U13"/>
    <mergeCell ref="Z13:Z72"/>
    <mergeCell ref="S19:U19"/>
    <mergeCell ref="S23:U23"/>
    <mergeCell ref="S27:U27"/>
    <mergeCell ref="S31:U31"/>
    <mergeCell ref="B8:AA9"/>
    <mergeCell ref="C11:U11"/>
    <mergeCell ref="V11:Y11"/>
    <mergeCell ref="Z11:AA11"/>
    <mergeCell ref="C12:D12"/>
    <mergeCell ref="J12:L12"/>
    <mergeCell ref="M12:O12"/>
    <mergeCell ref="P12:R12"/>
    <mergeCell ref="S12:U12"/>
    <mergeCell ref="B14:B18"/>
    <mergeCell ref="C14:C18"/>
    <mergeCell ref="C19:D19"/>
    <mergeCell ref="J19:L19"/>
    <mergeCell ref="M19:O19"/>
    <mergeCell ref="P19:R19"/>
    <mergeCell ref="C13:D13"/>
    <mergeCell ref="J13:L13"/>
  </mergeCells>
  <pageMargins left="0.23622047244094491" right="0.23622047244094491" top="0.74803149606299213" bottom="0.74803149606299213" header="0.31496062992125984" footer="0.31496062992125984"/>
  <pageSetup paperSize="5" scale="47" fitToHeight="0" orientation="landscape" r:id="rId1"/>
  <headerFooter>
    <oddFooter>&amp;LPágina &amp;P&amp;CPreparado por LUIS EMILIO &amp;D&amp;R&amp;G</oddFooter>
  </headerFooter>
  <rowBreaks count="2" manualBreakCount="2">
    <brk id="71" max="26" man="1"/>
    <brk id="117" max="26" man="1"/>
  </rowBreaks>
  <colBreaks count="1" manualBreakCount="1">
    <brk id="28"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AK87"/>
  <sheetViews>
    <sheetView showGridLines="0" view="pageBreakPreview" topLeftCell="A61" zoomScale="85" zoomScaleNormal="100" zoomScaleSheetLayoutView="85" zoomScalePageLayoutView="10" workbookViewId="0">
      <selection activeCell="AE398" sqref="AE398"/>
    </sheetView>
  </sheetViews>
  <sheetFormatPr baseColWidth="10" defaultColWidth="14.42578125" defaultRowHeight="15" customHeight="1" outlineLevelRow="1"/>
  <cols>
    <col min="1" max="1" width="2.7109375" style="109" customWidth="1"/>
    <col min="2" max="2" width="8.7109375" style="109" customWidth="1"/>
    <col min="3" max="3" width="5.7109375" style="109" customWidth="1"/>
    <col min="4" max="4" width="45.28515625" style="121" customWidth="1"/>
    <col min="5" max="5" width="19.42578125" style="304" customWidth="1"/>
    <col min="6" max="6" width="12.42578125" style="122" customWidth="1"/>
    <col min="7" max="7" width="23.7109375" style="122" customWidth="1"/>
    <col min="8" max="8" width="21.42578125" style="304" customWidth="1"/>
    <col min="9" max="9" width="10.140625" style="109" customWidth="1"/>
    <col min="10" max="11" width="4.85546875" style="109" customWidth="1"/>
    <col min="12" max="13" width="6" style="109" customWidth="1"/>
    <col min="14" max="14" width="6.5703125" style="109" customWidth="1"/>
    <col min="15" max="15" width="4.42578125" style="109" customWidth="1"/>
    <col min="16" max="21" width="4.85546875" style="109" customWidth="1"/>
    <col min="22" max="22" width="24.140625" style="109" customWidth="1"/>
    <col min="23" max="23" width="18.28515625" style="122" customWidth="1"/>
    <col min="24" max="24" width="14.7109375" style="122" customWidth="1"/>
    <col min="25" max="25" width="24.140625" style="109" customWidth="1"/>
    <col min="26" max="26" width="20" style="109" customWidth="1"/>
    <col min="27" max="27" width="17.85546875" style="109" customWidth="1"/>
    <col min="28" max="28" width="34.28515625" style="109" hidden="1" customWidth="1"/>
    <col min="29" max="29" width="23" style="109" customWidth="1"/>
    <col min="30" max="37" width="11.42578125" style="109" customWidth="1"/>
    <col min="38" max="16384" width="14.42578125" style="109"/>
  </cols>
  <sheetData>
    <row r="3" spans="1:37" ht="15" customHeight="1">
      <c r="B3" s="1"/>
      <c r="C3" s="110"/>
      <c r="D3" s="3"/>
      <c r="E3" s="3"/>
      <c r="F3" s="3"/>
      <c r="G3" s="3"/>
      <c r="H3" s="3"/>
      <c r="I3" s="3"/>
      <c r="J3" s="3"/>
      <c r="K3" s="1501" t="s">
        <v>924</v>
      </c>
      <c r="L3" s="1501"/>
      <c r="M3" s="1501"/>
      <c r="N3" s="1501"/>
      <c r="O3" s="1501"/>
      <c r="P3" s="1501"/>
      <c r="Q3" s="1501"/>
      <c r="R3" s="1501"/>
      <c r="S3" s="1501"/>
      <c r="T3" s="1501"/>
      <c r="U3" s="1501"/>
      <c r="V3" s="1501"/>
      <c r="W3" s="1501"/>
      <c r="X3" s="1501"/>
      <c r="Y3" s="1501"/>
      <c r="Z3" s="1501"/>
      <c r="AA3" s="1501"/>
    </row>
    <row r="4" spans="1:37" ht="15" customHeight="1">
      <c r="B4" s="1"/>
      <c r="C4" s="3"/>
      <c r="D4" s="3"/>
      <c r="E4" s="3"/>
      <c r="F4" s="3"/>
      <c r="G4" s="3"/>
      <c r="H4" s="3"/>
      <c r="I4" s="3"/>
      <c r="J4" s="3"/>
      <c r="K4" s="1501"/>
      <c r="L4" s="1501"/>
      <c r="M4" s="1501"/>
      <c r="N4" s="1501"/>
      <c r="O4" s="1501"/>
      <c r="P4" s="1501"/>
      <c r="Q4" s="1501"/>
      <c r="R4" s="1501"/>
      <c r="S4" s="1501"/>
      <c r="T4" s="1501"/>
      <c r="U4" s="1501"/>
      <c r="V4" s="1501"/>
      <c r="W4" s="1501"/>
      <c r="X4" s="1501"/>
      <c r="Y4" s="1501"/>
      <c r="Z4" s="1501"/>
      <c r="AA4" s="1501"/>
    </row>
    <row r="5" spans="1:37" ht="15" customHeight="1">
      <c r="B5" s="1"/>
      <c r="C5" s="111"/>
      <c r="D5" s="3"/>
      <c r="E5" s="3"/>
      <c r="F5" s="3"/>
      <c r="G5" s="3"/>
      <c r="H5" s="3"/>
      <c r="I5" s="3"/>
      <c r="J5" s="3"/>
      <c r="K5" s="1501"/>
      <c r="L5" s="1501"/>
      <c r="M5" s="1501"/>
      <c r="N5" s="1501"/>
      <c r="O5" s="1501"/>
      <c r="P5" s="1501"/>
      <c r="Q5" s="1501"/>
      <c r="R5" s="1501"/>
      <c r="S5" s="1501"/>
      <c r="T5" s="1501"/>
      <c r="U5" s="1501"/>
      <c r="V5" s="1501"/>
      <c r="W5" s="1501"/>
      <c r="X5" s="1501"/>
      <c r="Y5" s="1501"/>
      <c r="Z5" s="1501"/>
      <c r="AA5" s="1501"/>
    </row>
    <row r="6" spans="1:37" ht="15" customHeight="1">
      <c r="B6" s="1"/>
      <c r="D6" s="109"/>
      <c r="E6" s="109"/>
      <c r="F6" s="109"/>
      <c r="G6" s="109"/>
      <c r="H6" s="109"/>
      <c r="K6" s="1501"/>
      <c r="L6" s="1501"/>
      <c r="M6" s="1501"/>
      <c r="N6" s="1501"/>
      <c r="O6" s="1501"/>
      <c r="P6" s="1501"/>
      <c r="Q6" s="1501"/>
      <c r="R6" s="1501"/>
      <c r="S6" s="1501"/>
      <c r="T6" s="1501"/>
      <c r="U6" s="1501"/>
      <c r="V6" s="1501"/>
      <c r="W6" s="1501"/>
      <c r="X6" s="1501"/>
      <c r="Y6" s="1501"/>
      <c r="Z6" s="1501"/>
      <c r="AA6" s="1501"/>
    </row>
    <row r="7" spans="1:37" ht="15" customHeight="1">
      <c r="B7" s="6"/>
      <c r="C7" s="113"/>
      <c r="D7" s="114"/>
      <c r="E7" s="897"/>
      <c r="F7" s="897"/>
      <c r="G7" s="897"/>
      <c r="H7" s="897"/>
      <c r="I7" s="897"/>
      <c r="J7" s="897"/>
      <c r="K7" s="897"/>
      <c r="L7" s="973"/>
      <c r="M7" s="973"/>
      <c r="N7" s="973"/>
      <c r="O7" s="973"/>
      <c r="P7" s="973"/>
      <c r="Q7" s="973"/>
      <c r="R7" s="973"/>
      <c r="S7" s="973"/>
      <c r="T7" s="973"/>
      <c r="U7" s="973"/>
      <c r="V7" s="973"/>
      <c r="W7" s="897"/>
      <c r="X7" s="897"/>
      <c r="Y7" s="974"/>
      <c r="Z7" s="974"/>
      <c r="AA7" s="7"/>
    </row>
    <row r="8" spans="1:37" ht="15" customHeight="1" thickBot="1">
      <c r="C8" s="5"/>
      <c r="D8" s="5"/>
      <c r="E8" s="5"/>
      <c r="F8" s="5"/>
      <c r="G8" s="5"/>
      <c r="H8" s="5"/>
      <c r="I8" s="5"/>
      <c r="J8" s="5"/>
    </row>
    <row r="9" spans="1:37" ht="17.25" thickTop="1" thickBot="1">
      <c r="A9" s="11"/>
      <c r="B9" s="107"/>
      <c r="C9" s="11"/>
      <c r="D9" s="8"/>
      <c r="E9" s="809"/>
      <c r="F9" s="12"/>
      <c r="G9" s="12"/>
      <c r="H9" s="17"/>
      <c r="I9" s="17"/>
      <c r="J9" s="17"/>
      <c r="K9" s="17"/>
      <c r="L9" s="12"/>
      <c r="M9" s="12"/>
      <c r="N9" s="12"/>
      <c r="O9" s="12"/>
      <c r="P9" s="12"/>
      <c r="Q9" s="12"/>
      <c r="R9" s="12"/>
      <c r="S9" s="12"/>
      <c r="T9" s="12"/>
      <c r="U9" s="12"/>
      <c r="V9" s="12"/>
      <c r="W9" s="12"/>
      <c r="X9" s="12"/>
      <c r="Y9" s="11"/>
      <c r="Z9" s="11"/>
      <c r="AA9" s="11"/>
      <c r="AB9" s="11"/>
      <c r="AC9" s="11"/>
      <c r="AD9" s="11"/>
      <c r="AE9" s="11"/>
      <c r="AF9" s="11"/>
      <c r="AG9" s="11"/>
      <c r="AH9" s="11"/>
      <c r="AI9" s="11"/>
      <c r="AJ9" s="11"/>
      <c r="AK9" s="108"/>
    </row>
    <row r="10" spans="1:37" ht="18.75">
      <c r="A10" s="108"/>
      <c r="B10" s="1521" t="s">
        <v>1430</v>
      </c>
      <c r="C10" s="1522"/>
      <c r="D10" s="1522"/>
      <c r="E10" s="1522"/>
      <c r="F10" s="1522"/>
      <c r="G10" s="1522"/>
      <c r="H10" s="1522"/>
      <c r="I10" s="1522"/>
      <c r="J10" s="1522"/>
      <c r="K10" s="1522"/>
      <c r="L10" s="1522"/>
      <c r="M10" s="1522"/>
      <c r="N10" s="1522"/>
      <c r="O10" s="1522"/>
      <c r="P10" s="1522"/>
      <c r="Q10" s="1522"/>
      <c r="R10" s="1522"/>
      <c r="S10" s="1522"/>
      <c r="T10" s="1522"/>
      <c r="U10" s="1522"/>
      <c r="V10" s="1522"/>
      <c r="W10" s="1522"/>
      <c r="X10" s="1522"/>
      <c r="Y10" s="1522"/>
      <c r="Z10" s="1522"/>
      <c r="AA10" s="1523"/>
      <c r="AB10" s="7"/>
      <c r="AC10" s="7"/>
      <c r="AD10" s="7"/>
      <c r="AE10" s="7"/>
      <c r="AF10" s="7"/>
      <c r="AG10" s="7"/>
      <c r="AH10" s="7"/>
      <c r="AI10" s="7"/>
      <c r="AJ10" s="7"/>
      <c r="AK10" s="7"/>
    </row>
    <row r="11" spans="1:37" ht="19.5" thickBot="1">
      <c r="A11" s="108"/>
      <c r="B11" s="1524"/>
      <c r="C11" s="1525"/>
      <c r="D11" s="1525"/>
      <c r="E11" s="1525"/>
      <c r="F11" s="1525"/>
      <c r="G11" s="1525"/>
      <c r="H11" s="1525"/>
      <c r="I11" s="1525"/>
      <c r="J11" s="1525"/>
      <c r="K11" s="1525"/>
      <c r="L11" s="1525"/>
      <c r="M11" s="1525"/>
      <c r="N11" s="1525"/>
      <c r="O11" s="1525"/>
      <c r="P11" s="1525"/>
      <c r="Q11" s="1525"/>
      <c r="R11" s="1525"/>
      <c r="S11" s="1525"/>
      <c r="T11" s="1525"/>
      <c r="U11" s="1525"/>
      <c r="V11" s="1525"/>
      <c r="W11" s="1525"/>
      <c r="X11" s="1525"/>
      <c r="Y11" s="1525"/>
      <c r="Z11" s="1525"/>
      <c r="AA11" s="1526"/>
      <c r="AB11" s="7"/>
      <c r="AC11" s="7"/>
      <c r="AD11" s="7"/>
      <c r="AE11" s="7"/>
      <c r="AF11" s="7"/>
      <c r="AG11" s="7"/>
      <c r="AH11" s="7"/>
      <c r="AI11" s="7"/>
      <c r="AJ11" s="7"/>
      <c r="AK11" s="7"/>
    </row>
    <row r="12" spans="1:37" ht="26.25">
      <c r="A12" s="108"/>
      <c r="B12" s="967"/>
      <c r="C12" s="967"/>
      <c r="D12" s="967"/>
      <c r="E12" s="968"/>
      <c r="F12" s="967"/>
      <c r="G12" s="967"/>
      <c r="H12" s="967"/>
      <c r="I12" s="967"/>
      <c r="J12" s="967"/>
      <c r="K12" s="967"/>
      <c r="L12" s="967"/>
      <c r="M12" s="967"/>
      <c r="N12" s="967"/>
      <c r="O12" s="967"/>
      <c r="P12" s="967"/>
      <c r="Q12" s="967"/>
      <c r="R12" s="967"/>
      <c r="S12" s="967"/>
      <c r="T12" s="967"/>
      <c r="U12" s="967"/>
      <c r="V12" s="967"/>
      <c r="W12" s="967"/>
      <c r="X12" s="967"/>
      <c r="Y12" s="967"/>
      <c r="Z12" s="967"/>
      <c r="AA12" s="967"/>
      <c r="AB12" s="7"/>
      <c r="AC12" s="7"/>
      <c r="AD12" s="7"/>
      <c r="AE12" s="7"/>
      <c r="AF12" s="7"/>
      <c r="AG12" s="7"/>
      <c r="AH12" s="7"/>
      <c r="AI12" s="7"/>
      <c r="AJ12" s="7"/>
      <c r="AK12" s="7"/>
    </row>
    <row r="13" spans="1:37" ht="32.25" customHeight="1">
      <c r="A13" s="11"/>
      <c r="B13" s="810" t="s">
        <v>2</v>
      </c>
      <c r="C13" s="1527" t="s">
        <v>3</v>
      </c>
      <c r="D13" s="1528"/>
      <c r="E13" s="1528"/>
      <c r="F13" s="1528"/>
      <c r="G13" s="1528"/>
      <c r="H13" s="1528"/>
      <c r="I13" s="1528"/>
      <c r="J13" s="1528"/>
      <c r="K13" s="1528"/>
      <c r="L13" s="1528"/>
      <c r="M13" s="1528"/>
      <c r="N13" s="1528"/>
      <c r="O13" s="1528"/>
      <c r="P13" s="1528"/>
      <c r="Q13" s="1528"/>
      <c r="R13" s="1528"/>
      <c r="S13" s="1528"/>
      <c r="T13" s="1528"/>
      <c r="U13" s="1528"/>
      <c r="V13" s="1527" t="s">
        <v>4</v>
      </c>
      <c r="W13" s="1528"/>
      <c r="X13" s="1528"/>
      <c r="Y13" s="1528"/>
      <c r="Z13" s="1529" t="s">
        <v>5</v>
      </c>
      <c r="AA13" s="1528"/>
      <c r="AB13" s="11"/>
      <c r="AC13" s="11"/>
      <c r="AD13" s="11"/>
      <c r="AE13" s="11"/>
      <c r="AF13" s="11"/>
      <c r="AG13" s="11"/>
      <c r="AH13" s="11"/>
      <c r="AI13" s="11"/>
      <c r="AJ13" s="108"/>
      <c r="AK13" s="108"/>
    </row>
    <row r="14" spans="1:37" ht="91.5" customHeight="1">
      <c r="A14" s="11"/>
      <c r="B14" s="811" t="s">
        <v>6</v>
      </c>
      <c r="C14" s="1533" t="s">
        <v>1431</v>
      </c>
      <c r="D14" s="1342"/>
      <c r="E14" s="910" t="s">
        <v>8</v>
      </c>
      <c r="F14" s="910" t="s">
        <v>9</v>
      </c>
      <c r="G14" s="910" t="s">
        <v>13</v>
      </c>
      <c r="H14" s="910" t="s">
        <v>14</v>
      </c>
      <c r="I14" s="910" t="s">
        <v>15</v>
      </c>
      <c r="J14" s="1534" t="s">
        <v>484</v>
      </c>
      <c r="K14" s="1534"/>
      <c r="L14" s="1534"/>
      <c r="M14" s="1535" t="s">
        <v>485</v>
      </c>
      <c r="N14" s="1535"/>
      <c r="O14" s="1535"/>
      <c r="P14" s="1530" t="s">
        <v>486</v>
      </c>
      <c r="Q14" s="1530"/>
      <c r="R14" s="1530"/>
      <c r="S14" s="1531" t="s">
        <v>487</v>
      </c>
      <c r="T14" s="1531"/>
      <c r="U14" s="1531"/>
      <c r="V14" s="812" t="s">
        <v>22</v>
      </c>
      <c r="W14" s="812" t="s">
        <v>23</v>
      </c>
      <c r="X14" s="812" t="s">
        <v>24</v>
      </c>
      <c r="Y14" s="812" t="s">
        <v>25</v>
      </c>
      <c r="Z14" s="812" t="s">
        <v>26</v>
      </c>
      <c r="AA14" s="812" t="s">
        <v>27</v>
      </c>
      <c r="AB14" s="310" t="s">
        <v>713</v>
      </c>
      <c r="AC14" s="11"/>
      <c r="AD14" s="11"/>
      <c r="AE14" s="11"/>
      <c r="AF14" s="11"/>
      <c r="AG14" s="11"/>
      <c r="AH14" s="11"/>
      <c r="AI14" s="11"/>
      <c r="AJ14" s="108"/>
      <c r="AK14" s="108"/>
    </row>
    <row r="15" spans="1:37" ht="169.5" customHeight="1">
      <c r="A15" s="11"/>
      <c r="B15" s="813">
        <v>1</v>
      </c>
      <c r="C15" s="1516" t="s">
        <v>1432</v>
      </c>
      <c r="D15" s="1516"/>
      <c r="E15" s="814" t="s">
        <v>1433</v>
      </c>
      <c r="F15" s="814">
        <v>1</v>
      </c>
      <c r="G15" s="814" t="s">
        <v>1434</v>
      </c>
      <c r="H15" s="756" t="s">
        <v>492</v>
      </c>
      <c r="I15" s="815">
        <v>1</v>
      </c>
      <c r="J15" s="1468">
        <v>0</v>
      </c>
      <c r="K15" s="1468">
        <v>0</v>
      </c>
      <c r="L15" s="1468">
        <v>0</v>
      </c>
      <c r="M15" s="1469">
        <v>0</v>
      </c>
      <c r="N15" s="1469"/>
      <c r="O15" s="1469"/>
      <c r="P15" s="1470">
        <v>0</v>
      </c>
      <c r="Q15" s="1470"/>
      <c r="R15" s="1470"/>
      <c r="S15" s="1471">
        <v>1</v>
      </c>
      <c r="T15" s="1471">
        <v>1</v>
      </c>
      <c r="U15" s="1471"/>
      <c r="V15" s="816" t="s">
        <v>1435</v>
      </c>
      <c r="W15" s="814" t="s">
        <v>1436</v>
      </c>
      <c r="X15" s="814" t="s">
        <v>603</v>
      </c>
      <c r="Y15" s="909" t="s">
        <v>1437</v>
      </c>
      <c r="Z15" s="1499" t="s">
        <v>1438</v>
      </c>
      <c r="AA15" s="824" t="s">
        <v>1439</v>
      </c>
      <c r="AB15" s="17"/>
      <c r="AC15" s="11"/>
      <c r="AD15" s="11"/>
      <c r="AE15" s="11"/>
      <c r="AF15" s="11"/>
      <c r="AG15" s="11"/>
      <c r="AH15" s="11"/>
      <c r="AI15" s="11"/>
      <c r="AJ15" s="108"/>
      <c r="AK15" s="108"/>
    </row>
    <row r="16" spans="1:37" ht="19.5" hidden="1" customHeight="1" outlineLevel="1">
      <c r="A16" s="817"/>
      <c r="B16" s="818"/>
      <c r="C16" s="1532" t="s">
        <v>1440</v>
      </c>
      <c r="D16" s="251" t="s">
        <v>1441</v>
      </c>
      <c r="E16" s="244"/>
      <c r="F16" s="244"/>
      <c r="G16" s="244"/>
      <c r="H16" s="244"/>
      <c r="I16" s="819"/>
      <c r="J16" s="1517"/>
      <c r="K16" s="1517"/>
      <c r="L16" s="1517"/>
      <c r="M16" s="1517"/>
      <c r="N16" s="1517"/>
      <c r="O16" s="1517"/>
      <c r="P16" s="1517"/>
      <c r="Q16" s="1517"/>
      <c r="R16" s="1517"/>
      <c r="S16" s="1517"/>
      <c r="T16" s="1517"/>
      <c r="U16" s="1517"/>
      <c r="V16" s="820"/>
      <c r="W16" s="820"/>
      <c r="X16" s="820"/>
      <c r="Y16" s="821"/>
      <c r="Z16" s="1500"/>
      <c r="AA16" s="824" t="s">
        <v>1439</v>
      </c>
      <c r="AB16" s="822"/>
      <c r="AC16" s="817"/>
      <c r="AD16" s="817"/>
      <c r="AE16" s="817"/>
      <c r="AF16" s="817"/>
      <c r="AG16" s="817"/>
      <c r="AH16" s="817"/>
      <c r="AI16" s="817"/>
    </row>
    <row r="17" spans="1:37" ht="19.5" hidden="1" customHeight="1" outlineLevel="1">
      <c r="A17" s="817"/>
      <c r="B17" s="818"/>
      <c r="C17" s="1532"/>
      <c r="D17" s="251" t="s">
        <v>1442</v>
      </c>
      <c r="E17" s="244"/>
      <c r="F17" s="244"/>
      <c r="G17" s="244"/>
      <c r="H17" s="244"/>
      <c r="I17" s="819"/>
      <c r="J17" s="1517"/>
      <c r="K17" s="1517"/>
      <c r="L17" s="1517"/>
      <c r="M17" s="1517"/>
      <c r="N17" s="1517"/>
      <c r="O17" s="1517"/>
      <c r="P17" s="1517"/>
      <c r="Q17" s="1517"/>
      <c r="R17" s="1517"/>
      <c r="S17" s="1517"/>
      <c r="T17" s="1517"/>
      <c r="U17" s="1517"/>
      <c r="V17" s="820"/>
      <c r="W17" s="820"/>
      <c r="X17" s="820"/>
      <c r="Y17" s="821"/>
      <c r="Z17" s="1500"/>
      <c r="AA17" s="824" t="s">
        <v>1439</v>
      </c>
      <c r="AB17" s="822"/>
      <c r="AC17" s="817"/>
      <c r="AD17" s="817"/>
      <c r="AE17" s="817"/>
      <c r="AF17" s="817"/>
      <c r="AG17" s="817"/>
      <c r="AH17" s="817"/>
      <c r="AI17" s="817"/>
    </row>
    <row r="18" spans="1:37" ht="26.25" hidden="1" customHeight="1" outlineLevel="1">
      <c r="A18" s="817"/>
      <c r="B18" s="818"/>
      <c r="C18" s="1532"/>
      <c r="D18" s="251" t="s">
        <v>1443</v>
      </c>
      <c r="E18" s="244"/>
      <c r="F18" s="244"/>
      <c r="G18" s="244"/>
      <c r="H18" s="244"/>
      <c r="I18" s="819"/>
      <c r="J18" s="1517"/>
      <c r="K18" s="1517"/>
      <c r="L18" s="1517"/>
      <c r="M18" s="1517"/>
      <c r="N18" s="1517"/>
      <c r="O18" s="1517"/>
      <c r="P18" s="1517"/>
      <c r="Q18" s="1517"/>
      <c r="R18" s="1517"/>
      <c r="S18" s="1517"/>
      <c r="T18" s="1517"/>
      <c r="U18" s="1517"/>
      <c r="V18" s="820"/>
      <c r="W18" s="820"/>
      <c r="X18" s="820"/>
      <c r="Y18" s="821"/>
      <c r="Z18" s="1500"/>
      <c r="AA18" s="824" t="s">
        <v>1439</v>
      </c>
      <c r="AB18" s="822"/>
      <c r="AC18" s="817"/>
      <c r="AD18" s="817"/>
      <c r="AE18" s="817"/>
      <c r="AF18" s="817"/>
      <c r="AG18" s="817"/>
      <c r="AH18" s="817"/>
      <c r="AI18" s="817"/>
    </row>
    <row r="19" spans="1:37" ht="19.5" hidden="1" customHeight="1" outlineLevel="1">
      <c r="A19" s="817"/>
      <c r="B19" s="818"/>
      <c r="C19" s="1532"/>
      <c r="D19" s="251" t="s">
        <v>1444</v>
      </c>
      <c r="E19" s="244"/>
      <c r="F19" s="244"/>
      <c r="G19" s="244"/>
      <c r="H19" s="244"/>
      <c r="I19" s="819"/>
      <c r="J19" s="1517"/>
      <c r="K19" s="1517"/>
      <c r="L19" s="1517"/>
      <c r="M19" s="1517"/>
      <c r="N19" s="1517"/>
      <c r="O19" s="1517"/>
      <c r="P19" s="1517"/>
      <c r="Q19" s="1517"/>
      <c r="R19" s="1517"/>
      <c r="S19" s="1517"/>
      <c r="T19" s="1517"/>
      <c r="U19" s="1517"/>
      <c r="V19" s="820"/>
      <c r="W19" s="820"/>
      <c r="X19" s="820"/>
      <c r="Y19" s="821"/>
      <c r="Z19" s="1500"/>
      <c r="AA19" s="824" t="s">
        <v>1439</v>
      </c>
      <c r="AB19" s="822"/>
      <c r="AC19" s="817"/>
      <c r="AD19" s="817"/>
      <c r="AE19" s="817"/>
      <c r="AF19" s="817"/>
      <c r="AG19" s="817"/>
      <c r="AH19" s="817"/>
      <c r="AI19" s="817"/>
    </row>
    <row r="20" spans="1:37" ht="19.5" hidden="1" customHeight="1" outlineLevel="1">
      <c r="A20" s="817"/>
      <c r="B20" s="818"/>
      <c r="C20" s="1532"/>
      <c r="D20" s="251" t="s">
        <v>1445</v>
      </c>
      <c r="E20" s="244"/>
      <c r="F20" s="244"/>
      <c r="G20" s="244"/>
      <c r="H20" s="244"/>
      <c r="I20" s="819"/>
      <c r="J20" s="1517"/>
      <c r="K20" s="1517"/>
      <c r="L20" s="1517"/>
      <c r="M20" s="1517"/>
      <c r="N20" s="1517"/>
      <c r="O20" s="1517"/>
      <c r="P20" s="1517"/>
      <c r="Q20" s="1517"/>
      <c r="R20" s="1517"/>
      <c r="S20" s="1517"/>
      <c r="T20" s="1517"/>
      <c r="U20" s="1517"/>
      <c r="V20" s="820"/>
      <c r="W20" s="820"/>
      <c r="X20" s="820"/>
      <c r="Y20" s="821"/>
      <c r="Z20" s="1500"/>
      <c r="AA20" s="824" t="s">
        <v>1439</v>
      </c>
      <c r="AB20" s="822"/>
      <c r="AC20" s="817"/>
      <c r="AD20" s="817"/>
      <c r="AE20" s="817"/>
      <c r="AF20" s="817"/>
      <c r="AG20" s="817"/>
      <c r="AH20" s="817"/>
      <c r="AI20" s="817"/>
    </row>
    <row r="21" spans="1:37" ht="132" customHeight="1" collapsed="1">
      <c r="A21" s="11"/>
      <c r="B21" s="813">
        <v>2</v>
      </c>
      <c r="C21" s="1516" t="s">
        <v>1640</v>
      </c>
      <c r="D21" s="1516"/>
      <c r="E21" s="814" t="s">
        <v>1446</v>
      </c>
      <c r="F21" s="814">
        <v>9</v>
      </c>
      <c r="G21" s="814" t="s">
        <v>1447</v>
      </c>
      <c r="H21" s="814" t="s">
        <v>1448</v>
      </c>
      <c r="I21" s="815">
        <v>1</v>
      </c>
      <c r="J21" s="1468">
        <v>0</v>
      </c>
      <c r="K21" s="1468">
        <v>0</v>
      </c>
      <c r="L21" s="1468">
        <v>9</v>
      </c>
      <c r="M21" s="1469">
        <v>1</v>
      </c>
      <c r="N21" s="1469"/>
      <c r="O21" s="1469"/>
      <c r="P21" s="1470">
        <v>1</v>
      </c>
      <c r="Q21" s="1470"/>
      <c r="R21" s="1470"/>
      <c r="S21" s="1471">
        <v>1</v>
      </c>
      <c r="T21" s="1471"/>
      <c r="U21" s="1471"/>
      <c r="V21" s="816" t="s">
        <v>1449</v>
      </c>
      <c r="W21" s="814" t="s">
        <v>1436</v>
      </c>
      <c r="X21" s="814" t="s">
        <v>119</v>
      </c>
      <c r="Y21" s="909" t="s">
        <v>1450</v>
      </c>
      <c r="Z21" s="1500"/>
      <c r="AA21" s="824" t="s">
        <v>1439</v>
      </c>
      <c r="AB21" s="17"/>
      <c r="AC21" s="11"/>
      <c r="AD21" s="11"/>
      <c r="AE21" s="11"/>
      <c r="AF21" s="11"/>
      <c r="AG21" s="11"/>
      <c r="AH21" s="11"/>
      <c r="AI21" s="11"/>
      <c r="AJ21" s="108"/>
      <c r="AK21" s="108"/>
    </row>
    <row r="22" spans="1:37" ht="39" hidden="1" customHeight="1" outlineLevel="1">
      <c r="A22" s="11"/>
      <c r="B22" s="818"/>
      <c r="C22" s="1473" t="s">
        <v>1370</v>
      </c>
      <c r="D22" s="251" t="s">
        <v>1451</v>
      </c>
      <c r="E22" s="244"/>
      <c r="F22" s="244"/>
      <c r="G22" s="244"/>
      <c r="H22" s="244"/>
      <c r="I22" s="823">
        <v>1</v>
      </c>
      <c r="J22" s="1506"/>
      <c r="K22" s="1506"/>
      <c r="L22" s="1506"/>
      <c r="M22" s="1506"/>
      <c r="N22" s="1506"/>
      <c r="O22" s="1506"/>
      <c r="P22" s="1506"/>
      <c r="Q22" s="1506"/>
      <c r="R22" s="1506"/>
      <c r="S22" s="1506"/>
      <c r="T22" s="1506"/>
      <c r="U22" s="1506"/>
      <c r="V22" s="251"/>
      <c r="W22" s="244"/>
      <c r="X22" s="244"/>
      <c r="Y22" s="465" t="s">
        <v>1450</v>
      </c>
      <c r="Z22" s="1500"/>
      <c r="AA22" s="824" t="s">
        <v>1439</v>
      </c>
      <c r="AB22" s="17"/>
      <c r="AC22" s="11"/>
      <c r="AD22" s="11"/>
      <c r="AE22" s="11"/>
      <c r="AF22" s="11"/>
      <c r="AG22" s="11"/>
      <c r="AH22" s="11"/>
      <c r="AI22" s="11"/>
      <c r="AJ22" s="108"/>
      <c r="AK22" s="108"/>
    </row>
    <row r="23" spans="1:37" ht="39" hidden="1" customHeight="1" outlineLevel="1">
      <c r="A23" s="11"/>
      <c r="B23" s="818"/>
      <c r="C23" s="1473"/>
      <c r="D23" s="251" t="s">
        <v>1452</v>
      </c>
      <c r="E23" s="244"/>
      <c r="F23" s="244"/>
      <c r="G23" s="244"/>
      <c r="H23" s="244"/>
      <c r="I23" s="823">
        <v>1</v>
      </c>
      <c r="J23" s="1506"/>
      <c r="K23" s="1506"/>
      <c r="L23" s="1506"/>
      <c r="M23" s="1506"/>
      <c r="N23" s="1506"/>
      <c r="O23" s="1506"/>
      <c r="P23" s="1506"/>
      <c r="Q23" s="1506"/>
      <c r="R23" s="1506"/>
      <c r="S23" s="1506"/>
      <c r="T23" s="1506"/>
      <c r="U23" s="1506"/>
      <c r="V23" s="251"/>
      <c r="W23" s="244"/>
      <c r="X23" s="244"/>
      <c r="Y23" s="465" t="s">
        <v>1450</v>
      </c>
      <c r="Z23" s="1500"/>
      <c r="AA23" s="824" t="s">
        <v>1439</v>
      </c>
      <c r="AB23" s="17"/>
      <c r="AC23" s="11"/>
      <c r="AD23" s="11"/>
      <c r="AE23" s="11"/>
      <c r="AF23" s="11"/>
      <c r="AG23" s="11"/>
      <c r="AH23" s="11"/>
      <c r="AI23" s="11"/>
      <c r="AJ23" s="108"/>
      <c r="AK23" s="108"/>
    </row>
    <row r="24" spans="1:37" ht="39" hidden="1" customHeight="1" outlineLevel="1">
      <c r="A24" s="11"/>
      <c r="B24" s="818"/>
      <c r="C24" s="1473"/>
      <c r="D24" s="251" t="s">
        <v>1453</v>
      </c>
      <c r="E24" s="244"/>
      <c r="F24" s="244"/>
      <c r="G24" s="244"/>
      <c r="H24" s="244"/>
      <c r="I24" s="823">
        <v>1</v>
      </c>
      <c r="J24" s="1506"/>
      <c r="K24" s="1506"/>
      <c r="L24" s="1506"/>
      <c r="M24" s="1506"/>
      <c r="N24" s="1506"/>
      <c r="O24" s="1506"/>
      <c r="P24" s="1506"/>
      <c r="Q24" s="1506"/>
      <c r="R24" s="1506"/>
      <c r="S24" s="1506"/>
      <c r="T24" s="1506"/>
      <c r="U24" s="1506"/>
      <c r="V24" s="251"/>
      <c r="W24" s="244"/>
      <c r="X24" s="244"/>
      <c r="Y24" s="465" t="s">
        <v>1450</v>
      </c>
      <c r="Z24" s="1500"/>
      <c r="AA24" s="824" t="s">
        <v>1439</v>
      </c>
      <c r="AB24" s="17"/>
      <c r="AC24" s="11"/>
      <c r="AD24" s="11"/>
      <c r="AE24" s="11"/>
      <c r="AF24" s="11"/>
      <c r="AG24" s="11"/>
      <c r="AH24" s="11"/>
      <c r="AI24" s="11"/>
      <c r="AJ24" s="108"/>
      <c r="AK24" s="108"/>
    </row>
    <row r="25" spans="1:37" ht="39" hidden="1" customHeight="1" outlineLevel="1">
      <c r="A25" s="11"/>
      <c r="B25" s="818"/>
      <c r="C25" s="1473"/>
      <c r="D25" s="251" t="s">
        <v>1454</v>
      </c>
      <c r="E25" s="244"/>
      <c r="F25" s="244"/>
      <c r="G25" s="244"/>
      <c r="H25" s="244"/>
      <c r="I25" s="823">
        <v>1</v>
      </c>
      <c r="J25" s="1506"/>
      <c r="K25" s="1506"/>
      <c r="L25" s="1506"/>
      <c r="M25" s="1506"/>
      <c r="N25" s="1506"/>
      <c r="O25" s="1506"/>
      <c r="P25" s="1506"/>
      <c r="Q25" s="1506"/>
      <c r="R25" s="1506"/>
      <c r="S25" s="1506"/>
      <c r="T25" s="1506"/>
      <c r="U25" s="1506"/>
      <c r="V25" s="251"/>
      <c r="W25" s="244"/>
      <c r="X25" s="244"/>
      <c r="Y25" s="465" t="s">
        <v>1450</v>
      </c>
      <c r="Z25" s="1500"/>
      <c r="AA25" s="824" t="s">
        <v>1439</v>
      </c>
      <c r="AB25" s="17"/>
      <c r="AC25" s="11"/>
      <c r="AD25" s="11"/>
      <c r="AE25" s="11"/>
      <c r="AF25" s="11"/>
      <c r="AG25" s="11"/>
      <c r="AH25" s="11"/>
      <c r="AI25" s="11"/>
      <c r="AJ25" s="108"/>
      <c r="AK25" s="108"/>
    </row>
    <row r="26" spans="1:37" ht="39" hidden="1" customHeight="1" outlineLevel="1">
      <c r="A26" s="11"/>
      <c r="B26" s="818"/>
      <c r="C26" s="1473"/>
      <c r="D26" s="251" t="s">
        <v>1455</v>
      </c>
      <c r="E26" s="244"/>
      <c r="F26" s="244"/>
      <c r="G26" s="244"/>
      <c r="H26" s="244"/>
      <c r="I26" s="823">
        <v>1</v>
      </c>
      <c r="J26" s="1506"/>
      <c r="K26" s="1506"/>
      <c r="L26" s="1506"/>
      <c r="M26" s="1506"/>
      <c r="N26" s="1506"/>
      <c r="O26" s="1506"/>
      <c r="P26" s="1506"/>
      <c r="Q26" s="1506"/>
      <c r="R26" s="1506"/>
      <c r="S26" s="1506"/>
      <c r="T26" s="1506"/>
      <c r="U26" s="1506"/>
      <c r="V26" s="251"/>
      <c r="W26" s="244"/>
      <c r="X26" s="244"/>
      <c r="Y26" s="465" t="s">
        <v>1450</v>
      </c>
      <c r="Z26" s="1500"/>
      <c r="AA26" s="824" t="s">
        <v>1439</v>
      </c>
      <c r="AB26" s="17"/>
      <c r="AC26" s="11"/>
      <c r="AD26" s="11"/>
      <c r="AE26" s="11"/>
      <c r="AF26" s="11"/>
      <c r="AG26" s="11"/>
      <c r="AH26" s="11"/>
      <c r="AI26" s="11"/>
      <c r="AJ26" s="108"/>
      <c r="AK26" s="108"/>
    </row>
    <row r="27" spans="1:37" ht="39" hidden="1" customHeight="1" outlineLevel="1">
      <c r="A27" s="11"/>
      <c r="B27" s="818"/>
      <c r="C27" s="1473"/>
      <c r="D27" s="251" t="s">
        <v>1456</v>
      </c>
      <c r="E27" s="244"/>
      <c r="F27" s="244"/>
      <c r="G27" s="244"/>
      <c r="H27" s="244"/>
      <c r="I27" s="823">
        <v>1</v>
      </c>
      <c r="J27" s="1506"/>
      <c r="K27" s="1506"/>
      <c r="L27" s="1506"/>
      <c r="M27" s="1506"/>
      <c r="N27" s="1506"/>
      <c r="O27" s="1506"/>
      <c r="P27" s="1506"/>
      <c r="Q27" s="1506"/>
      <c r="R27" s="1506"/>
      <c r="S27" s="1506"/>
      <c r="T27" s="1506"/>
      <c r="U27" s="1506"/>
      <c r="V27" s="251"/>
      <c r="W27" s="244"/>
      <c r="X27" s="244"/>
      <c r="Y27" s="465" t="s">
        <v>1450</v>
      </c>
      <c r="Z27" s="1500"/>
      <c r="AA27" s="824" t="s">
        <v>1439</v>
      </c>
      <c r="AB27" s="17"/>
      <c r="AC27" s="11"/>
      <c r="AD27" s="11"/>
      <c r="AE27" s="11"/>
      <c r="AF27" s="11"/>
      <c r="AG27" s="11"/>
      <c r="AH27" s="11"/>
      <c r="AI27" s="11"/>
      <c r="AJ27" s="108"/>
      <c r="AK27" s="108"/>
    </row>
    <row r="28" spans="1:37" ht="39" hidden="1" customHeight="1" outlineLevel="1">
      <c r="A28" s="11"/>
      <c r="B28" s="818"/>
      <c r="C28" s="1473"/>
      <c r="D28" s="251" t="s">
        <v>1457</v>
      </c>
      <c r="E28" s="244"/>
      <c r="F28" s="244"/>
      <c r="G28" s="244"/>
      <c r="H28" s="244"/>
      <c r="I28" s="823">
        <v>1</v>
      </c>
      <c r="J28" s="1506"/>
      <c r="K28" s="1506"/>
      <c r="L28" s="1506"/>
      <c r="M28" s="1506"/>
      <c r="N28" s="1506"/>
      <c r="O28" s="1506"/>
      <c r="P28" s="1506"/>
      <c r="Q28" s="1506"/>
      <c r="R28" s="1506"/>
      <c r="S28" s="1506"/>
      <c r="T28" s="1506"/>
      <c r="U28" s="1506"/>
      <c r="V28" s="251"/>
      <c r="W28" s="244"/>
      <c r="X28" s="244"/>
      <c r="Y28" s="465" t="s">
        <v>1450</v>
      </c>
      <c r="Z28" s="1500"/>
      <c r="AA28" s="824" t="s">
        <v>1439</v>
      </c>
      <c r="AB28" s="17"/>
      <c r="AC28" s="11"/>
      <c r="AD28" s="11"/>
      <c r="AE28" s="11"/>
      <c r="AF28" s="11"/>
      <c r="AG28" s="11"/>
      <c r="AH28" s="11"/>
      <c r="AI28" s="11"/>
      <c r="AJ28" s="108"/>
      <c r="AK28" s="108"/>
    </row>
    <row r="29" spans="1:37" ht="168" customHeight="1" collapsed="1">
      <c r="A29" s="11"/>
      <c r="B29" s="813">
        <v>3</v>
      </c>
      <c r="C29" s="1516" t="s">
        <v>1639</v>
      </c>
      <c r="D29" s="1516"/>
      <c r="E29" s="814" t="s">
        <v>1458</v>
      </c>
      <c r="F29" s="814"/>
      <c r="G29" s="814" t="s">
        <v>1459</v>
      </c>
      <c r="H29" s="814" t="s">
        <v>1448</v>
      </c>
      <c r="I29" s="815">
        <v>1</v>
      </c>
      <c r="J29" s="1468">
        <v>1</v>
      </c>
      <c r="K29" s="1468">
        <v>2</v>
      </c>
      <c r="L29" s="1468">
        <v>3</v>
      </c>
      <c r="M29" s="1469">
        <v>1</v>
      </c>
      <c r="N29" s="1469"/>
      <c r="O29" s="1469"/>
      <c r="P29" s="1470">
        <v>1</v>
      </c>
      <c r="Q29" s="1470"/>
      <c r="R29" s="1470"/>
      <c r="S29" s="1471">
        <v>1</v>
      </c>
      <c r="T29" s="1471"/>
      <c r="U29" s="1471"/>
      <c r="V29" s="816" t="s">
        <v>1449</v>
      </c>
      <c r="W29" s="814" t="s">
        <v>602</v>
      </c>
      <c r="X29" s="814" t="s">
        <v>1460</v>
      </c>
      <c r="Y29" s="909" t="s">
        <v>1450</v>
      </c>
      <c r="Z29" s="1500"/>
      <c r="AA29" s="824" t="s">
        <v>1439</v>
      </c>
      <c r="AB29" s="17"/>
      <c r="AC29" s="11"/>
      <c r="AD29" s="11"/>
      <c r="AE29" s="11"/>
      <c r="AF29" s="11"/>
      <c r="AG29" s="11"/>
      <c r="AH29" s="11"/>
      <c r="AI29" s="11"/>
      <c r="AJ29" s="108"/>
      <c r="AK29" s="108"/>
    </row>
    <row r="30" spans="1:37" ht="26.25" hidden="1" customHeight="1" outlineLevel="1">
      <c r="A30" s="11"/>
      <c r="B30" s="813"/>
      <c r="C30" s="1540" t="s">
        <v>1370</v>
      </c>
      <c r="D30" s="816" t="s">
        <v>1461</v>
      </c>
      <c r="E30" s="814"/>
      <c r="F30" s="814"/>
      <c r="G30" s="814"/>
      <c r="H30" s="814"/>
      <c r="I30" s="815"/>
      <c r="J30" s="1468"/>
      <c r="K30" s="1468"/>
      <c r="L30" s="1468"/>
      <c r="M30" s="1469"/>
      <c r="N30" s="1469"/>
      <c r="O30" s="1469"/>
      <c r="P30" s="1470"/>
      <c r="Q30" s="1470"/>
      <c r="R30" s="1470"/>
      <c r="S30" s="1471"/>
      <c r="T30" s="1471"/>
      <c r="U30" s="1471"/>
      <c r="V30" s="816"/>
      <c r="W30" s="814" t="s">
        <v>602</v>
      </c>
      <c r="X30" s="814" t="s">
        <v>1462</v>
      </c>
      <c r="Y30" s="909" t="s">
        <v>1450</v>
      </c>
      <c r="Z30" s="1500"/>
      <c r="AA30" s="824" t="s">
        <v>1439</v>
      </c>
      <c r="AB30" s="17"/>
      <c r="AC30" s="11"/>
      <c r="AD30" s="11"/>
      <c r="AE30" s="11"/>
      <c r="AF30" s="11"/>
      <c r="AG30" s="11"/>
      <c r="AH30" s="11"/>
      <c r="AI30" s="11"/>
      <c r="AJ30" s="108"/>
      <c r="AK30" s="108"/>
    </row>
    <row r="31" spans="1:37" ht="39" hidden="1" customHeight="1" outlineLevel="1">
      <c r="A31" s="11"/>
      <c r="B31" s="813"/>
      <c r="C31" s="1540"/>
      <c r="D31" s="816" t="s">
        <v>1463</v>
      </c>
      <c r="E31" s="814"/>
      <c r="F31" s="814"/>
      <c r="G31" s="814"/>
      <c r="H31" s="814"/>
      <c r="I31" s="815"/>
      <c r="J31" s="1468"/>
      <c r="K31" s="1468"/>
      <c r="L31" s="1468"/>
      <c r="M31" s="1469"/>
      <c r="N31" s="1469"/>
      <c r="O31" s="1469"/>
      <c r="P31" s="1470"/>
      <c r="Q31" s="1470"/>
      <c r="R31" s="1470"/>
      <c r="S31" s="1471"/>
      <c r="T31" s="1471"/>
      <c r="U31" s="1471"/>
      <c r="V31" s="816"/>
      <c r="W31" s="814" t="s">
        <v>602</v>
      </c>
      <c r="X31" s="814" t="s">
        <v>603</v>
      </c>
      <c r="Y31" s="909" t="s">
        <v>1450</v>
      </c>
      <c r="Z31" s="1500"/>
      <c r="AA31" s="824" t="s">
        <v>1439</v>
      </c>
      <c r="AB31" s="17"/>
      <c r="AC31" s="11"/>
      <c r="AD31" s="11"/>
      <c r="AE31" s="11"/>
      <c r="AF31" s="11"/>
      <c r="AG31" s="11"/>
      <c r="AH31" s="11"/>
      <c r="AI31" s="11"/>
      <c r="AJ31" s="108"/>
      <c r="AK31" s="108"/>
    </row>
    <row r="32" spans="1:37" ht="39" hidden="1" customHeight="1" outlineLevel="1">
      <c r="A32" s="11"/>
      <c r="B32" s="813"/>
      <c r="C32" s="1540"/>
      <c r="D32" s="816" t="s">
        <v>1464</v>
      </c>
      <c r="E32" s="814"/>
      <c r="F32" s="814"/>
      <c r="G32" s="814"/>
      <c r="H32" s="814"/>
      <c r="I32" s="815"/>
      <c r="J32" s="1468"/>
      <c r="K32" s="1468"/>
      <c r="L32" s="1468"/>
      <c r="M32" s="1469"/>
      <c r="N32" s="1469"/>
      <c r="O32" s="1469"/>
      <c r="P32" s="1470"/>
      <c r="Q32" s="1470"/>
      <c r="R32" s="1470"/>
      <c r="S32" s="1471"/>
      <c r="T32" s="1471"/>
      <c r="U32" s="1471"/>
      <c r="V32" s="816"/>
      <c r="W32" s="814" t="s">
        <v>602</v>
      </c>
      <c r="X32" s="814" t="s">
        <v>1465</v>
      </c>
      <c r="Y32" s="909" t="s">
        <v>1450</v>
      </c>
      <c r="Z32" s="1500"/>
      <c r="AA32" s="824" t="s">
        <v>1439</v>
      </c>
      <c r="AB32" s="17"/>
      <c r="AC32" s="11"/>
      <c r="AD32" s="11"/>
      <c r="AE32" s="11"/>
      <c r="AF32" s="11"/>
      <c r="AG32" s="11"/>
      <c r="AH32" s="11"/>
      <c r="AI32" s="11"/>
      <c r="AJ32" s="108"/>
      <c r="AK32" s="108"/>
    </row>
    <row r="33" spans="1:37" ht="39" hidden="1" customHeight="1" outlineLevel="1">
      <c r="A33" s="11"/>
      <c r="B33" s="813"/>
      <c r="C33" s="1540"/>
      <c r="D33" s="816" t="s">
        <v>1466</v>
      </c>
      <c r="E33" s="814"/>
      <c r="F33" s="814"/>
      <c r="G33" s="814"/>
      <c r="H33" s="814"/>
      <c r="I33" s="815"/>
      <c r="J33" s="1468"/>
      <c r="K33" s="1468"/>
      <c r="L33" s="1468"/>
      <c r="M33" s="1469"/>
      <c r="N33" s="1469"/>
      <c r="O33" s="1469"/>
      <c r="P33" s="1470"/>
      <c r="Q33" s="1470"/>
      <c r="R33" s="1470"/>
      <c r="S33" s="1471"/>
      <c r="T33" s="1471"/>
      <c r="U33" s="1471"/>
      <c r="V33" s="816"/>
      <c r="W33" s="814" t="s">
        <v>602</v>
      </c>
      <c r="X33" s="814" t="s">
        <v>1467</v>
      </c>
      <c r="Y33" s="909" t="s">
        <v>1450</v>
      </c>
      <c r="Z33" s="1500"/>
      <c r="AA33" s="824" t="s">
        <v>1439</v>
      </c>
      <c r="AB33" s="17"/>
      <c r="AC33" s="11"/>
      <c r="AD33" s="11"/>
      <c r="AE33" s="11"/>
      <c r="AF33" s="11"/>
      <c r="AG33" s="11"/>
      <c r="AH33" s="11"/>
      <c r="AI33" s="11"/>
      <c r="AJ33" s="108"/>
      <c r="AK33" s="108"/>
    </row>
    <row r="34" spans="1:37" ht="39" hidden="1" customHeight="1" outlineLevel="1">
      <c r="A34" s="11"/>
      <c r="B34" s="813"/>
      <c r="C34" s="1540"/>
      <c r="D34" s="816" t="s">
        <v>1468</v>
      </c>
      <c r="E34" s="814"/>
      <c r="F34" s="814"/>
      <c r="G34" s="814"/>
      <c r="H34" s="814"/>
      <c r="I34" s="815"/>
      <c r="J34" s="1468"/>
      <c r="K34" s="1468"/>
      <c r="L34" s="1468"/>
      <c r="M34" s="1469">
        <v>1</v>
      </c>
      <c r="N34" s="1469"/>
      <c r="O34" s="1469"/>
      <c r="P34" s="1470"/>
      <c r="Q34" s="1470"/>
      <c r="R34" s="1470"/>
      <c r="S34" s="1471"/>
      <c r="T34" s="1471"/>
      <c r="U34" s="1471"/>
      <c r="V34" s="816"/>
      <c r="W34" s="814" t="s">
        <v>602</v>
      </c>
      <c r="X34" s="814" t="s">
        <v>1465</v>
      </c>
      <c r="Y34" s="909" t="s">
        <v>1450</v>
      </c>
      <c r="Z34" s="1500"/>
      <c r="AA34" s="824" t="s">
        <v>1439</v>
      </c>
      <c r="AB34" s="17"/>
      <c r="AC34" s="11"/>
      <c r="AD34" s="11"/>
      <c r="AE34" s="11"/>
      <c r="AF34" s="11"/>
      <c r="AG34" s="11"/>
      <c r="AH34" s="11"/>
      <c r="AI34" s="11"/>
      <c r="AJ34" s="108"/>
      <c r="AK34" s="108"/>
    </row>
    <row r="35" spans="1:37" ht="128.25" customHeight="1" collapsed="1">
      <c r="A35" s="11"/>
      <c r="B35" s="813">
        <v>4</v>
      </c>
      <c r="C35" s="1516" t="s">
        <v>1638</v>
      </c>
      <c r="D35" s="1516"/>
      <c r="E35" s="814" t="s">
        <v>1469</v>
      </c>
      <c r="F35" s="814">
        <v>1</v>
      </c>
      <c r="G35" s="814" t="s">
        <v>1470</v>
      </c>
      <c r="H35" s="814" t="s">
        <v>1448</v>
      </c>
      <c r="I35" s="815">
        <v>1</v>
      </c>
      <c r="J35" s="1468">
        <v>1</v>
      </c>
      <c r="K35" s="1468">
        <v>0</v>
      </c>
      <c r="L35" s="1468">
        <v>0</v>
      </c>
      <c r="M35" s="1469" t="s">
        <v>33</v>
      </c>
      <c r="N35" s="1469"/>
      <c r="O35" s="1469"/>
      <c r="P35" s="1470" t="s">
        <v>33</v>
      </c>
      <c r="Q35" s="1470"/>
      <c r="R35" s="1470"/>
      <c r="S35" s="1471">
        <v>0.5</v>
      </c>
      <c r="T35" s="1471"/>
      <c r="U35" s="1471"/>
      <c r="V35" s="816" t="s">
        <v>1449</v>
      </c>
      <c r="W35" s="814" t="s">
        <v>602</v>
      </c>
      <c r="X35" s="814" t="s">
        <v>603</v>
      </c>
      <c r="Y35" s="909" t="s">
        <v>1450</v>
      </c>
      <c r="Z35" s="1500"/>
      <c r="AA35" s="824" t="s">
        <v>1439</v>
      </c>
      <c r="AB35" s="17"/>
      <c r="AC35" s="11"/>
      <c r="AD35" s="11"/>
      <c r="AE35" s="11"/>
      <c r="AF35" s="11"/>
      <c r="AG35" s="11"/>
      <c r="AH35" s="11"/>
      <c r="AI35" s="11"/>
      <c r="AJ35" s="108"/>
      <c r="AK35" s="108"/>
    </row>
    <row r="36" spans="1:37" ht="19.5" hidden="1" customHeight="1" outlineLevel="1">
      <c r="A36" s="11"/>
      <c r="B36" s="813"/>
      <c r="C36" s="1540" t="s">
        <v>1370</v>
      </c>
      <c r="D36" s="816" t="s">
        <v>1471</v>
      </c>
      <c r="E36" s="814"/>
      <c r="F36" s="814"/>
      <c r="G36" s="814"/>
      <c r="H36" s="814"/>
      <c r="I36" s="815"/>
      <c r="J36" s="1468"/>
      <c r="K36" s="1468"/>
      <c r="L36" s="1468"/>
      <c r="M36" s="1469"/>
      <c r="N36" s="1469"/>
      <c r="O36" s="1469"/>
      <c r="P36" s="1470"/>
      <c r="Q36" s="1470"/>
      <c r="R36" s="1470"/>
      <c r="S36" s="1471"/>
      <c r="T36" s="1471"/>
      <c r="U36" s="1471"/>
      <c r="V36" s="816"/>
      <c r="W36" s="814"/>
      <c r="X36" s="814"/>
      <c r="Y36" s="909"/>
      <c r="Z36" s="1500"/>
      <c r="AA36" s="824" t="s">
        <v>1439</v>
      </c>
      <c r="AB36" s="17"/>
      <c r="AC36" s="11"/>
      <c r="AD36" s="11"/>
      <c r="AE36" s="11"/>
      <c r="AF36" s="11"/>
      <c r="AG36" s="11"/>
      <c r="AH36" s="11"/>
      <c r="AI36" s="11"/>
      <c r="AJ36" s="108"/>
      <c r="AK36" s="108"/>
    </row>
    <row r="37" spans="1:37" ht="26.25" hidden="1" customHeight="1" outlineLevel="1">
      <c r="A37" s="11"/>
      <c r="B37" s="813"/>
      <c r="C37" s="1540"/>
      <c r="D37" s="816" t="s">
        <v>1472</v>
      </c>
      <c r="E37" s="814"/>
      <c r="F37" s="814"/>
      <c r="G37" s="825"/>
      <c r="H37" s="814"/>
      <c r="I37" s="815"/>
      <c r="J37" s="1468"/>
      <c r="K37" s="1468"/>
      <c r="L37" s="1468"/>
      <c r="M37" s="1469"/>
      <c r="N37" s="1469"/>
      <c r="O37" s="1469"/>
      <c r="P37" s="1470"/>
      <c r="Q37" s="1470"/>
      <c r="R37" s="1470"/>
      <c r="S37" s="1471"/>
      <c r="T37" s="1471"/>
      <c r="U37" s="1471"/>
      <c r="V37" s="826"/>
      <c r="W37" s="825"/>
      <c r="X37" s="825"/>
      <c r="Y37" s="827"/>
      <c r="Z37" s="1500"/>
      <c r="AA37" s="824" t="s">
        <v>1439</v>
      </c>
      <c r="AB37" s="17"/>
      <c r="AC37" s="11"/>
      <c r="AD37" s="11"/>
      <c r="AE37" s="11"/>
      <c r="AF37" s="11"/>
      <c r="AG37" s="11"/>
      <c r="AH37" s="11"/>
      <c r="AI37" s="11"/>
      <c r="AJ37" s="108"/>
      <c r="AK37" s="108"/>
    </row>
    <row r="38" spans="1:37" ht="19.5" hidden="1" customHeight="1" outlineLevel="1">
      <c r="A38" s="11"/>
      <c r="B38" s="813"/>
      <c r="C38" s="1540"/>
      <c r="D38" s="816" t="s">
        <v>1473</v>
      </c>
      <c r="E38" s="814"/>
      <c r="F38" s="814"/>
      <c r="G38" s="814"/>
      <c r="H38" s="814"/>
      <c r="I38" s="815"/>
      <c r="J38" s="1468"/>
      <c r="K38" s="1468"/>
      <c r="L38" s="1468"/>
      <c r="M38" s="1469"/>
      <c r="N38" s="1469"/>
      <c r="O38" s="1469"/>
      <c r="P38" s="1470"/>
      <c r="Q38" s="1470"/>
      <c r="R38" s="1470"/>
      <c r="S38" s="1471"/>
      <c r="T38" s="1471"/>
      <c r="U38" s="1471"/>
      <c r="V38" s="816"/>
      <c r="W38" s="814"/>
      <c r="X38" s="814"/>
      <c r="Y38" s="909"/>
      <c r="Z38" s="1500"/>
      <c r="AA38" s="824" t="s">
        <v>1439</v>
      </c>
      <c r="AB38" s="17"/>
      <c r="AC38" s="11"/>
      <c r="AD38" s="11"/>
      <c r="AE38" s="11"/>
      <c r="AF38" s="11"/>
      <c r="AG38" s="11"/>
      <c r="AH38" s="11"/>
      <c r="AI38" s="11"/>
      <c r="AJ38" s="108"/>
      <c r="AK38" s="108"/>
    </row>
    <row r="39" spans="1:37" ht="19.5" hidden="1" customHeight="1" outlineLevel="1">
      <c r="A39" s="11"/>
      <c r="B39" s="813"/>
      <c r="C39" s="1540"/>
      <c r="D39" s="816" t="s">
        <v>1474</v>
      </c>
      <c r="E39" s="814"/>
      <c r="F39" s="814"/>
      <c r="G39" s="814"/>
      <c r="H39" s="814"/>
      <c r="I39" s="815"/>
      <c r="J39" s="1468"/>
      <c r="K39" s="1468"/>
      <c r="L39" s="1468"/>
      <c r="M39" s="1469"/>
      <c r="N39" s="1469"/>
      <c r="O39" s="1469"/>
      <c r="P39" s="1470"/>
      <c r="Q39" s="1470"/>
      <c r="R39" s="1470"/>
      <c r="S39" s="1471"/>
      <c r="T39" s="1471"/>
      <c r="U39" s="1471"/>
      <c r="V39" s="816"/>
      <c r="W39" s="814"/>
      <c r="X39" s="814"/>
      <c r="Y39" s="909"/>
      <c r="Z39" s="1500"/>
      <c r="AA39" s="824" t="s">
        <v>1439</v>
      </c>
      <c r="AB39" s="17"/>
      <c r="AC39" s="11"/>
      <c r="AD39" s="11"/>
      <c r="AE39" s="11"/>
      <c r="AF39" s="11"/>
      <c r="AG39" s="11"/>
      <c r="AH39" s="11"/>
      <c r="AI39" s="11"/>
      <c r="AJ39" s="108"/>
      <c r="AK39" s="108"/>
    </row>
    <row r="40" spans="1:37" ht="19.5" hidden="1" customHeight="1" outlineLevel="1">
      <c r="A40" s="11"/>
      <c r="B40" s="813"/>
      <c r="C40" s="1540"/>
      <c r="D40" s="816" t="s">
        <v>1475</v>
      </c>
      <c r="E40" s="814"/>
      <c r="F40" s="814"/>
      <c r="G40" s="814"/>
      <c r="H40" s="814"/>
      <c r="I40" s="815"/>
      <c r="J40" s="1468"/>
      <c r="K40" s="1468"/>
      <c r="L40" s="1468"/>
      <c r="M40" s="1469"/>
      <c r="N40" s="1469"/>
      <c r="O40" s="1469"/>
      <c r="P40" s="1470"/>
      <c r="Q40" s="1470"/>
      <c r="R40" s="1470"/>
      <c r="S40" s="1471"/>
      <c r="T40" s="1471"/>
      <c r="U40" s="1471"/>
      <c r="V40" s="816"/>
      <c r="W40" s="814"/>
      <c r="X40" s="814"/>
      <c r="Y40" s="909"/>
      <c r="Z40" s="1500"/>
      <c r="AA40" s="824" t="s">
        <v>1439</v>
      </c>
      <c r="AB40" s="17"/>
      <c r="AC40" s="11"/>
      <c r="AD40" s="11"/>
      <c r="AE40" s="11"/>
      <c r="AF40" s="11"/>
      <c r="AG40" s="11"/>
      <c r="AH40" s="11"/>
      <c r="AI40" s="11"/>
      <c r="AJ40" s="108"/>
      <c r="AK40" s="108"/>
    </row>
    <row r="41" spans="1:37" ht="128.25" customHeight="1" collapsed="1">
      <c r="A41" s="11"/>
      <c r="B41" s="813">
        <v>5</v>
      </c>
      <c r="C41" s="1466" t="s">
        <v>1476</v>
      </c>
      <c r="D41" s="1466"/>
      <c r="E41" s="814" t="s">
        <v>1477</v>
      </c>
      <c r="F41" s="828">
        <v>0.12</v>
      </c>
      <c r="G41" s="814" t="s">
        <v>1478</v>
      </c>
      <c r="H41" s="814" t="s">
        <v>1479</v>
      </c>
      <c r="I41" s="815">
        <v>0.6</v>
      </c>
      <c r="J41" s="1468">
        <v>0.12</v>
      </c>
      <c r="K41" s="1468">
        <v>0.1</v>
      </c>
      <c r="L41" s="1468">
        <v>0.1</v>
      </c>
      <c r="M41" s="1469">
        <v>0.35</v>
      </c>
      <c r="N41" s="1469"/>
      <c r="O41" s="1469"/>
      <c r="P41" s="1470">
        <v>0.35</v>
      </c>
      <c r="Q41" s="1470"/>
      <c r="R41" s="1470"/>
      <c r="S41" s="1471">
        <v>0.6</v>
      </c>
      <c r="T41" s="1471"/>
      <c r="U41" s="1471"/>
      <c r="V41" s="816" t="s">
        <v>1480</v>
      </c>
      <c r="W41" s="814" t="s">
        <v>602</v>
      </c>
      <c r="X41" s="814" t="s">
        <v>603</v>
      </c>
      <c r="Y41" s="909" t="s">
        <v>1481</v>
      </c>
      <c r="Z41" s="1500"/>
      <c r="AA41" s="1518" t="s">
        <v>1439</v>
      </c>
      <c r="AB41" s="17"/>
      <c r="AC41" s="11"/>
      <c r="AD41" s="11"/>
      <c r="AE41" s="11"/>
      <c r="AF41" s="11"/>
      <c r="AG41" s="11"/>
      <c r="AH41" s="11"/>
      <c r="AI41" s="11"/>
      <c r="AJ41" s="108"/>
      <c r="AK41" s="108"/>
    </row>
    <row r="42" spans="1:37" ht="18.75" hidden="1" customHeight="1" outlineLevel="1">
      <c r="A42" s="11"/>
      <c r="B42" s="818"/>
      <c r="C42" s="1473" t="s">
        <v>1370</v>
      </c>
      <c r="D42" s="251" t="s">
        <v>1482</v>
      </c>
      <c r="E42" s="244"/>
      <c r="F42" s="244"/>
      <c r="G42" s="244"/>
      <c r="H42" s="244"/>
      <c r="I42" s="829"/>
      <c r="J42" s="1515"/>
      <c r="K42" s="1515"/>
      <c r="L42" s="1515"/>
      <c r="M42" s="1515"/>
      <c r="N42" s="1515"/>
      <c r="O42" s="1515"/>
      <c r="P42" s="1515"/>
      <c r="Q42" s="1515"/>
      <c r="R42" s="1515"/>
      <c r="S42" s="1506"/>
      <c r="T42" s="1506"/>
      <c r="U42" s="1506"/>
      <c r="V42" s="830"/>
      <c r="W42" s="781"/>
      <c r="X42" s="781"/>
      <c r="Y42" s="831"/>
      <c r="Z42" s="1500"/>
      <c r="AA42" s="1519"/>
      <c r="AB42" s="17"/>
      <c r="AC42" s="11"/>
      <c r="AD42" s="11"/>
      <c r="AE42" s="11"/>
      <c r="AF42" s="11"/>
      <c r="AG42" s="11"/>
      <c r="AH42" s="11"/>
      <c r="AI42" s="11"/>
      <c r="AJ42" s="108"/>
      <c r="AK42" s="108"/>
    </row>
    <row r="43" spans="1:37" ht="18.75" hidden="1" customHeight="1" outlineLevel="1">
      <c r="A43" s="11"/>
      <c r="B43" s="818"/>
      <c r="C43" s="1473"/>
      <c r="D43" s="251" t="s">
        <v>1483</v>
      </c>
      <c r="E43" s="244"/>
      <c r="F43" s="244"/>
      <c r="G43" s="781"/>
      <c r="H43" s="244"/>
      <c r="I43" s="830"/>
      <c r="J43" s="830"/>
      <c r="K43" s="830"/>
      <c r="L43" s="830"/>
      <c r="M43" s="781"/>
      <c r="N43" s="781"/>
      <c r="O43" s="781"/>
      <c r="P43" s="830"/>
      <c r="Q43" s="830"/>
      <c r="R43" s="829"/>
      <c r="S43" s="1506"/>
      <c r="T43" s="1506"/>
      <c r="U43" s="1506"/>
      <c r="V43" s="830"/>
      <c r="W43" s="781"/>
      <c r="X43" s="781"/>
      <c r="Y43" s="831"/>
      <c r="Z43" s="1500"/>
      <c r="AA43" s="1519"/>
      <c r="AB43" s="17"/>
      <c r="AC43" s="11"/>
      <c r="AD43" s="11"/>
      <c r="AE43" s="11"/>
      <c r="AF43" s="11"/>
      <c r="AG43" s="11"/>
      <c r="AH43" s="11"/>
      <c r="AI43" s="11"/>
      <c r="AJ43" s="108"/>
      <c r="AK43" s="108"/>
    </row>
    <row r="44" spans="1:37" ht="18.75" hidden="1" customHeight="1" outlineLevel="1">
      <c r="A44" s="11"/>
      <c r="B44" s="818"/>
      <c r="C44" s="1473"/>
      <c r="D44" s="251" t="s">
        <v>1484</v>
      </c>
      <c r="E44" s="832"/>
      <c r="F44" s="833"/>
      <c r="G44" s="833"/>
      <c r="H44" s="833"/>
      <c r="I44" s="833"/>
      <c r="J44" s="907"/>
      <c r="K44" s="907"/>
      <c r="L44" s="907"/>
      <c r="M44" s="907"/>
      <c r="N44" s="907"/>
      <c r="O44" s="907"/>
      <c r="P44" s="907"/>
      <c r="Q44" s="907"/>
      <c r="R44" s="907"/>
      <c r="S44" s="1506"/>
      <c r="T44" s="1506"/>
      <c r="U44" s="1506"/>
      <c r="V44" s="834"/>
      <c r="W44" s="834"/>
      <c r="X44" s="834"/>
      <c r="Y44" s="812"/>
      <c r="Z44" s="1500"/>
      <c r="AA44" s="1519"/>
      <c r="AB44" s="17"/>
      <c r="AC44" s="11"/>
      <c r="AD44" s="11"/>
      <c r="AE44" s="11"/>
      <c r="AF44" s="11"/>
      <c r="AG44" s="11"/>
      <c r="AH44" s="11"/>
      <c r="AI44" s="11"/>
      <c r="AJ44" s="108"/>
      <c r="AK44" s="108"/>
    </row>
    <row r="45" spans="1:37" ht="25.5" hidden="1" customHeight="1" outlineLevel="1">
      <c r="A45" s="11"/>
      <c r="B45" s="818"/>
      <c r="C45" s="1473"/>
      <c r="D45" s="251" t="s">
        <v>1485</v>
      </c>
      <c r="E45" s="832"/>
      <c r="F45" s="833"/>
      <c r="G45" s="833"/>
      <c r="H45" s="833"/>
      <c r="I45" s="833"/>
      <c r="J45" s="907"/>
      <c r="K45" s="907"/>
      <c r="L45" s="907"/>
      <c r="M45" s="907"/>
      <c r="N45" s="907"/>
      <c r="O45" s="907"/>
      <c r="P45" s="907"/>
      <c r="Q45" s="907"/>
      <c r="R45" s="907"/>
      <c r="S45" s="1506"/>
      <c r="T45" s="1506"/>
      <c r="U45" s="1506"/>
      <c r="V45" s="834"/>
      <c r="W45" s="834"/>
      <c r="X45" s="834"/>
      <c r="Y45" s="812"/>
      <c r="Z45" s="1500"/>
      <c r="AA45" s="1519"/>
      <c r="AB45" s="17"/>
      <c r="AC45" s="11"/>
      <c r="AD45" s="11"/>
      <c r="AE45" s="11"/>
      <c r="AF45" s="11"/>
      <c r="AG45" s="11"/>
      <c r="AH45" s="11"/>
      <c r="AI45" s="11"/>
      <c r="AJ45" s="108"/>
      <c r="AK45" s="108"/>
    </row>
    <row r="46" spans="1:37" ht="18.75" hidden="1" customHeight="1" outlineLevel="1">
      <c r="A46" s="11"/>
      <c r="B46" s="818"/>
      <c r="C46" s="1473"/>
      <c r="D46" s="251" t="s">
        <v>1486</v>
      </c>
      <c r="E46" s="832"/>
      <c r="F46" s="833"/>
      <c r="G46" s="833"/>
      <c r="H46" s="833"/>
      <c r="I46" s="833"/>
      <c r="J46" s="907"/>
      <c r="K46" s="907"/>
      <c r="L46" s="907"/>
      <c r="M46" s="907"/>
      <c r="N46" s="907"/>
      <c r="O46" s="907"/>
      <c r="P46" s="907"/>
      <c r="Q46" s="907"/>
      <c r="R46" s="907"/>
      <c r="S46" s="1506"/>
      <c r="T46" s="1506"/>
      <c r="U46" s="1506"/>
      <c r="V46" s="834"/>
      <c r="W46" s="834"/>
      <c r="X46" s="834"/>
      <c r="Y46" s="812"/>
      <c r="Z46" s="1500"/>
      <c r="AA46" s="1519"/>
      <c r="AB46" s="17"/>
      <c r="AC46" s="11"/>
      <c r="AD46" s="11"/>
      <c r="AE46" s="11"/>
      <c r="AF46" s="11"/>
      <c r="AG46" s="11"/>
      <c r="AH46" s="11"/>
      <c r="AI46" s="11"/>
      <c r="AJ46" s="108"/>
      <c r="AK46" s="108"/>
    </row>
    <row r="47" spans="1:37" ht="18.75" hidden="1" customHeight="1" outlineLevel="1">
      <c r="A47" s="11"/>
      <c r="B47" s="818"/>
      <c r="C47" s="1473"/>
      <c r="D47" s="251" t="s">
        <v>1487</v>
      </c>
      <c r="E47" s="832"/>
      <c r="F47" s="833"/>
      <c r="G47" s="833"/>
      <c r="H47" s="833"/>
      <c r="I47" s="833"/>
      <c r="J47" s="907"/>
      <c r="K47" s="907"/>
      <c r="L47" s="907"/>
      <c r="M47" s="907"/>
      <c r="N47" s="907"/>
      <c r="O47" s="907"/>
      <c r="P47" s="907"/>
      <c r="Q47" s="907"/>
      <c r="R47" s="907"/>
      <c r="S47" s="1506"/>
      <c r="T47" s="1506"/>
      <c r="U47" s="1506"/>
      <c r="V47" s="834"/>
      <c r="W47" s="834"/>
      <c r="X47" s="834"/>
      <c r="Y47" s="812"/>
      <c r="Z47" s="1500"/>
      <c r="AA47" s="1519"/>
      <c r="AB47" s="17"/>
      <c r="AC47" s="11"/>
      <c r="AD47" s="11"/>
      <c r="AE47" s="11"/>
      <c r="AF47" s="11"/>
      <c r="AG47" s="11"/>
      <c r="AH47" s="11"/>
      <c r="AI47" s="11"/>
      <c r="AJ47" s="108"/>
      <c r="AK47" s="108"/>
    </row>
    <row r="48" spans="1:37" ht="19.5" hidden="1" customHeight="1" outlineLevel="1">
      <c r="A48" s="11"/>
      <c r="B48" s="818"/>
      <c r="C48" s="1473"/>
      <c r="D48" s="251" t="s">
        <v>1488</v>
      </c>
      <c r="E48" s="832"/>
      <c r="F48" s="833"/>
      <c r="G48" s="833"/>
      <c r="H48" s="833"/>
      <c r="I48" s="833"/>
      <c r="J48" s="907"/>
      <c r="K48" s="907"/>
      <c r="L48" s="907"/>
      <c r="M48" s="907"/>
      <c r="N48" s="907"/>
      <c r="O48" s="907"/>
      <c r="P48" s="907"/>
      <c r="Q48" s="907"/>
      <c r="R48" s="907"/>
      <c r="S48" s="1506"/>
      <c r="T48" s="1506"/>
      <c r="U48" s="1506"/>
      <c r="V48" s="834"/>
      <c r="W48" s="834"/>
      <c r="X48" s="834"/>
      <c r="Y48" s="812"/>
      <c r="Z48" s="1500"/>
      <c r="AA48" s="1519"/>
      <c r="AB48" s="17"/>
      <c r="AC48" s="11"/>
      <c r="AD48" s="11"/>
      <c r="AE48" s="11"/>
      <c r="AF48" s="11"/>
      <c r="AG48" s="11"/>
      <c r="AH48" s="11"/>
      <c r="AI48" s="11"/>
      <c r="AJ48" s="108"/>
      <c r="AK48" s="108"/>
    </row>
    <row r="49" spans="2:28" ht="108.75" customHeight="1" collapsed="1">
      <c r="B49" s="813">
        <v>6</v>
      </c>
      <c r="C49" s="1466" t="s">
        <v>1489</v>
      </c>
      <c r="D49" s="1466"/>
      <c r="E49" s="814" t="s">
        <v>1490</v>
      </c>
      <c r="F49" s="814">
        <f>+F50</f>
        <v>1</v>
      </c>
      <c r="G49" s="814" t="str">
        <f>+G50</f>
        <v>Informe físico y envío por correo</v>
      </c>
      <c r="H49" s="814" t="str">
        <f>+H50</f>
        <v>Todos los departamentos</v>
      </c>
      <c r="I49" s="815">
        <v>1</v>
      </c>
      <c r="J49" s="1510">
        <f>AVERAGE(J50:L52)</f>
        <v>0</v>
      </c>
      <c r="K49" s="1510"/>
      <c r="L49" s="1510"/>
      <c r="M49" s="1511">
        <f>(((+O52+O51+O50)/3 )+J49)</f>
        <v>0.66666666666666663</v>
      </c>
      <c r="N49" s="1512"/>
      <c r="O49" s="1512"/>
      <c r="P49" s="1470">
        <f>(((+R52+R51+R50)/3 )+M49)</f>
        <v>1</v>
      </c>
      <c r="Q49" s="1470"/>
      <c r="R49" s="1470"/>
      <c r="S49" s="1471">
        <f>(((+U52+U51+U50)/3 )+P49)</f>
        <v>1</v>
      </c>
      <c r="T49" s="1471"/>
      <c r="U49" s="1471"/>
      <c r="V49" s="835" t="s">
        <v>1491</v>
      </c>
      <c r="W49" s="836" t="s">
        <v>494</v>
      </c>
      <c r="X49" s="836" t="s">
        <v>119</v>
      </c>
      <c r="Y49" s="835" t="s">
        <v>1450</v>
      </c>
      <c r="Z49" s="1500"/>
      <c r="AA49" s="1519"/>
      <c r="AB49" s="105"/>
    </row>
    <row r="50" spans="2:28" ht="15" hidden="1" customHeight="1" outlineLevel="1">
      <c r="B50" s="813"/>
      <c r="C50" s="1514"/>
      <c r="D50" s="904" t="s">
        <v>1492</v>
      </c>
      <c r="E50" s="814" t="s">
        <v>567</v>
      </c>
      <c r="F50" s="814">
        <v>1</v>
      </c>
      <c r="G50" s="814" t="s">
        <v>1493</v>
      </c>
      <c r="H50" s="814" t="s">
        <v>1494</v>
      </c>
      <c r="I50" s="837">
        <v>1</v>
      </c>
      <c r="J50" s="838">
        <v>0</v>
      </c>
      <c r="K50" s="838"/>
      <c r="L50" s="838"/>
      <c r="M50" s="244"/>
      <c r="N50" s="244"/>
      <c r="O50" s="244"/>
      <c r="P50" s="1470"/>
      <c r="Q50" s="1470"/>
      <c r="R50" s="1470">
        <v>1</v>
      </c>
      <c r="S50" s="1471"/>
      <c r="T50" s="1471"/>
      <c r="U50" s="1471"/>
      <c r="V50" s="835" t="s">
        <v>1491</v>
      </c>
      <c r="W50" s="836" t="s">
        <v>23</v>
      </c>
      <c r="X50" s="836" t="s">
        <v>24</v>
      </c>
      <c r="Y50" s="835" t="s">
        <v>1450</v>
      </c>
      <c r="Z50" s="1500"/>
      <c r="AA50" s="1519"/>
      <c r="AB50" s="105"/>
    </row>
    <row r="51" spans="2:28" ht="15" hidden="1" customHeight="1" outlineLevel="1">
      <c r="B51" s="813"/>
      <c r="C51" s="1514"/>
      <c r="D51" s="904" t="s">
        <v>1495</v>
      </c>
      <c r="E51" s="814">
        <v>1</v>
      </c>
      <c r="F51" s="814">
        <v>1</v>
      </c>
      <c r="G51" s="814" t="s">
        <v>1493</v>
      </c>
      <c r="H51" s="814" t="s">
        <v>1494</v>
      </c>
      <c r="I51" s="837">
        <v>1</v>
      </c>
      <c r="J51" s="838">
        <v>0</v>
      </c>
      <c r="K51" s="838"/>
      <c r="L51" s="838"/>
      <c r="M51" s="244"/>
      <c r="N51" s="244"/>
      <c r="O51" s="839">
        <v>1</v>
      </c>
      <c r="P51" s="1470"/>
      <c r="Q51" s="1470"/>
      <c r="R51" s="1470"/>
      <c r="S51" s="1471"/>
      <c r="T51" s="1471"/>
      <c r="U51" s="1471"/>
      <c r="V51" s="835" t="s">
        <v>1491</v>
      </c>
      <c r="W51" s="836" t="s">
        <v>23</v>
      </c>
      <c r="X51" s="836" t="s">
        <v>24</v>
      </c>
      <c r="Y51" s="835" t="s">
        <v>1450</v>
      </c>
      <c r="Z51" s="1500"/>
      <c r="AA51" s="1519"/>
      <c r="AB51" s="105"/>
    </row>
    <row r="52" spans="2:28" ht="15" hidden="1" customHeight="1" outlineLevel="1">
      <c r="B52" s="813"/>
      <c r="C52" s="1514"/>
      <c r="D52" s="904" t="s">
        <v>1496</v>
      </c>
      <c r="E52" s="814">
        <v>1</v>
      </c>
      <c r="F52" s="814">
        <v>1</v>
      </c>
      <c r="G52" s="814" t="s">
        <v>1493</v>
      </c>
      <c r="H52" s="814" t="s">
        <v>1494</v>
      </c>
      <c r="I52" s="837">
        <v>1</v>
      </c>
      <c r="J52" s="838">
        <v>0</v>
      </c>
      <c r="K52" s="838"/>
      <c r="L52" s="838"/>
      <c r="M52" s="244"/>
      <c r="N52" s="244"/>
      <c r="O52" s="839">
        <v>1</v>
      </c>
      <c r="P52" s="1470"/>
      <c r="Q52" s="1470"/>
      <c r="R52" s="1470"/>
      <c r="S52" s="1471"/>
      <c r="T52" s="1471"/>
      <c r="U52" s="1471"/>
      <c r="V52" s="835" t="s">
        <v>1491</v>
      </c>
      <c r="W52" s="836" t="s">
        <v>23</v>
      </c>
      <c r="X52" s="836" t="s">
        <v>24</v>
      </c>
      <c r="Y52" s="835" t="s">
        <v>1450</v>
      </c>
      <c r="Z52" s="1500"/>
      <c r="AA52" s="1519"/>
      <c r="AB52" s="105"/>
    </row>
    <row r="53" spans="2:28" ht="121.5" customHeight="1" collapsed="1">
      <c r="B53" s="813">
        <v>7</v>
      </c>
      <c r="C53" s="1466" t="s">
        <v>1497</v>
      </c>
      <c r="D53" s="1466"/>
      <c r="E53" s="814" t="s">
        <v>567</v>
      </c>
      <c r="F53" s="814">
        <f>+F54</f>
        <v>1</v>
      </c>
      <c r="G53" s="814" t="str">
        <f>+G54</f>
        <v>Informe físico y envío por correo</v>
      </c>
      <c r="H53" s="814" t="str">
        <f>+H54</f>
        <v>Todos los departamentos</v>
      </c>
      <c r="I53" s="815">
        <v>1</v>
      </c>
      <c r="J53" s="1510">
        <f>AVERAGE(J54:L56)</f>
        <v>0</v>
      </c>
      <c r="K53" s="1510"/>
      <c r="L53" s="1510"/>
      <c r="M53" s="1511">
        <f>(((+O56+O55+O54)/3 )+J53)</f>
        <v>0.66666666666666663</v>
      </c>
      <c r="N53" s="1512"/>
      <c r="O53" s="1512"/>
      <c r="P53" s="1470">
        <f>(((+R56+R55+R54)/3 )+M53)</f>
        <v>1</v>
      </c>
      <c r="Q53" s="1470"/>
      <c r="R53" s="1470"/>
      <c r="S53" s="1471">
        <f>(((+U56+U55+U54)/3 )+P53)</f>
        <v>1</v>
      </c>
      <c r="T53" s="1471"/>
      <c r="U53" s="1471"/>
      <c r="V53" s="835" t="s">
        <v>1491</v>
      </c>
      <c r="W53" s="836" t="s">
        <v>494</v>
      </c>
      <c r="X53" s="836" t="s">
        <v>495</v>
      </c>
      <c r="Y53" s="835" t="s">
        <v>1450</v>
      </c>
      <c r="Z53" s="1500"/>
      <c r="AA53" s="1519"/>
      <c r="AB53" s="105"/>
    </row>
    <row r="54" spans="2:28" ht="15" hidden="1" customHeight="1" outlineLevel="1" thickBot="1">
      <c r="B54" s="813"/>
      <c r="C54" s="1514"/>
      <c r="D54" s="904" t="s">
        <v>1498</v>
      </c>
      <c r="E54" s="814" t="s">
        <v>567</v>
      </c>
      <c r="F54" s="814">
        <v>1</v>
      </c>
      <c r="G54" s="814" t="s">
        <v>1493</v>
      </c>
      <c r="H54" s="814" t="s">
        <v>1494</v>
      </c>
      <c r="I54" s="815">
        <v>1</v>
      </c>
      <c r="J54" s="840"/>
      <c r="K54" s="840"/>
      <c r="L54" s="840"/>
      <c r="M54" s="781"/>
      <c r="N54" s="781"/>
      <c r="O54" s="839">
        <v>1</v>
      </c>
      <c r="P54" s="1470"/>
      <c r="Q54" s="1470"/>
      <c r="R54" s="1470"/>
      <c r="S54" s="1471"/>
      <c r="T54" s="1471"/>
      <c r="U54" s="1471"/>
      <c r="V54" s="835" t="s">
        <v>1499</v>
      </c>
      <c r="W54" s="836" t="s">
        <v>23</v>
      </c>
      <c r="X54" s="836" t="s">
        <v>24</v>
      </c>
      <c r="Y54" s="841" t="s">
        <v>1500</v>
      </c>
      <c r="Z54" s="1500"/>
      <c r="AA54" s="1519"/>
      <c r="AB54" s="105"/>
    </row>
    <row r="55" spans="2:28" ht="15" hidden="1" customHeight="1" outlineLevel="1" thickBot="1">
      <c r="B55" s="813"/>
      <c r="C55" s="1514"/>
      <c r="D55" s="904" t="s">
        <v>1501</v>
      </c>
      <c r="E55" s="814" t="s">
        <v>567</v>
      </c>
      <c r="F55" s="814">
        <v>1</v>
      </c>
      <c r="G55" s="814" t="s">
        <v>1493</v>
      </c>
      <c r="H55" s="814" t="s">
        <v>1494</v>
      </c>
      <c r="I55" s="815">
        <v>1</v>
      </c>
      <c r="J55" s="840">
        <v>0</v>
      </c>
      <c r="K55" s="840"/>
      <c r="L55" s="840"/>
      <c r="M55" s="781"/>
      <c r="N55" s="781"/>
      <c r="O55" s="839"/>
      <c r="P55" s="1470"/>
      <c r="Q55" s="1470"/>
      <c r="R55" s="1470">
        <v>1</v>
      </c>
      <c r="S55" s="1471"/>
      <c r="T55" s="1471"/>
      <c r="U55" s="1471"/>
      <c r="V55" s="835" t="s">
        <v>1499</v>
      </c>
      <c r="W55" s="836" t="s">
        <v>23</v>
      </c>
      <c r="X55" s="836" t="s">
        <v>24</v>
      </c>
      <c r="Y55" s="841" t="s">
        <v>1500</v>
      </c>
      <c r="Z55" s="1500"/>
      <c r="AA55" s="1519"/>
      <c r="AB55" s="105"/>
    </row>
    <row r="56" spans="2:28" ht="15" hidden="1" customHeight="1" outlineLevel="1" thickBot="1">
      <c r="B56" s="813"/>
      <c r="C56" s="1514"/>
      <c r="D56" s="904" t="s">
        <v>1502</v>
      </c>
      <c r="E56" s="814" t="s">
        <v>567</v>
      </c>
      <c r="F56" s="814">
        <v>1</v>
      </c>
      <c r="G56" s="814" t="s">
        <v>1493</v>
      </c>
      <c r="H56" s="814" t="s">
        <v>1494</v>
      </c>
      <c r="I56" s="815">
        <v>1</v>
      </c>
      <c r="J56" s="840"/>
      <c r="K56" s="840"/>
      <c r="L56" s="840"/>
      <c r="M56" s="781"/>
      <c r="N56" s="781"/>
      <c r="O56" s="839">
        <v>1</v>
      </c>
      <c r="P56" s="1470"/>
      <c r="Q56" s="1470"/>
      <c r="R56" s="1470"/>
      <c r="S56" s="1471"/>
      <c r="T56" s="1471"/>
      <c r="U56" s="1471"/>
      <c r="V56" s="835" t="s">
        <v>1499</v>
      </c>
      <c r="W56" s="836" t="s">
        <v>23</v>
      </c>
      <c r="X56" s="836" t="s">
        <v>24</v>
      </c>
      <c r="Y56" s="841" t="s">
        <v>1500</v>
      </c>
      <c r="Z56" s="1500"/>
      <c r="AA56" s="1519"/>
      <c r="AB56" s="105"/>
    </row>
    <row r="57" spans="2:28" ht="8.25" hidden="1" customHeight="1" outlineLevel="1">
      <c r="B57" s="813"/>
      <c r="C57" s="1514"/>
      <c r="D57" s="904" t="s">
        <v>1503</v>
      </c>
      <c r="E57" s="814" t="s">
        <v>567</v>
      </c>
      <c r="F57" s="814">
        <v>1</v>
      </c>
      <c r="G57" s="814" t="s">
        <v>1493</v>
      </c>
      <c r="H57" s="814" t="s">
        <v>1494</v>
      </c>
      <c r="I57" s="815">
        <v>1</v>
      </c>
      <c r="J57" s="840"/>
      <c r="K57" s="840"/>
      <c r="L57" s="840"/>
      <c r="M57" s="781"/>
      <c r="N57" s="781"/>
      <c r="O57" s="839">
        <v>1</v>
      </c>
      <c r="P57" s="1470"/>
      <c r="Q57" s="1470"/>
      <c r="R57" s="1470"/>
      <c r="S57" s="1471"/>
      <c r="T57" s="1471"/>
      <c r="U57" s="1471"/>
      <c r="V57" s="835" t="s">
        <v>1499</v>
      </c>
      <c r="W57" s="836" t="s">
        <v>23</v>
      </c>
      <c r="X57" s="836" t="s">
        <v>24</v>
      </c>
      <c r="Y57" s="841" t="s">
        <v>1500</v>
      </c>
      <c r="Z57" s="1500"/>
      <c r="AA57" s="1519"/>
      <c r="AB57" s="105"/>
    </row>
    <row r="58" spans="2:28" ht="99" customHeight="1" collapsed="1">
      <c r="B58" s="813">
        <v>8</v>
      </c>
      <c r="C58" s="1466" t="s">
        <v>1641</v>
      </c>
      <c r="D58" s="1466"/>
      <c r="E58" s="814" t="s">
        <v>567</v>
      </c>
      <c r="F58" s="814">
        <f>+F59</f>
        <v>1</v>
      </c>
      <c r="G58" s="814" t="str">
        <f>+G59</f>
        <v>Informe físico y envío por correo</v>
      </c>
      <c r="H58" s="814" t="str">
        <f>+H59</f>
        <v>Planificación y Desarrollo</v>
      </c>
      <c r="I58" s="815">
        <v>1</v>
      </c>
      <c r="J58" s="1510">
        <f>AVERAGE(J59:L61)</f>
        <v>0</v>
      </c>
      <c r="K58" s="1510"/>
      <c r="L58" s="1510"/>
      <c r="M58" s="1511">
        <f>(((+O61+O60+O59)/3 )+J58)</f>
        <v>0</v>
      </c>
      <c r="N58" s="1512"/>
      <c r="O58" s="1512"/>
      <c r="P58" s="1470">
        <f>(((+R61+R60+R59)/3 )+M58)</f>
        <v>0</v>
      </c>
      <c r="Q58" s="1470"/>
      <c r="R58" s="1470"/>
      <c r="S58" s="1471">
        <f>(((+U61+U60+U59)/3 )+P58)</f>
        <v>0.66666666666666663</v>
      </c>
      <c r="T58" s="1471"/>
      <c r="U58" s="1471"/>
      <c r="V58" s="835" t="s">
        <v>1504</v>
      </c>
      <c r="W58" s="836" t="s">
        <v>1140</v>
      </c>
      <c r="X58" s="836" t="s">
        <v>741</v>
      </c>
      <c r="Y58" s="835" t="s">
        <v>1505</v>
      </c>
      <c r="Z58" s="1500"/>
      <c r="AA58" s="1520"/>
      <c r="AB58" s="105"/>
    </row>
    <row r="59" spans="2:28" ht="15" hidden="1" customHeight="1" outlineLevel="1">
      <c r="B59" s="813"/>
      <c r="C59" s="1514"/>
      <c r="D59" s="904" t="s">
        <v>1506</v>
      </c>
      <c r="E59" s="814" t="s">
        <v>567</v>
      </c>
      <c r="F59" s="814">
        <v>1</v>
      </c>
      <c r="G59" s="814" t="s">
        <v>1493</v>
      </c>
      <c r="H59" s="814" t="s">
        <v>594</v>
      </c>
      <c r="I59" s="815">
        <v>1</v>
      </c>
      <c r="J59" s="840"/>
      <c r="K59" s="840"/>
      <c r="L59" s="840"/>
      <c r="M59" s="781"/>
      <c r="N59" s="781"/>
      <c r="O59" s="781"/>
      <c r="P59" s="1470"/>
      <c r="Q59" s="1470"/>
      <c r="R59" s="1470"/>
      <c r="S59" s="1471"/>
      <c r="T59" s="1471"/>
      <c r="U59" s="1471">
        <v>1</v>
      </c>
      <c r="V59" s="835" t="s">
        <v>1499</v>
      </c>
      <c r="W59" s="836" t="s">
        <v>23</v>
      </c>
      <c r="X59" s="836" t="s">
        <v>24</v>
      </c>
      <c r="Y59" s="841" t="s">
        <v>1500</v>
      </c>
      <c r="Z59" s="1500"/>
      <c r="AA59" s="824" t="s">
        <v>1439</v>
      </c>
      <c r="AB59" s="105"/>
    </row>
    <row r="60" spans="2:28" ht="15" hidden="1" customHeight="1" outlineLevel="1">
      <c r="B60" s="813"/>
      <c r="C60" s="1514"/>
      <c r="D60" s="904" t="s">
        <v>1507</v>
      </c>
      <c r="E60" s="814" t="s">
        <v>567</v>
      </c>
      <c r="F60" s="814">
        <v>1</v>
      </c>
      <c r="G60" s="814" t="s">
        <v>1493</v>
      </c>
      <c r="H60" s="814" t="s">
        <v>594</v>
      </c>
      <c r="I60" s="815">
        <v>1</v>
      </c>
      <c r="J60" s="840"/>
      <c r="K60" s="840"/>
      <c r="L60" s="840"/>
      <c r="M60" s="781"/>
      <c r="N60" s="781"/>
      <c r="O60" s="781"/>
      <c r="P60" s="1470"/>
      <c r="Q60" s="1470"/>
      <c r="R60" s="1470"/>
      <c r="S60" s="1471"/>
      <c r="T60" s="1471"/>
      <c r="U60" s="1471">
        <v>1</v>
      </c>
      <c r="V60" s="835" t="s">
        <v>1499</v>
      </c>
      <c r="W60" s="836" t="s">
        <v>23</v>
      </c>
      <c r="X60" s="836" t="s">
        <v>24</v>
      </c>
      <c r="Y60" s="841" t="s">
        <v>1500</v>
      </c>
      <c r="Z60" s="1500"/>
      <c r="AA60" s="824" t="s">
        <v>1439</v>
      </c>
      <c r="AB60" s="105"/>
    </row>
    <row r="61" spans="2:28" ht="113.25" customHeight="1" collapsed="1">
      <c r="B61" s="813">
        <v>9</v>
      </c>
      <c r="C61" s="1466" t="s">
        <v>1508</v>
      </c>
      <c r="D61" s="1466"/>
      <c r="E61" s="814" t="s">
        <v>1509</v>
      </c>
      <c r="F61" s="814">
        <v>1</v>
      </c>
      <c r="G61" s="814" t="s">
        <v>1509</v>
      </c>
      <c r="H61" s="814" t="str">
        <f>+H62</f>
        <v>Planificación y Desarrollo</v>
      </c>
      <c r="I61" s="815">
        <v>1</v>
      </c>
      <c r="J61" s="1510">
        <f>AVERAGE(J62:L64)</f>
        <v>0</v>
      </c>
      <c r="K61" s="1510"/>
      <c r="L61" s="1510"/>
      <c r="M61" s="1511">
        <f>(((+O64+O63+O62)/3 )+J61)</f>
        <v>1</v>
      </c>
      <c r="N61" s="1512"/>
      <c r="O61" s="1512"/>
      <c r="P61" s="1470">
        <f>(((+R64+R63+R62)/3 )+M61)</f>
        <v>1</v>
      </c>
      <c r="Q61" s="1470"/>
      <c r="R61" s="1470"/>
      <c r="S61" s="1471">
        <f>(((+U64+U63+U62)/3 )+P61)</f>
        <v>1</v>
      </c>
      <c r="T61" s="1471"/>
      <c r="U61" s="1471"/>
      <c r="V61" s="835" t="s">
        <v>1510</v>
      </c>
      <c r="W61" s="836" t="s">
        <v>494</v>
      </c>
      <c r="X61" s="836" t="s">
        <v>1511</v>
      </c>
      <c r="Y61" s="835" t="s">
        <v>1512</v>
      </c>
      <c r="Z61" s="1500"/>
      <c r="AA61" s="1518" t="s">
        <v>1439</v>
      </c>
      <c r="AB61" s="105"/>
    </row>
    <row r="62" spans="2:28" ht="15" hidden="1" customHeight="1" outlineLevel="1">
      <c r="B62" s="813"/>
      <c r="C62" s="904"/>
      <c r="D62" s="904" t="s">
        <v>1513</v>
      </c>
      <c r="E62" s="814" t="s">
        <v>567</v>
      </c>
      <c r="F62" s="814"/>
      <c r="G62" s="814" t="s">
        <v>1493</v>
      </c>
      <c r="H62" s="814" t="s">
        <v>594</v>
      </c>
      <c r="I62" s="815">
        <v>1</v>
      </c>
      <c r="J62" s="840"/>
      <c r="K62" s="840"/>
      <c r="L62" s="840"/>
      <c r="M62" s="781"/>
      <c r="N62" s="781"/>
      <c r="O62" s="842">
        <v>2</v>
      </c>
      <c r="P62" s="1470"/>
      <c r="Q62" s="1470"/>
      <c r="R62" s="1470"/>
      <c r="S62" s="1471"/>
      <c r="T62" s="1471"/>
      <c r="U62" s="1471"/>
      <c r="V62" s="835" t="s">
        <v>1499</v>
      </c>
      <c r="W62" s="836" t="s">
        <v>23</v>
      </c>
      <c r="X62" s="836" t="s">
        <v>24</v>
      </c>
      <c r="Y62" s="841" t="s">
        <v>1500</v>
      </c>
      <c r="Z62" s="1500"/>
      <c r="AA62" s="1519"/>
      <c r="AB62" s="105"/>
    </row>
    <row r="63" spans="2:28" ht="86.25" hidden="1" customHeight="1" collapsed="1">
      <c r="B63" s="813">
        <v>10</v>
      </c>
      <c r="C63" s="1466" t="s">
        <v>1514</v>
      </c>
      <c r="D63" s="1466"/>
      <c r="E63" s="814" t="s">
        <v>567</v>
      </c>
      <c r="F63" s="814">
        <f>+F64</f>
        <v>1</v>
      </c>
      <c r="G63" s="814" t="str">
        <f>+G64</f>
        <v>Informe físico y envío por correo</v>
      </c>
      <c r="H63" s="814" t="str">
        <f>+H64</f>
        <v>RR.HH.</v>
      </c>
      <c r="I63" s="815">
        <v>1</v>
      </c>
      <c r="J63" s="1510">
        <f>AVERAGE(J64:L66)</f>
        <v>0</v>
      </c>
      <c r="K63" s="1510"/>
      <c r="L63" s="1510"/>
      <c r="M63" s="1511">
        <f>(((+O66+O65+O64)/3 )+J63)</f>
        <v>1</v>
      </c>
      <c r="N63" s="1512"/>
      <c r="O63" s="1512"/>
      <c r="P63" s="1470">
        <f>(((+R66+R65+R64)/3 )+M63)</f>
        <v>1</v>
      </c>
      <c r="Q63" s="1470"/>
      <c r="R63" s="1470"/>
      <c r="S63" s="1471">
        <f>(((+U66+U65+U64)/3 )+P63)</f>
        <v>1</v>
      </c>
      <c r="T63" s="1471"/>
      <c r="U63" s="1471"/>
      <c r="V63" s="835" t="s">
        <v>1515</v>
      </c>
      <c r="W63" s="836" t="s">
        <v>494</v>
      </c>
      <c r="X63" s="836" t="s">
        <v>119</v>
      </c>
      <c r="Y63" s="835" t="s">
        <v>1516</v>
      </c>
      <c r="Z63" s="1500"/>
      <c r="AA63" s="1519"/>
      <c r="AB63" s="105"/>
    </row>
    <row r="64" spans="2:28" ht="15" hidden="1" customHeight="1" outlineLevel="1">
      <c r="B64" s="818"/>
      <c r="C64" s="1513"/>
      <c r="D64" s="906" t="s">
        <v>1517</v>
      </c>
      <c r="E64" s="244" t="s">
        <v>567</v>
      </c>
      <c r="F64" s="244">
        <v>1</v>
      </c>
      <c r="G64" s="244" t="s">
        <v>1493</v>
      </c>
      <c r="H64" s="244" t="s">
        <v>1518</v>
      </c>
      <c r="I64" s="823">
        <v>1</v>
      </c>
      <c r="J64" s="843"/>
      <c r="K64" s="843"/>
      <c r="L64" s="843"/>
      <c r="M64" s="781"/>
      <c r="N64" s="781"/>
      <c r="O64" s="908">
        <v>1</v>
      </c>
      <c r="P64" s="1506"/>
      <c r="Q64" s="1506"/>
      <c r="R64" s="1506"/>
      <c r="S64" s="1506"/>
      <c r="T64" s="1506"/>
      <c r="U64" s="1506"/>
      <c r="V64" s="251" t="s">
        <v>1499</v>
      </c>
      <c r="W64" s="244" t="s">
        <v>23</v>
      </c>
      <c r="X64" s="244" t="s">
        <v>24</v>
      </c>
      <c r="Y64" s="844" t="s">
        <v>1500</v>
      </c>
      <c r="Z64" s="1500"/>
      <c r="AA64" s="1519"/>
      <c r="AB64" s="105"/>
    </row>
    <row r="65" spans="2:28" ht="15" hidden="1" customHeight="1" outlineLevel="1">
      <c r="B65" s="818"/>
      <c r="C65" s="1513"/>
      <c r="D65" s="906" t="s">
        <v>1519</v>
      </c>
      <c r="E65" s="244" t="s">
        <v>567</v>
      </c>
      <c r="F65" s="244">
        <v>1</v>
      </c>
      <c r="G65" s="244" t="s">
        <v>1493</v>
      </c>
      <c r="H65" s="244" t="s">
        <v>1518</v>
      </c>
      <c r="I65" s="823">
        <v>1</v>
      </c>
      <c r="J65" s="843"/>
      <c r="K65" s="843">
        <v>0</v>
      </c>
      <c r="L65" s="843"/>
      <c r="M65" s="781"/>
      <c r="N65" s="781"/>
      <c r="O65" s="908">
        <v>1</v>
      </c>
      <c r="P65" s="1506"/>
      <c r="Q65" s="1506"/>
      <c r="R65" s="1506"/>
      <c r="S65" s="1506"/>
      <c r="T65" s="1506"/>
      <c r="U65" s="1506"/>
      <c r="V65" s="251" t="s">
        <v>1499</v>
      </c>
      <c r="W65" s="244" t="s">
        <v>23</v>
      </c>
      <c r="X65" s="244" t="s">
        <v>24</v>
      </c>
      <c r="Y65" s="844" t="s">
        <v>1500</v>
      </c>
      <c r="Z65" s="1500"/>
      <c r="AA65" s="1519"/>
      <c r="AB65" s="105"/>
    </row>
    <row r="66" spans="2:28" ht="51" hidden="1" customHeight="1" outlineLevel="1">
      <c r="B66" s="818"/>
      <c r="C66" s="1513"/>
      <c r="D66" s="906" t="s">
        <v>1520</v>
      </c>
      <c r="E66" s="244" t="s">
        <v>567</v>
      </c>
      <c r="F66" s="244">
        <v>1</v>
      </c>
      <c r="G66" s="244" t="s">
        <v>1493</v>
      </c>
      <c r="H66" s="244" t="s">
        <v>1518</v>
      </c>
      <c r="I66" s="823">
        <v>1</v>
      </c>
      <c r="J66" s="843"/>
      <c r="K66" s="843"/>
      <c r="L66" s="843"/>
      <c r="M66" s="781"/>
      <c r="N66" s="781"/>
      <c r="O66" s="908">
        <v>1</v>
      </c>
      <c r="P66" s="1506"/>
      <c r="Q66" s="1506"/>
      <c r="R66" s="1506"/>
      <c r="S66" s="1506"/>
      <c r="T66" s="1506"/>
      <c r="U66" s="1506"/>
      <c r="V66" s="251" t="s">
        <v>1499</v>
      </c>
      <c r="W66" s="244" t="s">
        <v>23</v>
      </c>
      <c r="X66" s="244" t="s">
        <v>24</v>
      </c>
      <c r="Y66" s="844" t="s">
        <v>1500</v>
      </c>
      <c r="Z66" s="1500"/>
      <c r="AA66" s="1519"/>
      <c r="AB66" s="105"/>
    </row>
    <row r="67" spans="2:28" ht="106.5" customHeight="1" collapsed="1">
      <c r="B67" s="1496">
        <v>11</v>
      </c>
      <c r="C67" s="1466" t="s">
        <v>1521</v>
      </c>
      <c r="D67" s="1466"/>
      <c r="E67" s="814" t="s">
        <v>567</v>
      </c>
      <c r="F67" s="814">
        <f>+F68</f>
        <v>1</v>
      </c>
      <c r="G67" s="814" t="str">
        <f>+G68</f>
        <v>Informe físico y envío por correo</v>
      </c>
      <c r="H67" s="814" t="str">
        <f>+H68</f>
        <v>Planificación y Desarrollo</v>
      </c>
      <c r="I67" s="815">
        <v>1</v>
      </c>
      <c r="J67" s="1510">
        <f>AVERAGE(J68:L71)</f>
        <v>0.5</v>
      </c>
      <c r="K67" s="1510"/>
      <c r="L67" s="1510"/>
      <c r="M67" s="1511">
        <f>(((+O71+O69+L68)/3))</f>
        <v>1</v>
      </c>
      <c r="N67" s="1512"/>
      <c r="O67" s="1512"/>
      <c r="P67" s="1470">
        <f>(((+R71+R69+R68)/3 )+M67)</f>
        <v>1</v>
      </c>
      <c r="Q67" s="1470"/>
      <c r="R67" s="1470"/>
      <c r="S67" s="1471">
        <f>(((+U71+U69+U68)/3 )+P67)</f>
        <v>1</v>
      </c>
      <c r="T67" s="1471"/>
      <c r="U67" s="1471"/>
      <c r="V67" s="835" t="s">
        <v>1522</v>
      </c>
      <c r="W67" s="836" t="s">
        <v>494</v>
      </c>
      <c r="X67" s="836" t="s">
        <v>495</v>
      </c>
      <c r="Y67" s="835" t="s">
        <v>1523</v>
      </c>
      <c r="Z67" s="1500"/>
      <c r="AA67" s="1520"/>
      <c r="AB67" s="105"/>
    </row>
    <row r="68" spans="2:28" ht="62.25" hidden="1" customHeight="1" outlineLevel="1">
      <c r="B68" s="1497"/>
      <c r="C68" s="1507" t="s">
        <v>1524</v>
      </c>
      <c r="D68" s="906" t="s">
        <v>1525</v>
      </c>
      <c r="E68" s="244" t="s">
        <v>567</v>
      </c>
      <c r="F68" s="244">
        <v>1</v>
      </c>
      <c r="G68" s="244" t="s">
        <v>1493</v>
      </c>
      <c r="H68" s="244" t="s">
        <v>594</v>
      </c>
      <c r="I68" s="823">
        <v>1</v>
      </c>
      <c r="J68" s="843"/>
      <c r="K68" s="843"/>
      <c r="L68" s="845">
        <v>1</v>
      </c>
      <c r="M68" s="781"/>
      <c r="P68" s="1506"/>
      <c r="Q68" s="1506"/>
      <c r="R68" s="1506"/>
      <c r="S68" s="1506"/>
      <c r="T68" s="1506"/>
      <c r="U68" s="1506"/>
      <c r="V68" s="251" t="s">
        <v>1499</v>
      </c>
      <c r="W68" s="966" t="s">
        <v>494</v>
      </c>
      <c r="X68" s="966" t="s">
        <v>495</v>
      </c>
      <c r="Y68" s="966" t="s">
        <v>1500</v>
      </c>
      <c r="Z68" s="1500"/>
      <c r="AA68" s="824" t="s">
        <v>1439</v>
      </c>
      <c r="AB68" s="105"/>
    </row>
    <row r="69" spans="2:28" ht="62.25" hidden="1" customHeight="1" outlineLevel="1">
      <c r="B69" s="1497"/>
      <c r="C69" s="1507"/>
      <c r="D69" s="906" t="s">
        <v>1526</v>
      </c>
      <c r="E69" s="244" t="s">
        <v>571</v>
      </c>
      <c r="F69" s="244">
        <v>1</v>
      </c>
      <c r="G69" s="244" t="s">
        <v>1527</v>
      </c>
      <c r="H69" s="244" t="s">
        <v>594</v>
      </c>
      <c r="I69" s="1508">
        <v>1</v>
      </c>
      <c r="J69" s="843"/>
      <c r="K69" s="846">
        <v>0</v>
      </c>
      <c r="L69" s="843"/>
      <c r="M69" s="781"/>
      <c r="N69" s="845">
        <v>1</v>
      </c>
      <c r="O69" s="847">
        <v>1</v>
      </c>
      <c r="P69" s="1506"/>
      <c r="Q69" s="1506"/>
      <c r="R69" s="1506"/>
      <c r="S69" s="1506"/>
      <c r="T69" s="1506"/>
      <c r="U69" s="1506"/>
      <c r="V69" s="1502" t="s">
        <v>1499</v>
      </c>
      <c r="W69" s="1504" t="s">
        <v>494</v>
      </c>
      <c r="X69" s="1504" t="s">
        <v>119</v>
      </c>
      <c r="Y69" s="1504" t="s">
        <v>1500</v>
      </c>
      <c r="Z69" s="1500"/>
      <c r="AA69" s="824" t="s">
        <v>1439</v>
      </c>
      <c r="AB69" s="105"/>
    </row>
    <row r="70" spans="2:28" ht="45" hidden="1" customHeight="1" outlineLevel="1">
      <c r="B70" s="1497"/>
      <c r="C70" s="1507"/>
      <c r="D70" s="906" t="s">
        <v>1528</v>
      </c>
      <c r="E70" s="244" t="s">
        <v>571</v>
      </c>
      <c r="F70" s="244">
        <v>1</v>
      </c>
      <c r="G70" s="244" t="s">
        <v>1529</v>
      </c>
      <c r="H70" s="244" t="s">
        <v>594</v>
      </c>
      <c r="I70" s="1509"/>
      <c r="J70" s="843"/>
      <c r="K70" s="846"/>
      <c r="L70" s="843"/>
      <c r="M70" s="781"/>
      <c r="N70" s="845">
        <v>1</v>
      </c>
      <c r="O70" s="847"/>
      <c r="P70" s="1506"/>
      <c r="Q70" s="1506"/>
      <c r="R70" s="1506"/>
      <c r="S70" s="1506"/>
      <c r="T70" s="1506"/>
      <c r="U70" s="1506"/>
      <c r="V70" s="1503"/>
      <c r="W70" s="1505"/>
      <c r="X70" s="1505"/>
      <c r="Y70" s="1505"/>
      <c r="Z70" s="1500"/>
      <c r="AA70" s="824" t="s">
        <v>1439</v>
      </c>
      <c r="AB70" s="105"/>
    </row>
    <row r="71" spans="2:28" ht="47.25" hidden="1" customHeight="1" outlineLevel="1">
      <c r="B71" s="1498"/>
      <c r="C71" s="1507"/>
      <c r="D71" s="906" t="s">
        <v>1530</v>
      </c>
      <c r="E71" s="244" t="s">
        <v>567</v>
      </c>
      <c r="F71" s="244">
        <v>1</v>
      </c>
      <c r="G71" s="244" t="s">
        <v>1493</v>
      </c>
      <c r="H71" s="244" t="s">
        <v>594</v>
      </c>
      <c r="I71" s="823">
        <v>1</v>
      </c>
      <c r="J71" s="843"/>
      <c r="K71" s="843"/>
      <c r="L71" s="843"/>
      <c r="M71" s="781"/>
      <c r="N71" s="848"/>
      <c r="O71" s="845">
        <v>1</v>
      </c>
      <c r="P71" s="1506"/>
      <c r="Q71" s="1506"/>
      <c r="R71" s="1506"/>
      <c r="S71" s="1506"/>
      <c r="T71" s="1506"/>
      <c r="U71" s="1506"/>
      <c r="V71" s="251" t="s">
        <v>1499</v>
      </c>
      <c r="W71" s="966" t="s">
        <v>494</v>
      </c>
      <c r="X71" s="966" t="s">
        <v>495</v>
      </c>
      <c r="Y71" s="966" t="s">
        <v>1500</v>
      </c>
      <c r="Z71" s="1500"/>
      <c r="AA71" s="824" t="s">
        <v>1439</v>
      </c>
      <c r="AB71" s="105"/>
    </row>
    <row r="72" spans="2:28" ht="15.75" collapsed="1"/>
    <row r="73" spans="2:28" ht="15.75"/>
    <row r="74" spans="2:28" ht="15.75"/>
    <row r="75" spans="2:28" ht="15.75"/>
    <row r="76" spans="2:28" ht="15" customHeight="1">
      <c r="F76" s="849" t="s">
        <v>475</v>
      </c>
      <c r="G76" s="850"/>
      <c r="H76" s="194"/>
    </row>
    <row r="77" spans="2:28" ht="15" customHeight="1">
      <c r="F77" s="851"/>
      <c r="G77"/>
      <c r="H77" s="658"/>
      <c r="I77" s="852"/>
    </row>
    <row r="78" spans="2:28" ht="15" customHeight="1">
      <c r="E78" s="853"/>
      <c r="F78" s="1495" t="s">
        <v>592</v>
      </c>
      <c r="G78" s="1495"/>
      <c r="H78" s="1538" t="s">
        <v>477</v>
      </c>
      <c r="I78" s="1495" t="s">
        <v>478</v>
      </c>
      <c r="J78" s="1495"/>
      <c r="K78" s="1495"/>
      <c r="L78" s="1495"/>
      <c r="M78" s="1495"/>
    </row>
    <row r="79" spans="2:28" ht="15" customHeight="1">
      <c r="E79" s="853"/>
      <c r="F79" s="1495"/>
      <c r="G79" s="1495"/>
      <c r="H79" s="1539"/>
      <c r="I79" s="1495"/>
      <c r="J79" s="1495"/>
      <c r="K79" s="1495"/>
      <c r="L79" s="1495"/>
      <c r="M79" s="1495"/>
    </row>
    <row r="80" spans="2:28" ht="15" customHeight="1">
      <c r="E80" s="1486" t="s">
        <v>479</v>
      </c>
      <c r="F80" s="1488" t="s">
        <v>594</v>
      </c>
      <c r="G80" s="1488"/>
      <c r="H80" s="1536">
        <f ca="1">TODAY()</f>
        <v>45709</v>
      </c>
      <c r="I80" s="1490"/>
      <c r="J80" s="1490"/>
      <c r="K80" s="1490"/>
      <c r="L80" s="1490"/>
      <c r="M80" s="1490"/>
    </row>
    <row r="81" spans="5:13" ht="15" customHeight="1">
      <c r="E81" s="1487"/>
      <c r="F81" s="1488"/>
      <c r="G81" s="1488"/>
      <c r="H81" s="1537"/>
      <c r="I81" s="1490"/>
      <c r="J81" s="1490"/>
      <c r="K81" s="1490"/>
      <c r="L81" s="1490"/>
      <c r="M81" s="1490"/>
    </row>
    <row r="82" spans="5:13" ht="15" customHeight="1">
      <c r="E82" s="1486" t="s">
        <v>480</v>
      </c>
      <c r="F82" s="1488" t="s">
        <v>594</v>
      </c>
      <c r="G82" s="1488"/>
      <c r="H82" s="1536">
        <f ca="1">TODAY()</f>
        <v>45709</v>
      </c>
      <c r="I82" s="1490"/>
      <c r="J82" s="1490"/>
      <c r="K82" s="1490"/>
      <c r="L82" s="1490"/>
      <c r="M82" s="1490"/>
    </row>
    <row r="83" spans="5:13" ht="15" customHeight="1">
      <c r="E83" s="1487"/>
      <c r="F83" s="1488"/>
      <c r="G83" s="1488"/>
      <c r="H83" s="1537"/>
      <c r="I83" s="1490"/>
      <c r="J83" s="1490"/>
      <c r="K83" s="1490"/>
      <c r="L83" s="1490"/>
      <c r="M83" s="1490"/>
    </row>
    <row r="84" spans="5:13" ht="15" customHeight="1">
      <c r="E84" s="1486" t="s">
        <v>1630</v>
      </c>
      <c r="F84" s="1488" t="s">
        <v>1631</v>
      </c>
      <c r="G84" s="1488"/>
      <c r="H84" s="1536">
        <f ca="1">TODAY()</f>
        <v>45709</v>
      </c>
      <c r="I84" s="1490"/>
      <c r="J84" s="1490"/>
      <c r="K84" s="1490"/>
      <c r="L84" s="1490"/>
      <c r="M84" s="1490"/>
    </row>
    <row r="85" spans="5:13" ht="21.75" customHeight="1">
      <c r="E85" s="1487"/>
      <c r="F85" s="1488"/>
      <c r="G85" s="1488"/>
      <c r="H85" s="1537"/>
      <c r="I85" s="1490"/>
      <c r="J85" s="1490"/>
      <c r="K85" s="1490"/>
      <c r="L85" s="1490"/>
      <c r="M85" s="1490"/>
    </row>
    <row r="86" spans="5:13" ht="15" customHeight="1">
      <c r="H86" s="194"/>
    </row>
    <row r="87" spans="5:13" ht="15" customHeight="1">
      <c r="G87" s="122" t="s">
        <v>1531</v>
      </c>
      <c r="H87" s="194"/>
    </row>
  </sheetData>
  <mergeCells count="233">
    <mergeCell ref="E80:E81"/>
    <mergeCell ref="F78:G79"/>
    <mergeCell ref="F80:G81"/>
    <mergeCell ref="F82:G83"/>
    <mergeCell ref="F84:G85"/>
    <mergeCell ref="P27:R27"/>
    <mergeCell ref="C14:D14"/>
    <mergeCell ref="J14:L14"/>
    <mergeCell ref="M14:O14"/>
    <mergeCell ref="E84:E85"/>
    <mergeCell ref="H84:H85"/>
    <mergeCell ref="I78:M79"/>
    <mergeCell ref="I80:M81"/>
    <mergeCell ref="I82:M83"/>
    <mergeCell ref="I84:M85"/>
    <mergeCell ref="H78:H79"/>
    <mergeCell ref="H80:H81"/>
    <mergeCell ref="E82:E83"/>
    <mergeCell ref="H82:H83"/>
    <mergeCell ref="P16:R16"/>
    <mergeCell ref="C29:D29"/>
    <mergeCell ref="P22:R22"/>
    <mergeCell ref="C30:C34"/>
    <mergeCell ref="C36:C40"/>
    <mergeCell ref="S42:U42"/>
    <mergeCell ref="S43:U43"/>
    <mergeCell ref="S44:U44"/>
    <mergeCell ref="S45:U45"/>
    <mergeCell ref="S46:U46"/>
    <mergeCell ref="S47:U47"/>
    <mergeCell ref="B10:AA11"/>
    <mergeCell ref="C13:U13"/>
    <mergeCell ref="V13:Y13"/>
    <mergeCell ref="Z13:AA13"/>
    <mergeCell ref="J18:L18"/>
    <mergeCell ref="M18:O18"/>
    <mergeCell ref="P18:R18"/>
    <mergeCell ref="S18:U18"/>
    <mergeCell ref="P14:R14"/>
    <mergeCell ref="S14:U14"/>
    <mergeCell ref="C15:D15"/>
    <mergeCell ref="J15:L15"/>
    <mergeCell ref="M15:O15"/>
    <mergeCell ref="P15:R15"/>
    <mergeCell ref="S15:U15"/>
    <mergeCell ref="C16:C20"/>
    <mergeCell ref="J16:L16"/>
    <mergeCell ref="M16:O16"/>
    <mergeCell ref="AA61:AA67"/>
    <mergeCell ref="AA41:AA58"/>
    <mergeCell ref="P62:R62"/>
    <mergeCell ref="S62:U62"/>
    <mergeCell ref="J27:L27"/>
    <mergeCell ref="M27:O27"/>
    <mergeCell ref="S19:U19"/>
    <mergeCell ref="J20:L20"/>
    <mergeCell ref="M20:O20"/>
    <mergeCell ref="P20:R20"/>
    <mergeCell ref="S20:U20"/>
    <mergeCell ref="P25:R25"/>
    <mergeCell ref="J26:L26"/>
    <mergeCell ref="M26:O26"/>
    <mergeCell ref="P26:R26"/>
    <mergeCell ref="S26:U26"/>
    <mergeCell ref="J19:L19"/>
    <mergeCell ref="M19:O19"/>
    <mergeCell ref="S27:U27"/>
    <mergeCell ref="J29:L29"/>
    <mergeCell ref="M29:O29"/>
    <mergeCell ref="P29:R29"/>
    <mergeCell ref="S29:U29"/>
    <mergeCell ref="M22:O22"/>
    <mergeCell ref="S16:U16"/>
    <mergeCell ref="J17:L17"/>
    <mergeCell ref="M17:O17"/>
    <mergeCell ref="P17:R17"/>
    <mergeCell ref="S17:U17"/>
    <mergeCell ref="P19:R19"/>
    <mergeCell ref="S25:U25"/>
    <mergeCell ref="J24:L24"/>
    <mergeCell ref="C21:D21"/>
    <mergeCell ref="J21:L21"/>
    <mergeCell ref="M21:O21"/>
    <mergeCell ref="P21:R21"/>
    <mergeCell ref="S21:U21"/>
    <mergeCell ref="J23:L23"/>
    <mergeCell ref="M23:O23"/>
    <mergeCell ref="P23:R23"/>
    <mergeCell ref="S23:U23"/>
    <mergeCell ref="M24:O24"/>
    <mergeCell ref="P24:R24"/>
    <mergeCell ref="S24:U24"/>
    <mergeCell ref="J25:L25"/>
    <mergeCell ref="M25:O25"/>
    <mergeCell ref="C22:C28"/>
    <mergeCell ref="J22:L22"/>
    <mergeCell ref="S22:U22"/>
    <mergeCell ref="J32:L32"/>
    <mergeCell ref="J34:L34"/>
    <mergeCell ref="M34:O34"/>
    <mergeCell ref="P34:R34"/>
    <mergeCell ref="S34:U34"/>
    <mergeCell ref="J28:L28"/>
    <mergeCell ref="M28:O28"/>
    <mergeCell ref="P28:R28"/>
    <mergeCell ref="S28:U28"/>
    <mergeCell ref="S33:U33"/>
    <mergeCell ref="J30:L30"/>
    <mergeCell ref="M30:O30"/>
    <mergeCell ref="P30:R30"/>
    <mergeCell ref="S30:U30"/>
    <mergeCell ref="J31:L31"/>
    <mergeCell ref="M31:O31"/>
    <mergeCell ref="P31:R31"/>
    <mergeCell ref="S31:U31"/>
    <mergeCell ref="J40:L40"/>
    <mergeCell ref="M40:O40"/>
    <mergeCell ref="M32:O32"/>
    <mergeCell ref="P32:R32"/>
    <mergeCell ref="S32:U32"/>
    <mergeCell ref="J33:L33"/>
    <mergeCell ref="M33:O33"/>
    <mergeCell ref="P33:R33"/>
    <mergeCell ref="J39:L39"/>
    <mergeCell ref="M39:O39"/>
    <mergeCell ref="P39:R39"/>
    <mergeCell ref="S39:U39"/>
    <mergeCell ref="J36:L36"/>
    <mergeCell ref="M36:O36"/>
    <mergeCell ref="P36:R36"/>
    <mergeCell ref="S36:U36"/>
    <mergeCell ref="J37:L37"/>
    <mergeCell ref="C35:D35"/>
    <mergeCell ref="J35:L35"/>
    <mergeCell ref="M35:O35"/>
    <mergeCell ref="P35:R35"/>
    <mergeCell ref="S35:U35"/>
    <mergeCell ref="M38:O38"/>
    <mergeCell ref="P38:R38"/>
    <mergeCell ref="S38:U38"/>
    <mergeCell ref="M37:O37"/>
    <mergeCell ref="P37:R37"/>
    <mergeCell ref="S37:U37"/>
    <mergeCell ref="J38:L38"/>
    <mergeCell ref="P40:R40"/>
    <mergeCell ref="S40:U40"/>
    <mergeCell ref="P52:R52"/>
    <mergeCell ref="S52:U52"/>
    <mergeCell ref="S48:U48"/>
    <mergeCell ref="C41:D41"/>
    <mergeCell ref="J41:L41"/>
    <mergeCell ref="M41:O41"/>
    <mergeCell ref="P41:R41"/>
    <mergeCell ref="S41:U41"/>
    <mergeCell ref="C50:C52"/>
    <mergeCell ref="P50:R50"/>
    <mergeCell ref="S50:U50"/>
    <mergeCell ref="P51:R51"/>
    <mergeCell ref="S51:U51"/>
    <mergeCell ref="C49:D49"/>
    <mergeCell ref="J49:L49"/>
    <mergeCell ref="M49:O49"/>
    <mergeCell ref="P49:R49"/>
    <mergeCell ref="S49:U49"/>
    <mergeCell ref="C42:C48"/>
    <mergeCell ref="J42:L42"/>
    <mergeCell ref="M42:O42"/>
    <mergeCell ref="P42:R42"/>
    <mergeCell ref="C53:D53"/>
    <mergeCell ref="J53:L53"/>
    <mergeCell ref="M53:O53"/>
    <mergeCell ref="P53:R53"/>
    <mergeCell ref="S53:U53"/>
    <mergeCell ref="C54:C57"/>
    <mergeCell ref="P54:R54"/>
    <mergeCell ref="S54:U54"/>
    <mergeCell ref="P55:R55"/>
    <mergeCell ref="S55:U55"/>
    <mergeCell ref="P56:R56"/>
    <mergeCell ref="S56:U56"/>
    <mergeCell ref="P57:R57"/>
    <mergeCell ref="S57:U57"/>
    <mergeCell ref="C58:D58"/>
    <mergeCell ref="J58:L58"/>
    <mergeCell ref="M58:O58"/>
    <mergeCell ref="P58:R58"/>
    <mergeCell ref="S58:U58"/>
    <mergeCell ref="C61:D61"/>
    <mergeCell ref="J61:L61"/>
    <mergeCell ref="M61:O61"/>
    <mergeCell ref="P61:R61"/>
    <mergeCell ref="S61:U61"/>
    <mergeCell ref="C59:C60"/>
    <mergeCell ref="P59:R59"/>
    <mergeCell ref="S59:U59"/>
    <mergeCell ref="P60:R60"/>
    <mergeCell ref="S60:U60"/>
    <mergeCell ref="M67:O67"/>
    <mergeCell ref="P67:R67"/>
    <mergeCell ref="S67:U67"/>
    <mergeCell ref="C63:D63"/>
    <mergeCell ref="J63:L63"/>
    <mergeCell ref="M63:O63"/>
    <mergeCell ref="P63:R63"/>
    <mergeCell ref="S63:U63"/>
    <mergeCell ref="C64:C66"/>
    <mergeCell ref="P64:R64"/>
    <mergeCell ref="S64:U64"/>
    <mergeCell ref="P65:R65"/>
    <mergeCell ref="B67:B71"/>
    <mergeCell ref="Z15:Z71"/>
    <mergeCell ref="K3:AA6"/>
    <mergeCell ref="L7:V7"/>
    <mergeCell ref="Y7:Z7"/>
    <mergeCell ref="V69:V70"/>
    <mergeCell ref="W69:W70"/>
    <mergeCell ref="X69:X70"/>
    <mergeCell ref="Y69:Y70"/>
    <mergeCell ref="S65:U65"/>
    <mergeCell ref="P66:R66"/>
    <mergeCell ref="S66:U66"/>
    <mergeCell ref="C68:C71"/>
    <mergeCell ref="P68:R68"/>
    <mergeCell ref="S68:U68"/>
    <mergeCell ref="P69:R69"/>
    <mergeCell ref="S69:U69"/>
    <mergeCell ref="P71:R71"/>
    <mergeCell ref="S71:U71"/>
    <mergeCell ref="I69:I70"/>
    <mergeCell ref="P70:R70"/>
    <mergeCell ref="S70:U70"/>
    <mergeCell ref="C67:D67"/>
    <mergeCell ref="J67:L67"/>
  </mergeCells>
  <pageMargins left="0.23622047244094491" right="0.23622047244094491" top="0.74803149606299213" bottom="0.74803149606299213" header="0.31496062992125984" footer="0.31496062992125984"/>
  <pageSetup paperSize="5" scale="52" fitToHeight="0" orientation="landscape" r:id="rId1"/>
  <headerFooter>
    <oddFooter>&amp;LPágina &amp;P&amp;CPreparado por LUIS EMILIO &amp;D&amp;R&amp;G</oddFooter>
  </headerFooter>
  <rowBreaks count="2" manualBreakCount="2">
    <brk id="34" max="26" man="1"/>
    <brk id="66" max="26" man="1"/>
  </rowBreaks>
  <colBreaks count="1" manualBreakCount="1">
    <brk id="27"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[1]INF!#REF!</xm:f>
          </x14:formula1>
          <xm:sqref>X49:X69 X71</xm:sqref>
        </x14:dataValidation>
        <x14:dataValidation type="list" allowBlank="1" showInputMessage="1" showErrorMessage="1">
          <x14:formula1>
            <xm:f>[1]INF!#REF!</xm:f>
          </x14:formula1>
          <xm:sqref>W49:W69 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D425"/>
  <sheetViews>
    <sheetView view="pageBreakPreview" zoomScale="55" zoomScaleNormal="100" zoomScaleSheetLayoutView="55" zoomScalePageLayoutView="70" workbookViewId="0">
      <selection activeCell="AE398" sqref="AE398"/>
    </sheetView>
  </sheetViews>
  <sheetFormatPr baseColWidth="10" defaultRowHeight="15" outlineLevelRow="2"/>
  <cols>
    <col min="1" max="1" width="7.42578125" customWidth="1"/>
    <col min="2" max="2" width="11.42578125" style="98"/>
    <col min="3" max="3" width="28" style="98" customWidth="1"/>
    <col min="4" max="4" width="19" customWidth="1"/>
    <col min="5" max="5" width="15.7109375" customWidth="1"/>
    <col min="6" max="6" width="12.28515625" hidden="1" customWidth="1"/>
    <col min="7" max="7" width="0.28515625" customWidth="1"/>
    <col min="8" max="8" width="13.5703125" hidden="1" customWidth="1"/>
    <col min="9" max="9" width="27.140625" customWidth="1"/>
    <col min="10" max="10" width="19" customWidth="1"/>
    <col min="11" max="11" width="9.85546875" style="99" bestFit="1" customWidth="1"/>
    <col min="12" max="12" width="0.140625" style="100" customWidth="1"/>
    <col min="13" max="13" width="1.5703125" style="100" hidden="1" customWidth="1"/>
    <col min="14" max="14" width="4" style="100" hidden="1" customWidth="1"/>
    <col min="15" max="15" width="11.42578125" style="100" hidden="1" customWidth="1"/>
    <col min="16" max="16" width="8.28515625" style="100" bestFit="1" customWidth="1"/>
    <col min="17" max="17" width="9.85546875" style="100" customWidth="1"/>
    <col min="18" max="18" width="8.42578125" style="100" customWidth="1"/>
    <col min="19" max="19" width="8.140625" style="100" customWidth="1"/>
    <col min="20" max="20" width="9.85546875" style="100" hidden="1" customWidth="1"/>
    <col min="21" max="21" width="22.42578125" customWidth="1"/>
    <col min="22" max="22" width="17.28515625" customWidth="1"/>
    <col min="23" max="23" width="18.5703125" customWidth="1"/>
    <col min="24" max="24" width="24.5703125" customWidth="1"/>
    <col min="25" max="25" width="24.85546875" customWidth="1"/>
    <col min="26" max="26" width="19.5703125" customWidth="1"/>
  </cols>
  <sheetData>
    <row r="1" spans="1:30" ht="19.5" customHeight="1">
      <c r="A1" s="1"/>
      <c r="B1" s="2"/>
      <c r="C1" s="3"/>
      <c r="D1" s="3"/>
      <c r="E1" s="3"/>
      <c r="F1" s="3"/>
      <c r="G1" s="3"/>
      <c r="H1" s="3"/>
      <c r="I1" s="3"/>
      <c r="J1" s="970" t="s">
        <v>0</v>
      </c>
      <c r="K1" s="970"/>
      <c r="L1" s="970"/>
      <c r="M1" s="970"/>
      <c r="N1" s="970"/>
      <c r="O1" s="970"/>
      <c r="P1" s="970"/>
      <c r="Q1" s="970"/>
      <c r="R1" s="970"/>
      <c r="S1" s="970"/>
      <c r="T1" s="970"/>
      <c r="U1" s="970"/>
      <c r="V1" s="970"/>
      <c r="W1" s="970"/>
      <c r="X1" s="970"/>
      <c r="Y1" s="970"/>
      <c r="Z1" s="970"/>
    </row>
    <row r="2" spans="1:30" ht="19.5" customHeight="1">
      <c r="A2" s="1"/>
      <c r="B2" s="3"/>
      <c r="C2" s="3"/>
      <c r="D2" s="3"/>
      <c r="E2" s="3"/>
      <c r="F2" s="3"/>
      <c r="G2" s="3"/>
      <c r="H2" s="3"/>
      <c r="I2" s="3"/>
      <c r="J2" s="970"/>
      <c r="K2" s="970"/>
      <c r="L2" s="970"/>
      <c r="M2" s="970"/>
      <c r="N2" s="970"/>
      <c r="O2" s="970"/>
      <c r="P2" s="970"/>
      <c r="Q2" s="970"/>
      <c r="R2" s="970"/>
      <c r="S2" s="970"/>
      <c r="T2" s="970"/>
      <c r="U2" s="970"/>
      <c r="V2" s="970"/>
      <c r="W2" s="970"/>
      <c r="X2" s="970"/>
      <c r="Y2" s="970"/>
      <c r="Z2" s="970"/>
    </row>
    <row r="3" spans="1:30" ht="19.5" customHeight="1">
      <c r="A3" s="1"/>
      <c r="B3" s="4"/>
      <c r="C3" s="3"/>
      <c r="D3" s="3"/>
      <c r="E3" s="3"/>
      <c r="F3" s="3"/>
      <c r="G3" s="3"/>
      <c r="H3" s="3"/>
      <c r="I3" s="3"/>
      <c r="J3" s="970"/>
      <c r="K3" s="970"/>
      <c r="L3" s="970"/>
      <c r="M3" s="970"/>
      <c r="N3" s="970"/>
      <c r="O3" s="970"/>
      <c r="P3" s="970"/>
      <c r="Q3" s="970"/>
      <c r="R3" s="970"/>
      <c r="S3" s="970"/>
      <c r="T3" s="970"/>
      <c r="U3" s="970"/>
      <c r="V3" s="970"/>
      <c r="W3" s="970"/>
      <c r="X3" s="970"/>
      <c r="Y3" s="970"/>
      <c r="Z3" s="970"/>
      <c r="AB3" s="971"/>
      <c r="AC3" s="971"/>
      <c r="AD3" s="971"/>
    </row>
    <row r="4" spans="1:30" ht="36" customHeight="1" thickBot="1">
      <c r="A4" s="1"/>
      <c r="B4" s="5"/>
      <c r="C4" s="5"/>
      <c r="D4" s="5"/>
      <c r="E4" s="5"/>
      <c r="F4" s="5"/>
      <c r="G4" s="5"/>
      <c r="H4" s="5"/>
      <c r="I4" s="5"/>
      <c r="J4" s="970"/>
      <c r="K4" s="970"/>
      <c r="L4" s="970"/>
      <c r="M4" s="970"/>
      <c r="N4" s="970"/>
      <c r="O4" s="970"/>
      <c r="P4" s="970"/>
      <c r="Q4" s="970"/>
      <c r="R4" s="970"/>
      <c r="S4" s="970"/>
      <c r="T4" s="970"/>
      <c r="U4" s="970"/>
      <c r="V4" s="970"/>
      <c r="W4" s="970"/>
      <c r="X4" s="970"/>
      <c r="Y4" s="970"/>
      <c r="Z4" s="970"/>
      <c r="AB4" s="972"/>
      <c r="AC4" s="972"/>
      <c r="AD4" s="972"/>
    </row>
    <row r="5" spans="1:30" ht="19.5" thickTop="1">
      <c r="A5" s="6"/>
      <c r="B5" s="7"/>
      <c r="C5" s="8"/>
      <c r="D5" s="9"/>
      <c r="E5" s="9"/>
      <c r="F5" s="9"/>
      <c r="G5" s="9"/>
      <c r="H5" s="9"/>
      <c r="I5" s="9"/>
      <c r="J5" s="9"/>
      <c r="K5" s="973"/>
      <c r="L5" s="973"/>
      <c r="M5" s="973"/>
      <c r="N5" s="973"/>
      <c r="O5" s="973"/>
      <c r="P5" s="973"/>
      <c r="Q5" s="973"/>
      <c r="R5" s="973"/>
      <c r="S5" s="973"/>
      <c r="T5" s="973"/>
      <c r="U5" s="973"/>
      <c r="V5" s="9"/>
      <c r="W5" s="9"/>
      <c r="X5" s="974"/>
      <c r="Y5" s="974"/>
      <c r="Z5" s="7"/>
    </row>
    <row r="6" spans="1:30" ht="9" customHeight="1" thickBot="1">
      <c r="A6" s="10"/>
      <c r="B6" s="11"/>
      <c r="C6" s="8"/>
      <c r="D6" s="12"/>
      <c r="E6" s="12"/>
      <c r="F6" s="12"/>
      <c r="G6" s="12"/>
      <c r="H6" s="12"/>
      <c r="I6" s="13"/>
      <c r="J6" s="12"/>
      <c r="K6" s="14"/>
      <c r="L6" s="15"/>
      <c r="M6" s="15"/>
      <c r="N6" s="16"/>
      <c r="O6" s="16"/>
      <c r="P6" s="16"/>
      <c r="Q6" s="16"/>
      <c r="R6" s="16"/>
      <c r="S6" s="16"/>
      <c r="T6" s="16"/>
      <c r="U6" s="12"/>
      <c r="V6" s="17"/>
      <c r="W6" s="17"/>
      <c r="X6" s="11"/>
      <c r="Y6" s="11"/>
      <c r="Z6" s="11"/>
    </row>
    <row r="7" spans="1:30" ht="15" customHeight="1" thickTop="1">
      <c r="A7" s="975" t="s">
        <v>1</v>
      </c>
      <c r="B7" s="976"/>
      <c r="C7" s="976"/>
      <c r="D7" s="976"/>
      <c r="E7" s="976"/>
      <c r="F7" s="976"/>
      <c r="G7" s="976"/>
      <c r="H7" s="976"/>
      <c r="I7" s="976"/>
      <c r="J7" s="976"/>
      <c r="K7" s="976"/>
      <c r="L7" s="976"/>
      <c r="M7" s="976"/>
      <c r="N7" s="976"/>
      <c r="O7" s="976"/>
      <c r="P7" s="976"/>
      <c r="Q7" s="976"/>
      <c r="R7" s="976"/>
      <c r="S7" s="976"/>
      <c r="T7" s="976"/>
      <c r="U7" s="976"/>
      <c r="V7" s="976"/>
      <c r="W7" s="976"/>
      <c r="X7" s="976"/>
      <c r="Y7" s="976"/>
      <c r="Z7" s="977"/>
    </row>
    <row r="8" spans="1:30" ht="15.75" customHeight="1" thickBot="1">
      <c r="A8" s="978"/>
      <c r="B8" s="979"/>
      <c r="C8" s="979"/>
      <c r="D8" s="979"/>
      <c r="E8" s="979"/>
      <c r="F8" s="979"/>
      <c r="G8" s="979"/>
      <c r="H8" s="979"/>
      <c r="I8" s="979"/>
      <c r="J8" s="979"/>
      <c r="K8" s="979"/>
      <c r="L8" s="979"/>
      <c r="M8" s="979"/>
      <c r="N8" s="979"/>
      <c r="O8" s="979"/>
      <c r="P8" s="979"/>
      <c r="Q8" s="979"/>
      <c r="R8" s="979"/>
      <c r="S8" s="979"/>
      <c r="T8" s="979"/>
      <c r="U8" s="979"/>
      <c r="V8" s="979"/>
      <c r="W8" s="979"/>
      <c r="X8" s="979"/>
      <c r="Y8" s="979"/>
      <c r="Z8" s="980"/>
    </row>
    <row r="9" spans="1:30" ht="11.25" customHeight="1" thickTop="1">
      <c r="A9" s="993"/>
      <c r="B9" s="994"/>
      <c r="C9" s="994"/>
      <c r="D9" s="994"/>
      <c r="E9" s="994"/>
      <c r="F9" s="994"/>
      <c r="G9" s="994"/>
      <c r="H9" s="994"/>
      <c r="I9" s="994"/>
      <c r="J9" s="994"/>
      <c r="K9" s="994"/>
      <c r="L9" s="994"/>
      <c r="M9" s="994"/>
      <c r="N9" s="994"/>
      <c r="O9" s="994"/>
      <c r="P9" s="994"/>
      <c r="Q9" s="994"/>
      <c r="R9" s="994"/>
      <c r="S9" s="994"/>
      <c r="T9" s="994"/>
      <c r="U9" s="994"/>
      <c r="V9" s="994"/>
      <c r="W9" s="994"/>
      <c r="X9" s="994"/>
      <c r="Y9" s="994"/>
      <c r="Z9" s="995"/>
    </row>
    <row r="10" spans="1:30" ht="31.5" customHeight="1">
      <c r="A10" s="18" t="s">
        <v>2</v>
      </c>
      <c r="B10" s="996" t="s">
        <v>3</v>
      </c>
      <c r="C10" s="997"/>
      <c r="D10" s="997"/>
      <c r="E10" s="997"/>
      <c r="F10" s="997"/>
      <c r="G10" s="997"/>
      <c r="H10" s="997"/>
      <c r="I10" s="997"/>
      <c r="J10" s="997"/>
      <c r="K10" s="997"/>
      <c r="L10" s="997"/>
      <c r="M10" s="997"/>
      <c r="N10" s="997"/>
      <c r="O10" s="997"/>
      <c r="P10" s="997"/>
      <c r="Q10" s="997"/>
      <c r="R10" s="997"/>
      <c r="S10" s="997"/>
      <c r="T10" s="998"/>
      <c r="U10" s="999" t="s">
        <v>4</v>
      </c>
      <c r="V10" s="1000"/>
      <c r="W10" s="1000"/>
      <c r="X10" s="1000"/>
      <c r="Y10" s="1001" t="s">
        <v>5</v>
      </c>
      <c r="Z10" s="1000"/>
    </row>
    <row r="11" spans="1:30" ht="53.25" customHeight="1">
      <c r="A11" s="19" t="s">
        <v>6</v>
      </c>
      <c r="B11" s="1002" t="s">
        <v>7</v>
      </c>
      <c r="C11" s="1003"/>
      <c r="D11" s="20" t="s">
        <v>8</v>
      </c>
      <c r="E11" s="20" t="s">
        <v>9</v>
      </c>
      <c r="F11" s="20" t="s">
        <v>10</v>
      </c>
      <c r="G11" s="20" t="s">
        <v>11</v>
      </c>
      <c r="H11" s="20" t="s">
        <v>12</v>
      </c>
      <c r="I11" s="20" t="s">
        <v>13</v>
      </c>
      <c r="J11" s="20" t="s">
        <v>14</v>
      </c>
      <c r="K11" s="21" t="s">
        <v>15</v>
      </c>
      <c r="L11" s="1004" t="s">
        <v>16</v>
      </c>
      <c r="M11" s="1004"/>
      <c r="N11" s="1004"/>
      <c r="O11" s="22" t="s">
        <v>17</v>
      </c>
      <c r="P11" s="22" t="s">
        <v>18</v>
      </c>
      <c r="Q11" s="22" t="s">
        <v>19</v>
      </c>
      <c r="R11" s="22" t="s">
        <v>16</v>
      </c>
      <c r="S11" s="22" t="s">
        <v>20</v>
      </c>
      <c r="T11" s="22" t="s">
        <v>21</v>
      </c>
      <c r="U11" s="23" t="s">
        <v>22</v>
      </c>
      <c r="V11" s="23" t="s">
        <v>23</v>
      </c>
      <c r="W11" s="23" t="s">
        <v>24</v>
      </c>
      <c r="X11" s="23" t="s">
        <v>25</v>
      </c>
      <c r="Y11" s="23" t="s">
        <v>26</v>
      </c>
      <c r="Z11" s="23" t="s">
        <v>27</v>
      </c>
    </row>
    <row r="12" spans="1:30" ht="59.25" customHeight="1">
      <c r="A12" s="24" t="s">
        <v>28</v>
      </c>
      <c r="B12" s="981" t="s">
        <v>29</v>
      </c>
      <c r="C12" s="982"/>
      <c r="D12" s="25" t="s">
        <v>30</v>
      </c>
      <c r="E12" s="26">
        <v>0</v>
      </c>
      <c r="F12" s="27" t="s">
        <v>31</v>
      </c>
      <c r="G12" s="27" t="s">
        <v>32</v>
      </c>
      <c r="H12" s="27" t="s">
        <v>33</v>
      </c>
      <c r="I12" s="28" t="s">
        <v>34</v>
      </c>
      <c r="J12" s="25" t="s">
        <v>35</v>
      </c>
      <c r="K12" s="29">
        <v>3804</v>
      </c>
      <c r="L12" s="983">
        <v>2.14</v>
      </c>
      <c r="M12" s="984"/>
      <c r="N12" s="985"/>
      <c r="O12" s="30">
        <v>214</v>
      </c>
      <c r="P12" s="30">
        <v>214</v>
      </c>
      <c r="Q12" s="30">
        <v>214</v>
      </c>
      <c r="R12" s="30">
        <v>214</v>
      </c>
      <c r="S12" s="30">
        <v>355</v>
      </c>
      <c r="T12" s="30">
        <f>+P12+Q12+R12+S12</f>
        <v>997</v>
      </c>
      <c r="U12" s="31" t="str">
        <f>+U14</f>
        <v>Que no se realice la solicitud</v>
      </c>
      <c r="V12" s="25" t="s">
        <v>23</v>
      </c>
      <c r="W12" s="25" t="s">
        <v>24</v>
      </c>
      <c r="X12" s="25" t="str">
        <f>+X14</f>
        <v>Tramitar las solicitudes a tiempo y dar seguimiento al proceso.</v>
      </c>
      <c r="Y12" s="32">
        <f>+Y13</f>
        <v>4000000</v>
      </c>
      <c r="Z12" s="33" t="str">
        <f>+Z13</f>
        <v>Materiales de plomería, construcción, tuberías, herramientas, equipos de seguridad e industrial.</v>
      </c>
    </row>
    <row r="13" spans="1:30" s="43" customFormat="1" ht="54" hidden="1" customHeight="1" outlineLevel="1">
      <c r="A13" s="986"/>
      <c r="B13" s="987" t="s">
        <v>36</v>
      </c>
      <c r="C13" s="34" t="s">
        <v>37</v>
      </c>
      <c r="D13" s="35"/>
      <c r="E13" s="36">
        <v>2000</v>
      </c>
      <c r="F13" s="37" t="s">
        <v>31</v>
      </c>
      <c r="G13" s="37"/>
      <c r="H13" s="37"/>
      <c r="I13" s="38"/>
      <c r="J13" s="35" t="s">
        <v>35</v>
      </c>
      <c r="K13" s="39">
        <f>SUM(L13:O13)</f>
        <v>200</v>
      </c>
      <c r="L13" s="40"/>
      <c r="M13" s="40">
        <v>0</v>
      </c>
      <c r="N13" s="41">
        <v>200</v>
      </c>
      <c r="O13" s="41"/>
      <c r="P13" s="41"/>
      <c r="Q13" s="41"/>
      <c r="R13" s="41"/>
      <c r="S13" s="41"/>
      <c r="T13" s="41"/>
      <c r="U13" s="38" t="s">
        <v>38</v>
      </c>
      <c r="V13" s="35" t="s">
        <v>23</v>
      </c>
      <c r="W13" s="35" t="s">
        <v>24</v>
      </c>
      <c r="X13" s="42" t="s">
        <v>39</v>
      </c>
      <c r="Y13" s="989">
        <v>4000000</v>
      </c>
      <c r="Z13" s="991" t="s">
        <v>40</v>
      </c>
    </row>
    <row r="14" spans="1:30" s="43" customFormat="1" ht="54" hidden="1" customHeight="1" outlineLevel="1">
      <c r="A14" s="986"/>
      <c r="B14" s="988"/>
      <c r="C14" s="34" t="s">
        <v>41</v>
      </c>
      <c r="D14" s="35"/>
      <c r="E14" s="36">
        <v>3</v>
      </c>
      <c r="F14" s="37" t="s">
        <v>42</v>
      </c>
      <c r="G14" s="37"/>
      <c r="H14" s="37"/>
      <c r="I14" s="38"/>
      <c r="J14" s="35" t="s">
        <v>35</v>
      </c>
      <c r="K14" s="39">
        <f>SUM(L14:O14)</f>
        <v>1</v>
      </c>
      <c r="L14" s="40"/>
      <c r="M14" s="40">
        <v>0</v>
      </c>
      <c r="N14" s="41">
        <v>1</v>
      </c>
      <c r="O14" s="41"/>
      <c r="P14" s="41"/>
      <c r="Q14" s="41"/>
      <c r="R14" s="41"/>
      <c r="S14" s="41"/>
      <c r="T14" s="41"/>
      <c r="U14" s="38" t="s">
        <v>43</v>
      </c>
      <c r="V14" s="35" t="s">
        <v>23</v>
      </c>
      <c r="W14" s="35" t="s">
        <v>24</v>
      </c>
      <c r="X14" s="42" t="s">
        <v>44</v>
      </c>
      <c r="Y14" s="990"/>
      <c r="Z14" s="992"/>
    </row>
    <row r="15" spans="1:30" s="43" customFormat="1" ht="54" hidden="1" customHeight="1" outlineLevel="1">
      <c r="A15" s="986"/>
      <c r="B15" s="988"/>
      <c r="C15" s="34" t="s">
        <v>45</v>
      </c>
      <c r="D15" s="35"/>
      <c r="E15" s="36">
        <v>1804</v>
      </c>
      <c r="F15" s="37" t="s">
        <v>46</v>
      </c>
      <c r="G15" s="37"/>
      <c r="H15" s="37"/>
      <c r="I15" s="38"/>
      <c r="J15" s="35" t="s">
        <v>35</v>
      </c>
      <c r="K15" s="39">
        <f>SUM(L15:O15)</f>
        <v>0</v>
      </c>
      <c r="L15" s="40"/>
      <c r="M15" s="40">
        <v>0</v>
      </c>
      <c r="N15" s="41"/>
      <c r="O15" s="41"/>
      <c r="P15" s="41"/>
      <c r="Q15" s="41"/>
      <c r="R15" s="41"/>
      <c r="S15" s="41"/>
      <c r="T15" s="41"/>
      <c r="U15" s="38" t="s">
        <v>47</v>
      </c>
      <c r="V15" s="35" t="s">
        <v>23</v>
      </c>
      <c r="W15" s="35" t="s">
        <v>24</v>
      </c>
      <c r="X15" s="44" t="s">
        <v>48</v>
      </c>
      <c r="Y15" s="989"/>
      <c r="Z15" s="991"/>
    </row>
    <row r="16" spans="1:30" ht="54" customHeight="1" collapsed="1">
      <c r="A16" s="24" t="s">
        <v>49</v>
      </c>
      <c r="B16" s="1009" t="s">
        <v>50</v>
      </c>
      <c r="C16" s="1009"/>
      <c r="D16" s="25" t="s">
        <v>51</v>
      </c>
      <c r="E16" s="26">
        <v>0</v>
      </c>
      <c r="F16" s="27" t="s">
        <v>31</v>
      </c>
      <c r="G16" s="27" t="s">
        <v>52</v>
      </c>
      <c r="H16" s="27"/>
      <c r="I16" s="28" t="s">
        <v>53</v>
      </c>
      <c r="J16" s="25" t="s">
        <v>35</v>
      </c>
      <c r="K16" s="45">
        <v>1</v>
      </c>
      <c r="L16" s="1006">
        <f>AVERAGE(L17:N19)</f>
        <v>0</v>
      </c>
      <c r="M16" s="1006"/>
      <c r="N16" s="1006"/>
      <c r="O16" s="46">
        <v>0</v>
      </c>
      <c r="P16" s="46">
        <v>0</v>
      </c>
      <c r="Q16" s="46">
        <v>0.3</v>
      </c>
      <c r="R16" s="46">
        <v>0.3</v>
      </c>
      <c r="S16" s="46">
        <v>0.4</v>
      </c>
      <c r="T16" s="46">
        <v>1</v>
      </c>
      <c r="U16" s="31" t="str">
        <f>+U17</f>
        <v>Que no se hagan los levantamientos</v>
      </c>
      <c r="V16" s="25" t="s">
        <v>23</v>
      </c>
      <c r="W16" s="25" t="s">
        <v>24</v>
      </c>
      <c r="X16" s="47" t="str">
        <f>+X17</f>
        <v xml:space="preserve">Velar porque se realicen los trabajos con el dpto. correspondiente </v>
      </c>
      <c r="Y16" s="48">
        <f>+Y17</f>
        <v>1000000</v>
      </c>
      <c r="Z16" s="49" t="str">
        <f>+Z17</f>
        <v>Equipos industriales</v>
      </c>
    </row>
    <row r="17" spans="1:26" s="43" customFormat="1" ht="54" hidden="1" customHeight="1" outlineLevel="1">
      <c r="A17" s="986"/>
      <c r="B17" s="1007" t="s">
        <v>54</v>
      </c>
      <c r="C17" s="34" t="s">
        <v>55</v>
      </c>
      <c r="D17" s="50"/>
      <c r="E17" s="51">
        <v>1</v>
      </c>
      <c r="F17" s="37" t="s">
        <v>31</v>
      </c>
      <c r="G17" s="37"/>
      <c r="H17" s="37"/>
      <c r="I17" s="50"/>
      <c r="J17" s="52"/>
      <c r="K17" s="39">
        <f>SUM(L17:O17)</f>
        <v>0</v>
      </c>
      <c r="L17" s="53">
        <v>0</v>
      </c>
      <c r="M17" s="53"/>
      <c r="N17" s="53"/>
      <c r="O17" s="53"/>
      <c r="P17" s="54">
        <v>0</v>
      </c>
      <c r="Q17" s="54">
        <v>0</v>
      </c>
      <c r="R17" s="54">
        <v>0</v>
      </c>
      <c r="S17" s="53"/>
      <c r="T17" s="53"/>
      <c r="U17" s="38" t="s">
        <v>56</v>
      </c>
      <c r="V17" s="35" t="s">
        <v>23</v>
      </c>
      <c r="W17" s="35" t="s">
        <v>24</v>
      </c>
      <c r="X17" s="55" t="s">
        <v>57</v>
      </c>
      <c r="Y17" s="989">
        <v>1000000</v>
      </c>
      <c r="Z17" s="1008" t="s">
        <v>58</v>
      </c>
    </row>
    <row r="18" spans="1:26" s="43" customFormat="1" ht="54" hidden="1" customHeight="1" outlineLevel="1">
      <c r="A18" s="986"/>
      <c r="B18" s="1007"/>
      <c r="C18" s="34" t="s">
        <v>59</v>
      </c>
      <c r="D18" s="50"/>
      <c r="E18" s="51">
        <v>1</v>
      </c>
      <c r="F18" s="37" t="s">
        <v>31</v>
      </c>
      <c r="G18" s="37"/>
      <c r="H18" s="37"/>
      <c r="I18" s="50"/>
      <c r="J18" s="52"/>
      <c r="K18" s="39">
        <f>SUM(L18:O18)</f>
        <v>0</v>
      </c>
      <c r="L18" s="53"/>
      <c r="M18" s="53"/>
      <c r="N18" s="53"/>
      <c r="O18" s="53"/>
      <c r="P18" s="54">
        <v>0</v>
      </c>
      <c r="Q18" s="54">
        <v>0</v>
      </c>
      <c r="R18" s="54">
        <v>0</v>
      </c>
      <c r="S18" s="53"/>
      <c r="T18" s="53"/>
      <c r="U18" s="38" t="s">
        <v>43</v>
      </c>
      <c r="V18" s="35" t="s">
        <v>23</v>
      </c>
      <c r="W18" s="35" t="s">
        <v>24</v>
      </c>
      <c r="X18" s="44" t="s">
        <v>44</v>
      </c>
      <c r="Y18" s="989"/>
      <c r="Z18" s="1008"/>
    </row>
    <row r="19" spans="1:26" s="43" customFormat="1" ht="54" hidden="1" customHeight="1" outlineLevel="1">
      <c r="A19" s="986"/>
      <c r="B19" s="1007"/>
      <c r="C19" s="34" t="s">
        <v>60</v>
      </c>
      <c r="D19" s="50"/>
      <c r="E19" s="51">
        <v>2</v>
      </c>
      <c r="F19" s="37" t="s">
        <v>42</v>
      </c>
      <c r="G19" s="37"/>
      <c r="H19" s="37"/>
      <c r="I19" s="50"/>
      <c r="J19" s="52"/>
      <c r="K19" s="39">
        <f>SUM(L19:O19)</f>
        <v>0</v>
      </c>
      <c r="L19" s="53"/>
      <c r="M19" s="53"/>
      <c r="N19" s="53"/>
      <c r="O19" s="53"/>
      <c r="P19" s="54">
        <v>0</v>
      </c>
      <c r="Q19" s="54">
        <v>0</v>
      </c>
      <c r="R19" s="54">
        <v>0</v>
      </c>
      <c r="S19" s="53"/>
      <c r="T19" s="53"/>
      <c r="U19" s="38" t="s">
        <v>61</v>
      </c>
      <c r="V19" s="35" t="s">
        <v>23</v>
      </c>
      <c r="W19" s="35" t="s">
        <v>24</v>
      </c>
      <c r="X19" s="55" t="s">
        <v>62</v>
      </c>
      <c r="Y19" s="989"/>
      <c r="Z19" s="1008"/>
    </row>
    <row r="20" spans="1:26" ht="44.25" customHeight="1" collapsed="1">
      <c r="A20" s="24" t="s">
        <v>63</v>
      </c>
      <c r="B20" s="1005" t="s">
        <v>64</v>
      </c>
      <c r="C20" s="1005"/>
      <c r="D20" s="25" t="s">
        <v>65</v>
      </c>
      <c r="E20" s="26">
        <v>0</v>
      </c>
      <c r="F20" s="27" t="s">
        <v>31</v>
      </c>
      <c r="G20" s="27" t="s">
        <v>33</v>
      </c>
      <c r="H20" s="27" t="s">
        <v>33</v>
      </c>
      <c r="I20" s="28" t="s">
        <v>66</v>
      </c>
      <c r="J20" s="25" t="s">
        <v>67</v>
      </c>
      <c r="K20" s="45">
        <v>1</v>
      </c>
      <c r="L20" s="1006">
        <f>AVERAGE(L21:N23)</f>
        <v>0</v>
      </c>
      <c r="M20" s="1006"/>
      <c r="N20" s="1006"/>
      <c r="O20" s="56">
        <v>0</v>
      </c>
      <c r="P20" s="46">
        <v>0</v>
      </c>
      <c r="Q20" s="46">
        <v>0.3</v>
      </c>
      <c r="R20" s="46">
        <v>0.7</v>
      </c>
      <c r="S20" s="56">
        <v>0</v>
      </c>
      <c r="T20" s="56">
        <v>1</v>
      </c>
      <c r="U20" s="31" t="str">
        <f>+U21</f>
        <v>Que no se realice la solicitud</v>
      </c>
      <c r="V20" s="25" t="s">
        <v>23</v>
      </c>
      <c r="W20" s="25" t="s">
        <v>24</v>
      </c>
      <c r="X20" s="47" t="str">
        <f>+X21</f>
        <v xml:space="preserve">Tramitar las solicitudes a tiempo </v>
      </c>
      <c r="Y20" s="48">
        <f>+Y21</f>
        <v>1500000</v>
      </c>
      <c r="Z20" s="49" t="str">
        <f>+Z21</f>
        <v>Personal, vehículo y combustible.</v>
      </c>
    </row>
    <row r="21" spans="1:26" s="43" customFormat="1" ht="54" hidden="1" customHeight="1" outlineLevel="1">
      <c r="A21" s="986"/>
      <c r="B21" s="1007" t="s">
        <v>54</v>
      </c>
      <c r="C21" s="34" t="s">
        <v>68</v>
      </c>
      <c r="D21" s="50"/>
      <c r="E21" s="51">
        <v>1</v>
      </c>
      <c r="F21" s="37" t="s">
        <v>31</v>
      </c>
      <c r="G21" s="37"/>
      <c r="H21" s="37"/>
      <c r="I21" s="50"/>
      <c r="J21" s="35"/>
      <c r="K21" s="39">
        <f>SUM(L21:O21)</f>
        <v>0</v>
      </c>
      <c r="L21" s="53">
        <v>0</v>
      </c>
      <c r="M21" s="53"/>
      <c r="N21" s="53"/>
      <c r="O21" s="53"/>
      <c r="P21" s="54">
        <v>0</v>
      </c>
      <c r="Q21" s="54">
        <v>0</v>
      </c>
      <c r="R21" s="54">
        <v>0</v>
      </c>
      <c r="S21" s="53"/>
      <c r="T21" s="53"/>
      <c r="U21" s="38" t="s">
        <v>43</v>
      </c>
      <c r="V21" s="35" t="s">
        <v>23</v>
      </c>
      <c r="W21" s="35" t="s">
        <v>24</v>
      </c>
      <c r="X21" s="55" t="s">
        <v>69</v>
      </c>
      <c r="Y21" s="989">
        <v>1500000</v>
      </c>
      <c r="Z21" s="1008" t="s">
        <v>70</v>
      </c>
    </row>
    <row r="22" spans="1:26" s="43" customFormat="1" ht="54" hidden="1" customHeight="1" outlineLevel="1">
      <c r="A22" s="986"/>
      <c r="B22" s="1007"/>
      <c r="C22" s="34" t="s">
        <v>71</v>
      </c>
      <c r="D22" s="50"/>
      <c r="E22" s="51">
        <v>6</v>
      </c>
      <c r="F22" s="37" t="s">
        <v>31</v>
      </c>
      <c r="G22" s="37"/>
      <c r="H22" s="37"/>
      <c r="I22" s="50"/>
      <c r="J22" s="35"/>
      <c r="K22" s="39">
        <f>SUM(L22:O22)</f>
        <v>0</v>
      </c>
      <c r="L22" s="53" t="s">
        <v>72</v>
      </c>
      <c r="M22" s="53"/>
      <c r="N22" s="53"/>
      <c r="O22" s="53"/>
      <c r="P22" s="54">
        <v>0</v>
      </c>
      <c r="Q22" s="54">
        <v>0</v>
      </c>
      <c r="R22" s="54">
        <v>0</v>
      </c>
      <c r="S22" s="53"/>
      <c r="T22" s="53"/>
      <c r="U22" s="38" t="s">
        <v>73</v>
      </c>
      <c r="V22" s="35" t="s">
        <v>23</v>
      </c>
      <c r="W22" s="35" t="s">
        <v>24</v>
      </c>
      <c r="X22" s="55" t="s">
        <v>74</v>
      </c>
      <c r="Y22" s="989"/>
      <c r="Z22" s="1008"/>
    </row>
    <row r="23" spans="1:26" s="43" customFormat="1" ht="54" hidden="1" customHeight="1" outlineLevel="1">
      <c r="A23" s="986"/>
      <c r="B23" s="1007"/>
      <c r="C23" s="34" t="s">
        <v>75</v>
      </c>
      <c r="D23" s="50"/>
      <c r="E23" s="51">
        <v>40</v>
      </c>
      <c r="F23" s="37" t="s">
        <v>31</v>
      </c>
      <c r="G23" s="37"/>
      <c r="H23" s="37"/>
      <c r="I23" s="50"/>
      <c r="J23" s="35"/>
      <c r="K23" s="39">
        <f>SUM(L23:O23)</f>
        <v>0</v>
      </c>
      <c r="L23" s="53"/>
      <c r="M23" s="53"/>
      <c r="N23" s="53"/>
      <c r="O23" s="53"/>
      <c r="P23" s="54">
        <v>0</v>
      </c>
      <c r="Q23" s="54">
        <v>0</v>
      </c>
      <c r="R23" s="54">
        <v>0</v>
      </c>
      <c r="S23" s="53"/>
      <c r="T23" s="53"/>
      <c r="U23" s="38" t="s">
        <v>76</v>
      </c>
      <c r="V23" s="35" t="s">
        <v>23</v>
      </c>
      <c r="W23" s="35" t="s">
        <v>24</v>
      </c>
      <c r="X23" s="55" t="s">
        <v>77</v>
      </c>
      <c r="Y23" s="989"/>
      <c r="Z23" s="1008"/>
    </row>
    <row r="24" spans="1:26" ht="45.75" customHeight="1" collapsed="1">
      <c r="A24" s="24" t="s">
        <v>78</v>
      </c>
      <c r="B24" s="1005" t="s">
        <v>79</v>
      </c>
      <c r="C24" s="1013"/>
      <c r="D24" s="25" t="s">
        <v>80</v>
      </c>
      <c r="E24" s="26">
        <v>0</v>
      </c>
      <c r="F24" s="27" t="s">
        <v>31</v>
      </c>
      <c r="G24" s="27" t="s">
        <v>33</v>
      </c>
      <c r="H24" s="27" t="s">
        <v>33</v>
      </c>
      <c r="I24" s="28" t="s">
        <v>81</v>
      </c>
      <c r="J24" s="25" t="s">
        <v>67</v>
      </c>
      <c r="K24" s="45">
        <v>1</v>
      </c>
      <c r="L24" s="1006">
        <v>0</v>
      </c>
      <c r="M24" s="1006"/>
      <c r="N24" s="1006"/>
      <c r="O24" s="46">
        <v>0</v>
      </c>
      <c r="P24" s="46">
        <v>0.55000000000000004</v>
      </c>
      <c r="Q24" s="46">
        <v>0.45</v>
      </c>
      <c r="R24" s="46">
        <v>0</v>
      </c>
      <c r="S24" s="46">
        <v>0</v>
      </c>
      <c r="T24" s="46">
        <v>1</v>
      </c>
      <c r="U24" s="31" t="str">
        <f>+U25</f>
        <v>Que el personal no asista</v>
      </c>
      <c r="V24" s="25" t="s">
        <v>23</v>
      </c>
      <c r="W24" s="25" t="s">
        <v>24</v>
      </c>
      <c r="X24" s="47" t="str">
        <f>+X25</f>
        <v>Velar por la asistencia</v>
      </c>
      <c r="Y24" s="48">
        <f>+Y25</f>
        <v>200000</v>
      </c>
      <c r="Z24" s="49" t="str">
        <f>+Z25</f>
        <v>Material gastable, refrigerios, transporte.</v>
      </c>
    </row>
    <row r="25" spans="1:26" s="43" customFormat="1" ht="54" hidden="1" customHeight="1" outlineLevel="1">
      <c r="A25" s="986"/>
      <c r="B25" s="1007" t="s">
        <v>54</v>
      </c>
      <c r="C25" s="34" t="s">
        <v>82</v>
      </c>
      <c r="D25" s="50"/>
      <c r="E25" s="51">
        <v>2</v>
      </c>
      <c r="F25" s="37" t="s">
        <v>46</v>
      </c>
      <c r="G25" s="37"/>
      <c r="H25" s="37"/>
      <c r="I25" s="50"/>
      <c r="J25" s="35"/>
      <c r="K25" s="57">
        <f>SUM(L25:O25)</f>
        <v>0</v>
      </c>
      <c r="L25" s="53"/>
      <c r="M25" s="53"/>
      <c r="N25" s="53"/>
      <c r="O25" s="53"/>
      <c r="P25" s="54">
        <v>0</v>
      </c>
      <c r="Q25" s="54">
        <v>0</v>
      </c>
      <c r="R25" s="54">
        <v>0</v>
      </c>
      <c r="S25" s="53"/>
      <c r="T25" s="53"/>
      <c r="U25" s="38" t="s">
        <v>83</v>
      </c>
      <c r="V25" s="35" t="s">
        <v>23</v>
      </c>
      <c r="W25" s="35" t="s">
        <v>24</v>
      </c>
      <c r="X25" s="55" t="s">
        <v>84</v>
      </c>
      <c r="Y25" s="989">
        <v>200000</v>
      </c>
      <c r="Z25" s="1008" t="s">
        <v>85</v>
      </c>
    </row>
    <row r="26" spans="1:26" s="43" customFormat="1" ht="54" hidden="1" customHeight="1" outlineLevel="1">
      <c r="A26" s="986"/>
      <c r="B26" s="1007"/>
      <c r="C26" s="34" t="s">
        <v>86</v>
      </c>
      <c r="D26" s="50"/>
      <c r="E26" s="51">
        <v>2</v>
      </c>
      <c r="F26" s="37" t="s">
        <v>31</v>
      </c>
      <c r="G26" s="37"/>
      <c r="H26" s="37"/>
      <c r="I26" s="50"/>
      <c r="J26" s="35"/>
      <c r="K26" s="57">
        <f>SUM(L26:O26)</f>
        <v>0</v>
      </c>
      <c r="L26" s="53"/>
      <c r="M26" s="53"/>
      <c r="N26" s="53"/>
      <c r="O26" s="53"/>
      <c r="P26" s="54">
        <v>0</v>
      </c>
      <c r="Q26" s="54">
        <v>0</v>
      </c>
      <c r="R26" s="54">
        <v>0</v>
      </c>
      <c r="S26" s="53"/>
      <c r="T26" s="53"/>
      <c r="U26" s="38" t="s">
        <v>83</v>
      </c>
      <c r="V26" s="35" t="s">
        <v>23</v>
      </c>
      <c r="W26" s="35" t="s">
        <v>24</v>
      </c>
      <c r="X26" s="55" t="s">
        <v>84</v>
      </c>
      <c r="Y26" s="989"/>
      <c r="Z26" s="1008"/>
    </row>
    <row r="27" spans="1:26" ht="43.5" customHeight="1" collapsed="1">
      <c r="A27" s="24" t="s">
        <v>87</v>
      </c>
      <c r="B27" s="1012" t="s">
        <v>88</v>
      </c>
      <c r="C27" s="1013"/>
      <c r="D27" s="25" t="s">
        <v>89</v>
      </c>
      <c r="E27" s="26">
        <v>0</v>
      </c>
      <c r="F27" s="27" t="s">
        <v>31</v>
      </c>
      <c r="G27" s="27" t="s">
        <v>32</v>
      </c>
      <c r="H27" s="27" t="s">
        <v>90</v>
      </c>
      <c r="I27" s="28" t="s">
        <v>91</v>
      </c>
      <c r="J27" s="25" t="s">
        <v>92</v>
      </c>
      <c r="K27" s="45">
        <v>1</v>
      </c>
      <c r="L27" s="1006">
        <v>0</v>
      </c>
      <c r="M27" s="1006"/>
      <c r="N27" s="1006"/>
      <c r="O27" s="46">
        <v>0</v>
      </c>
      <c r="P27" s="46">
        <v>0</v>
      </c>
      <c r="Q27" s="46">
        <v>0.3</v>
      </c>
      <c r="R27" s="46">
        <v>0.3</v>
      </c>
      <c r="S27" s="46">
        <v>0.4</v>
      </c>
      <c r="T27" s="46">
        <v>1</v>
      </c>
      <c r="U27" s="31" t="s">
        <v>93</v>
      </c>
      <c r="V27" s="25" t="s">
        <v>23</v>
      </c>
      <c r="W27" s="25" t="s">
        <v>24</v>
      </c>
      <c r="X27" s="58"/>
      <c r="Y27" s="48">
        <f>+Y28</f>
        <v>100000</v>
      </c>
      <c r="Z27" s="49" t="str">
        <f>+Z28</f>
        <v xml:space="preserve">Material gastable, personal, transporte, </v>
      </c>
    </row>
    <row r="28" spans="1:26" s="43" customFormat="1" ht="54" hidden="1" customHeight="1" outlineLevel="1">
      <c r="A28" s="986"/>
      <c r="B28" s="1007" t="s">
        <v>54</v>
      </c>
      <c r="C28" s="964" t="s">
        <v>1637</v>
      </c>
      <c r="D28" s="965"/>
      <c r="E28" s="51">
        <v>24</v>
      </c>
      <c r="F28" s="37" t="s">
        <v>31</v>
      </c>
      <c r="G28" s="37"/>
      <c r="H28" s="37"/>
      <c r="I28" s="50"/>
      <c r="J28" s="35"/>
      <c r="K28" s="57">
        <f>SUM(L28:O28)</f>
        <v>0</v>
      </c>
      <c r="L28" s="53"/>
      <c r="M28" s="53"/>
      <c r="N28" s="53"/>
      <c r="O28" s="53"/>
      <c r="P28" s="54">
        <v>0</v>
      </c>
      <c r="Q28" s="54">
        <v>0</v>
      </c>
      <c r="R28" s="54">
        <v>0</v>
      </c>
      <c r="S28" s="53"/>
      <c r="T28" s="53"/>
      <c r="U28" s="38" t="s">
        <v>56</v>
      </c>
      <c r="V28" s="35" t="s">
        <v>23</v>
      </c>
      <c r="W28" s="35" t="s">
        <v>24</v>
      </c>
      <c r="X28" s="55" t="s">
        <v>57</v>
      </c>
      <c r="Y28" s="989">
        <v>100000</v>
      </c>
      <c r="Z28" s="1008" t="s">
        <v>94</v>
      </c>
    </row>
    <row r="29" spans="1:26" s="43" customFormat="1" ht="54" hidden="1" customHeight="1" outlineLevel="1">
      <c r="A29" s="986"/>
      <c r="B29" s="1007"/>
      <c r="C29" s="34" t="s">
        <v>95</v>
      </c>
      <c r="D29" s="50"/>
      <c r="E29" s="51">
        <v>1</v>
      </c>
      <c r="F29" s="37" t="s">
        <v>42</v>
      </c>
      <c r="G29" s="37"/>
      <c r="H29" s="37"/>
      <c r="I29" s="50"/>
      <c r="J29" s="35" t="s">
        <v>96</v>
      </c>
      <c r="K29" s="57">
        <f>SUM(L29:O29)</f>
        <v>0</v>
      </c>
      <c r="L29" s="53"/>
      <c r="M29" s="53"/>
      <c r="N29" s="53"/>
      <c r="O29" s="53"/>
      <c r="P29" s="54">
        <v>0</v>
      </c>
      <c r="Q29" s="54">
        <v>0</v>
      </c>
      <c r="R29" s="54">
        <v>0</v>
      </c>
      <c r="S29" s="53"/>
      <c r="T29" s="53"/>
      <c r="U29" s="38" t="s">
        <v>97</v>
      </c>
      <c r="V29" s="35" t="s">
        <v>23</v>
      </c>
      <c r="W29" s="35" t="s">
        <v>24</v>
      </c>
      <c r="X29" s="55" t="s">
        <v>98</v>
      </c>
      <c r="Y29" s="989"/>
      <c r="Z29" s="1008"/>
    </row>
    <row r="30" spans="1:26" s="43" customFormat="1" ht="54" hidden="1" customHeight="1" outlineLevel="1">
      <c r="A30" s="986"/>
      <c r="B30" s="1007"/>
      <c r="C30" s="34" t="s">
        <v>99</v>
      </c>
      <c r="D30" s="50"/>
      <c r="E30" s="51">
        <v>9</v>
      </c>
      <c r="F30" s="37" t="s">
        <v>46</v>
      </c>
      <c r="G30" s="37"/>
      <c r="H30" s="37"/>
      <c r="I30" s="50"/>
      <c r="J30" s="35"/>
      <c r="K30" s="57">
        <f>SUM(L30:O30)</f>
        <v>0</v>
      </c>
      <c r="L30" s="53"/>
      <c r="M30" s="53"/>
      <c r="N30" s="53"/>
      <c r="O30" s="53"/>
      <c r="P30" s="54">
        <v>0</v>
      </c>
      <c r="Q30" s="54">
        <v>0</v>
      </c>
      <c r="R30" s="54">
        <v>0</v>
      </c>
      <c r="S30" s="53"/>
      <c r="T30" s="53"/>
      <c r="U30" s="38" t="s">
        <v>100</v>
      </c>
      <c r="V30" s="35" t="s">
        <v>23</v>
      </c>
      <c r="W30" s="35" t="s">
        <v>24</v>
      </c>
      <c r="X30" s="55" t="s">
        <v>101</v>
      </c>
      <c r="Y30" s="989"/>
      <c r="Z30" s="1008"/>
    </row>
    <row r="31" spans="1:26" ht="45" customHeight="1" collapsed="1">
      <c r="A31" s="59" t="s">
        <v>49</v>
      </c>
      <c r="B31" s="1005" t="s">
        <v>102</v>
      </c>
      <c r="C31" s="1013"/>
      <c r="D31" s="25" t="s">
        <v>51</v>
      </c>
      <c r="E31" s="26">
        <v>0.8</v>
      </c>
      <c r="F31" s="27" t="s">
        <v>31</v>
      </c>
      <c r="G31" s="27" t="s">
        <v>33</v>
      </c>
      <c r="H31" s="27" t="s">
        <v>90</v>
      </c>
      <c r="I31" s="28" t="s">
        <v>103</v>
      </c>
      <c r="J31" s="25" t="s">
        <v>35</v>
      </c>
      <c r="K31" s="45">
        <v>1</v>
      </c>
      <c r="L31" s="1006">
        <v>0</v>
      </c>
      <c r="M31" s="1006"/>
      <c r="N31" s="1006"/>
      <c r="O31" s="46">
        <v>0</v>
      </c>
      <c r="P31" s="46">
        <v>0.3</v>
      </c>
      <c r="Q31" s="46">
        <v>0.3</v>
      </c>
      <c r="R31" s="46">
        <v>0.4</v>
      </c>
      <c r="S31" s="46">
        <v>0</v>
      </c>
      <c r="T31" s="46">
        <v>1</v>
      </c>
      <c r="U31" s="31" t="str">
        <f>+U32</f>
        <v xml:space="preserve">Que no se realice correctamente la solicitud y ficha técnica </v>
      </c>
      <c r="V31" s="25" t="s">
        <v>23</v>
      </c>
      <c r="W31" s="25" t="s">
        <v>24</v>
      </c>
      <c r="X31" s="47" t="str">
        <f>+X32</f>
        <v>Velar porque la solicitud y ficha técnica sean las adecuadas</v>
      </c>
      <c r="Y31" s="48">
        <f>+Y32</f>
        <v>45000000</v>
      </c>
      <c r="Z31" s="49" t="str">
        <f>+Z32</f>
        <v>Equipos industriales</v>
      </c>
    </row>
    <row r="32" spans="1:26" ht="48" hidden="1" customHeight="1" outlineLevel="1">
      <c r="A32" s="1015"/>
      <c r="B32" s="1007" t="s">
        <v>54</v>
      </c>
      <c r="C32" s="34" t="s">
        <v>104</v>
      </c>
      <c r="D32" s="50"/>
      <c r="E32" s="51">
        <v>1</v>
      </c>
      <c r="F32" s="27" t="s">
        <v>31</v>
      </c>
      <c r="G32" s="51"/>
      <c r="H32" s="51"/>
      <c r="I32" s="50"/>
      <c r="J32" s="60" t="s">
        <v>35</v>
      </c>
      <c r="K32" s="57">
        <f>SUM(L32:O32)</f>
        <v>0</v>
      </c>
      <c r="L32" s="61"/>
      <c r="M32" s="61"/>
      <c r="N32" s="61"/>
      <c r="O32" s="61"/>
      <c r="P32" s="46">
        <v>0</v>
      </c>
      <c r="Q32" s="46">
        <v>0</v>
      </c>
      <c r="R32" s="46">
        <v>0</v>
      </c>
      <c r="S32" s="61"/>
      <c r="T32" s="61"/>
      <c r="U32" s="62" t="s">
        <v>105</v>
      </c>
      <c r="V32" s="60"/>
      <c r="W32" s="60"/>
      <c r="X32" s="55" t="s">
        <v>106</v>
      </c>
      <c r="Y32" s="1010">
        <v>45000000</v>
      </c>
      <c r="Z32" s="1011" t="s">
        <v>58</v>
      </c>
    </row>
    <row r="33" spans="1:26" ht="54" hidden="1" customHeight="1" outlineLevel="1">
      <c r="A33" s="1015"/>
      <c r="B33" s="1007"/>
      <c r="C33" s="34" t="s">
        <v>107</v>
      </c>
      <c r="D33" s="50"/>
      <c r="E33" s="51">
        <v>1</v>
      </c>
      <c r="F33" s="27" t="s">
        <v>31</v>
      </c>
      <c r="G33" s="51"/>
      <c r="H33" s="51"/>
      <c r="I33" s="50"/>
      <c r="J33" s="60" t="s">
        <v>35</v>
      </c>
      <c r="K33" s="57">
        <f>SUM(L33:O33)</f>
        <v>0</v>
      </c>
      <c r="L33" s="61"/>
      <c r="M33" s="61"/>
      <c r="N33" s="61"/>
      <c r="O33" s="61"/>
      <c r="P33" s="46">
        <v>0</v>
      </c>
      <c r="Q33" s="46">
        <v>0</v>
      </c>
      <c r="R33" s="46">
        <v>0</v>
      </c>
      <c r="S33" s="61"/>
      <c r="T33" s="61"/>
      <c r="U33" s="62" t="s">
        <v>108</v>
      </c>
      <c r="V33" s="60"/>
      <c r="W33" s="60"/>
      <c r="X33" s="63" t="s">
        <v>109</v>
      </c>
      <c r="Y33" s="1010"/>
      <c r="Z33" s="1011"/>
    </row>
    <row r="34" spans="1:26" ht="54" hidden="1" customHeight="1" outlineLevel="1">
      <c r="A34" s="1015"/>
      <c r="B34" s="1007"/>
      <c r="C34" s="34" t="s">
        <v>110</v>
      </c>
      <c r="D34" s="50"/>
      <c r="E34" s="51">
        <v>1</v>
      </c>
      <c r="F34" s="27" t="s">
        <v>42</v>
      </c>
      <c r="G34" s="51"/>
      <c r="H34" s="51"/>
      <c r="I34" s="50"/>
      <c r="J34" s="60" t="s">
        <v>35</v>
      </c>
      <c r="K34" s="57">
        <f>SUM(L34:O34)</f>
        <v>0</v>
      </c>
      <c r="L34" s="61"/>
      <c r="M34" s="61"/>
      <c r="N34" s="61"/>
      <c r="O34" s="61"/>
      <c r="P34" s="46">
        <v>0</v>
      </c>
      <c r="Q34" s="46">
        <v>0</v>
      </c>
      <c r="R34" s="46">
        <v>0</v>
      </c>
      <c r="S34" s="61"/>
      <c r="T34" s="61"/>
      <c r="U34" s="62" t="s">
        <v>111</v>
      </c>
      <c r="V34" s="60"/>
      <c r="W34" s="60"/>
      <c r="X34" s="55" t="s">
        <v>112</v>
      </c>
      <c r="Y34" s="1010"/>
      <c r="Z34" s="1011"/>
    </row>
    <row r="35" spans="1:26" ht="54" customHeight="1" collapsed="1">
      <c r="A35" s="59" t="s">
        <v>113</v>
      </c>
      <c r="B35" s="1009" t="s">
        <v>114</v>
      </c>
      <c r="C35" s="988"/>
      <c r="D35" s="25" t="s">
        <v>115</v>
      </c>
      <c r="E35" s="26">
        <v>0.3</v>
      </c>
      <c r="F35" s="27" t="s">
        <v>31</v>
      </c>
      <c r="G35" s="27" t="s">
        <v>32</v>
      </c>
      <c r="H35" s="27" t="s">
        <v>90</v>
      </c>
      <c r="I35" s="28" t="s">
        <v>116</v>
      </c>
      <c r="J35" s="25" t="s">
        <v>35</v>
      </c>
      <c r="K35" s="64">
        <v>5000</v>
      </c>
      <c r="L35" s="1014">
        <v>0</v>
      </c>
      <c r="M35" s="1014"/>
      <c r="N35" s="1014"/>
      <c r="O35" s="65">
        <v>0</v>
      </c>
      <c r="P35" s="46">
        <v>0.1</v>
      </c>
      <c r="Q35" s="46">
        <v>0.2</v>
      </c>
      <c r="R35" s="46">
        <v>0.2</v>
      </c>
      <c r="S35" s="65">
        <v>0.2</v>
      </c>
      <c r="T35" s="65">
        <v>1</v>
      </c>
      <c r="U35" s="66" t="s">
        <v>117</v>
      </c>
      <c r="V35" s="25" t="s">
        <v>118</v>
      </c>
      <c r="W35" s="25" t="s">
        <v>119</v>
      </c>
      <c r="X35" s="25" t="s">
        <v>120</v>
      </c>
      <c r="Y35" s="67" t="s">
        <v>121</v>
      </c>
      <c r="Z35" s="68" t="s">
        <v>33</v>
      </c>
    </row>
    <row r="36" spans="1:26" s="43" customFormat="1" ht="54" hidden="1" customHeight="1" outlineLevel="1">
      <c r="A36" s="986" t="s">
        <v>122</v>
      </c>
      <c r="B36" s="1007" t="s">
        <v>123</v>
      </c>
      <c r="C36" s="34" t="s">
        <v>124</v>
      </c>
      <c r="D36" s="69" t="s">
        <v>125</v>
      </c>
      <c r="E36" s="70">
        <v>0</v>
      </c>
      <c r="F36" s="37" t="s">
        <v>31</v>
      </c>
      <c r="G36" s="70"/>
      <c r="H36" s="37" t="s">
        <v>90</v>
      </c>
      <c r="I36" s="69" t="s">
        <v>126</v>
      </c>
      <c r="J36" s="35" t="s">
        <v>35</v>
      </c>
      <c r="K36" s="71">
        <v>1</v>
      </c>
      <c r="L36" s="72"/>
      <c r="M36" s="73">
        <v>1</v>
      </c>
      <c r="N36" s="73"/>
      <c r="O36" s="73"/>
      <c r="P36" s="54">
        <v>0</v>
      </c>
      <c r="Q36" s="54">
        <v>0</v>
      </c>
      <c r="R36" s="54">
        <v>0</v>
      </c>
      <c r="S36" s="73"/>
      <c r="T36" s="73"/>
      <c r="U36" s="42"/>
      <c r="V36" s="35" t="s">
        <v>118</v>
      </c>
      <c r="W36" s="35" t="s">
        <v>119</v>
      </c>
      <c r="X36" s="35"/>
      <c r="Y36" s="74"/>
      <c r="Z36" s="75" t="s">
        <v>33</v>
      </c>
    </row>
    <row r="37" spans="1:26" s="43" customFormat="1" ht="54" hidden="1" customHeight="1" outlineLevel="1">
      <c r="A37" s="986"/>
      <c r="B37" s="1007"/>
      <c r="C37" s="34" t="s">
        <v>127</v>
      </c>
      <c r="D37" s="69" t="s">
        <v>128</v>
      </c>
      <c r="E37" s="70"/>
      <c r="F37" s="37" t="s">
        <v>31</v>
      </c>
      <c r="G37" s="70"/>
      <c r="H37" s="37" t="s">
        <v>90</v>
      </c>
      <c r="I37" s="69" t="s">
        <v>129</v>
      </c>
      <c r="J37" s="35" t="s">
        <v>35</v>
      </c>
      <c r="K37" s="71">
        <v>10</v>
      </c>
      <c r="L37" s="72"/>
      <c r="M37" s="73"/>
      <c r="N37" s="73">
        <v>1</v>
      </c>
      <c r="O37" s="73"/>
      <c r="P37" s="54">
        <v>0</v>
      </c>
      <c r="Q37" s="54">
        <v>0</v>
      </c>
      <c r="R37" s="54">
        <v>0</v>
      </c>
      <c r="S37" s="73"/>
      <c r="T37" s="73"/>
      <c r="U37" s="42"/>
      <c r="V37" s="35" t="s">
        <v>118</v>
      </c>
      <c r="W37" s="35" t="s">
        <v>119</v>
      </c>
      <c r="X37" s="35"/>
      <c r="Y37" s="74"/>
      <c r="Z37" s="75" t="s">
        <v>33</v>
      </c>
    </row>
    <row r="38" spans="1:26" s="43" customFormat="1" ht="54" hidden="1" customHeight="1" outlineLevel="1">
      <c r="A38" s="986"/>
      <c r="B38" s="1007"/>
      <c r="C38" s="34" t="s">
        <v>130</v>
      </c>
      <c r="D38" s="69" t="s">
        <v>131</v>
      </c>
      <c r="E38" s="70"/>
      <c r="F38" s="37" t="s">
        <v>31</v>
      </c>
      <c r="G38" s="70"/>
      <c r="H38" s="37" t="s">
        <v>90</v>
      </c>
      <c r="I38" s="69" t="s">
        <v>132</v>
      </c>
      <c r="J38" s="35" t="s">
        <v>35</v>
      </c>
      <c r="K38" s="71">
        <v>10</v>
      </c>
      <c r="L38" s="72"/>
      <c r="M38" s="73"/>
      <c r="N38" s="73">
        <v>1</v>
      </c>
      <c r="O38" s="73"/>
      <c r="P38" s="54">
        <v>0</v>
      </c>
      <c r="Q38" s="54">
        <v>0</v>
      </c>
      <c r="R38" s="54">
        <v>0</v>
      </c>
      <c r="S38" s="73"/>
      <c r="T38" s="73"/>
      <c r="U38" s="42"/>
      <c r="V38" s="35" t="s">
        <v>118</v>
      </c>
      <c r="W38" s="35" t="s">
        <v>119</v>
      </c>
      <c r="X38" s="35"/>
      <c r="Y38" s="74"/>
      <c r="Z38" s="75" t="s">
        <v>33</v>
      </c>
    </row>
    <row r="39" spans="1:26" s="43" customFormat="1" ht="54" hidden="1" customHeight="1" outlineLevel="1">
      <c r="A39" s="986"/>
      <c r="B39" s="1007"/>
      <c r="C39" s="34" t="s">
        <v>133</v>
      </c>
      <c r="D39" s="69" t="s">
        <v>134</v>
      </c>
      <c r="E39" s="70"/>
      <c r="F39" s="37" t="s">
        <v>42</v>
      </c>
      <c r="G39" s="70"/>
      <c r="H39" s="37" t="s">
        <v>90</v>
      </c>
      <c r="I39" s="69" t="s">
        <v>116</v>
      </c>
      <c r="J39" s="35" t="s">
        <v>35</v>
      </c>
      <c r="K39" s="71">
        <v>4</v>
      </c>
      <c r="L39" s="72"/>
      <c r="M39" s="73"/>
      <c r="N39" s="73">
        <v>1</v>
      </c>
      <c r="O39" s="73"/>
      <c r="P39" s="54">
        <v>0</v>
      </c>
      <c r="Q39" s="54">
        <v>0</v>
      </c>
      <c r="R39" s="54">
        <v>0</v>
      </c>
      <c r="S39" s="73"/>
      <c r="T39" s="73"/>
      <c r="U39" s="42"/>
      <c r="V39" s="35" t="s">
        <v>118</v>
      </c>
      <c r="W39" s="35" t="s">
        <v>119</v>
      </c>
      <c r="X39" s="38"/>
      <c r="Y39" s="74"/>
      <c r="Z39" s="75" t="s">
        <v>33</v>
      </c>
    </row>
    <row r="40" spans="1:26" s="43" customFormat="1" ht="54" hidden="1" customHeight="1" outlineLevel="1">
      <c r="A40" s="986"/>
      <c r="B40" s="1007"/>
      <c r="C40" s="34" t="s">
        <v>135</v>
      </c>
      <c r="D40" s="69" t="s">
        <v>136</v>
      </c>
      <c r="E40" s="50"/>
      <c r="F40" s="37" t="s">
        <v>46</v>
      </c>
      <c r="G40" s="50"/>
      <c r="H40" s="37" t="s">
        <v>90</v>
      </c>
      <c r="I40" s="69" t="s">
        <v>116</v>
      </c>
      <c r="J40" s="35" t="s">
        <v>35</v>
      </c>
      <c r="K40" s="71">
        <v>1</v>
      </c>
      <c r="L40" s="72"/>
      <c r="M40" s="73"/>
      <c r="N40" s="73"/>
      <c r="O40" s="73"/>
      <c r="P40" s="54">
        <v>0</v>
      </c>
      <c r="Q40" s="54">
        <v>0</v>
      </c>
      <c r="R40" s="54">
        <v>0</v>
      </c>
      <c r="S40" s="73"/>
      <c r="T40" s="73"/>
      <c r="U40" s="42"/>
      <c r="V40" s="35" t="s">
        <v>118</v>
      </c>
      <c r="W40" s="35" t="s">
        <v>119</v>
      </c>
      <c r="X40" s="38"/>
      <c r="Y40" s="74"/>
      <c r="Z40" s="75" t="s">
        <v>33</v>
      </c>
    </row>
    <row r="41" spans="1:26" ht="54" customHeight="1" collapsed="1">
      <c r="A41" s="59" t="s">
        <v>137</v>
      </c>
      <c r="B41" s="1009" t="s">
        <v>138</v>
      </c>
      <c r="C41" s="988"/>
      <c r="D41" s="25" t="s">
        <v>115</v>
      </c>
      <c r="E41" s="26">
        <v>0</v>
      </c>
      <c r="F41" s="27" t="s">
        <v>31</v>
      </c>
      <c r="G41" s="27" t="s">
        <v>32</v>
      </c>
      <c r="H41" s="27" t="s">
        <v>90</v>
      </c>
      <c r="I41" s="28" t="s">
        <v>116</v>
      </c>
      <c r="J41" s="25" t="s">
        <v>35</v>
      </c>
      <c r="K41" s="45">
        <v>1</v>
      </c>
      <c r="L41" s="1014">
        <v>0</v>
      </c>
      <c r="M41" s="1014"/>
      <c r="N41" s="1014"/>
      <c r="O41" s="65"/>
      <c r="P41" s="46">
        <v>0.1</v>
      </c>
      <c r="Q41" s="46">
        <v>0.2</v>
      </c>
      <c r="R41" s="46">
        <v>0.1</v>
      </c>
      <c r="S41" s="65">
        <v>0.1</v>
      </c>
      <c r="T41" s="65">
        <v>0.5</v>
      </c>
      <c r="U41" s="76" t="s">
        <v>139</v>
      </c>
      <c r="V41" s="25" t="s">
        <v>118</v>
      </c>
      <c r="W41" s="25" t="s">
        <v>119</v>
      </c>
      <c r="X41" s="25" t="s">
        <v>120</v>
      </c>
      <c r="Y41" s="77" t="s">
        <v>140</v>
      </c>
      <c r="Z41" s="75" t="s">
        <v>33</v>
      </c>
    </row>
    <row r="42" spans="1:26" s="43" customFormat="1" ht="54" hidden="1" customHeight="1" outlineLevel="1">
      <c r="A42" s="986" t="s">
        <v>141</v>
      </c>
      <c r="B42" s="1007" t="s">
        <v>123</v>
      </c>
      <c r="C42" s="34" t="s">
        <v>142</v>
      </c>
      <c r="D42" s="69" t="s">
        <v>125</v>
      </c>
      <c r="E42" s="70">
        <v>0</v>
      </c>
      <c r="F42" s="37" t="s">
        <v>31</v>
      </c>
      <c r="G42" s="78"/>
      <c r="H42" s="78"/>
      <c r="I42" s="69" t="s">
        <v>126</v>
      </c>
      <c r="J42" s="35" t="s">
        <v>35</v>
      </c>
      <c r="K42" s="71">
        <v>1</v>
      </c>
      <c r="L42" s="72"/>
      <c r="M42" s="73">
        <v>1</v>
      </c>
      <c r="N42" s="73"/>
      <c r="O42" s="73"/>
      <c r="P42" s="54">
        <v>0</v>
      </c>
      <c r="Q42" s="54">
        <v>0</v>
      </c>
      <c r="R42" s="54">
        <v>0</v>
      </c>
      <c r="S42" s="73"/>
      <c r="T42" s="73"/>
      <c r="U42" s="38"/>
      <c r="V42" s="35" t="s">
        <v>118</v>
      </c>
      <c r="W42" s="35" t="s">
        <v>119</v>
      </c>
      <c r="X42" s="50"/>
      <c r="Y42" s="36"/>
      <c r="Z42" s="75" t="s">
        <v>33</v>
      </c>
    </row>
    <row r="43" spans="1:26" s="43" customFormat="1" ht="54" hidden="1" customHeight="1" outlineLevel="1">
      <c r="A43" s="986"/>
      <c r="B43" s="1007"/>
      <c r="C43" s="34" t="s">
        <v>127</v>
      </c>
      <c r="D43" s="69" t="s">
        <v>128</v>
      </c>
      <c r="E43" s="70"/>
      <c r="F43" s="37" t="s">
        <v>31</v>
      </c>
      <c r="G43" s="78"/>
      <c r="H43" s="78"/>
      <c r="I43" s="69" t="s">
        <v>129</v>
      </c>
      <c r="J43" s="35" t="s">
        <v>35</v>
      </c>
      <c r="K43" s="71">
        <v>7</v>
      </c>
      <c r="L43" s="72"/>
      <c r="M43" s="73"/>
      <c r="N43" s="73"/>
      <c r="O43" s="73"/>
      <c r="P43" s="54">
        <v>0</v>
      </c>
      <c r="Q43" s="54">
        <v>0</v>
      </c>
      <c r="R43" s="54">
        <v>0</v>
      </c>
      <c r="S43" s="73"/>
      <c r="T43" s="73"/>
      <c r="U43" s="38"/>
      <c r="V43" s="35" t="s">
        <v>118</v>
      </c>
      <c r="W43" s="35" t="s">
        <v>119</v>
      </c>
      <c r="X43" s="50"/>
      <c r="Y43" s="36"/>
      <c r="Z43" s="75" t="s">
        <v>33</v>
      </c>
    </row>
    <row r="44" spans="1:26" s="43" customFormat="1" ht="54" hidden="1" customHeight="1" outlineLevel="1">
      <c r="A44" s="986"/>
      <c r="B44" s="1007"/>
      <c r="C44" s="34" t="s">
        <v>130</v>
      </c>
      <c r="D44" s="69" t="s">
        <v>131</v>
      </c>
      <c r="E44" s="70"/>
      <c r="F44" s="37" t="s">
        <v>42</v>
      </c>
      <c r="G44" s="78"/>
      <c r="H44" s="78"/>
      <c r="I44" s="69" t="s">
        <v>132</v>
      </c>
      <c r="J44" s="35" t="s">
        <v>35</v>
      </c>
      <c r="K44" s="71">
        <v>6</v>
      </c>
      <c r="L44" s="72"/>
      <c r="M44" s="73"/>
      <c r="N44" s="73"/>
      <c r="O44" s="73"/>
      <c r="P44" s="54">
        <v>0</v>
      </c>
      <c r="Q44" s="54">
        <v>0</v>
      </c>
      <c r="R44" s="54">
        <v>0</v>
      </c>
      <c r="S44" s="73"/>
      <c r="T44" s="73"/>
      <c r="U44" s="38"/>
      <c r="V44" s="35" t="s">
        <v>118</v>
      </c>
      <c r="W44" s="35" t="s">
        <v>119</v>
      </c>
      <c r="X44" s="50"/>
      <c r="Y44" s="36"/>
      <c r="Z44" s="75" t="s">
        <v>33</v>
      </c>
    </row>
    <row r="45" spans="1:26" s="43" customFormat="1" ht="111.75" hidden="1" customHeight="1" outlineLevel="1">
      <c r="A45" s="986"/>
      <c r="B45" s="1007"/>
      <c r="C45" s="34" t="s">
        <v>143</v>
      </c>
      <c r="D45" s="69" t="s">
        <v>134</v>
      </c>
      <c r="E45" s="70"/>
      <c r="F45" s="37" t="s">
        <v>46</v>
      </c>
      <c r="G45" s="78"/>
      <c r="H45" s="78"/>
      <c r="I45" s="69" t="s">
        <v>116</v>
      </c>
      <c r="J45" s="35" t="s">
        <v>35</v>
      </c>
      <c r="K45" s="71">
        <v>4</v>
      </c>
      <c r="L45" s="72"/>
      <c r="M45" s="73"/>
      <c r="N45" s="73">
        <v>1</v>
      </c>
      <c r="O45" s="73"/>
      <c r="P45" s="54">
        <v>0</v>
      </c>
      <c r="Q45" s="54">
        <v>0</v>
      </c>
      <c r="R45" s="54">
        <v>0</v>
      </c>
      <c r="S45" s="73"/>
      <c r="T45" s="73"/>
      <c r="U45" s="38"/>
      <c r="V45" s="35" t="s">
        <v>118</v>
      </c>
      <c r="W45" s="35" t="s">
        <v>119</v>
      </c>
      <c r="X45" s="50"/>
      <c r="Y45" s="36"/>
      <c r="Z45" s="75" t="s">
        <v>33</v>
      </c>
    </row>
    <row r="46" spans="1:26" s="43" customFormat="1" ht="54" hidden="1" customHeight="1" outlineLevel="1">
      <c r="A46" s="986"/>
      <c r="B46" s="1007"/>
      <c r="C46" s="34" t="s">
        <v>135</v>
      </c>
      <c r="D46" s="69" t="s">
        <v>136</v>
      </c>
      <c r="E46" s="50"/>
      <c r="F46" s="37" t="s">
        <v>31</v>
      </c>
      <c r="G46" s="37"/>
      <c r="H46" s="37"/>
      <c r="I46" s="69" t="s">
        <v>116</v>
      </c>
      <c r="J46" s="35" t="s">
        <v>35</v>
      </c>
      <c r="K46" s="71">
        <v>1</v>
      </c>
      <c r="L46" s="72"/>
      <c r="M46" s="73"/>
      <c r="N46" s="73"/>
      <c r="O46" s="73"/>
      <c r="P46" s="54">
        <v>0</v>
      </c>
      <c r="Q46" s="54">
        <v>0</v>
      </c>
      <c r="R46" s="54">
        <v>0</v>
      </c>
      <c r="S46" s="73"/>
      <c r="T46" s="73"/>
      <c r="U46" s="38"/>
      <c r="V46" s="35" t="s">
        <v>118</v>
      </c>
      <c r="W46" s="35" t="s">
        <v>119</v>
      </c>
      <c r="X46" s="50"/>
      <c r="Y46" s="36"/>
      <c r="Z46" s="75" t="s">
        <v>33</v>
      </c>
    </row>
    <row r="47" spans="1:26" ht="54" hidden="1" customHeight="1" collapsed="1">
      <c r="A47" s="24" t="s">
        <v>144</v>
      </c>
      <c r="B47" s="1009" t="s">
        <v>145</v>
      </c>
      <c r="C47" s="988"/>
      <c r="D47" s="25" t="s">
        <v>146</v>
      </c>
      <c r="E47" s="26">
        <v>0</v>
      </c>
      <c r="F47" s="27" t="s">
        <v>31</v>
      </c>
      <c r="G47" s="27" t="s">
        <v>147</v>
      </c>
      <c r="H47" s="27" t="s">
        <v>148</v>
      </c>
      <c r="I47" s="28" t="s">
        <v>116</v>
      </c>
      <c r="J47" s="25" t="s">
        <v>35</v>
      </c>
      <c r="K47" s="45">
        <v>1</v>
      </c>
      <c r="L47" s="1014">
        <v>0</v>
      </c>
      <c r="M47" s="1014"/>
      <c r="N47" s="1014"/>
      <c r="O47" s="65">
        <v>0</v>
      </c>
      <c r="P47" s="46">
        <v>0.3</v>
      </c>
      <c r="Q47" s="46">
        <v>0.25</v>
      </c>
      <c r="R47" s="46">
        <v>0.25</v>
      </c>
      <c r="S47" s="65">
        <v>0.2</v>
      </c>
      <c r="T47" s="65">
        <v>1</v>
      </c>
      <c r="U47" s="31" t="s">
        <v>149</v>
      </c>
      <c r="V47" s="25" t="s">
        <v>118</v>
      </c>
      <c r="W47" s="25" t="s">
        <v>119</v>
      </c>
      <c r="X47" s="25" t="s">
        <v>150</v>
      </c>
      <c r="Y47" s="77" t="s">
        <v>151</v>
      </c>
      <c r="Z47" s="75" t="s">
        <v>33</v>
      </c>
    </row>
    <row r="48" spans="1:26" s="43" customFormat="1" ht="54" hidden="1" customHeight="1" outlineLevel="1">
      <c r="A48" s="986" t="s">
        <v>152</v>
      </c>
      <c r="B48" s="1007" t="s">
        <v>123</v>
      </c>
      <c r="C48" s="34" t="s">
        <v>142</v>
      </c>
      <c r="D48" s="69" t="s">
        <v>125</v>
      </c>
      <c r="E48" s="70">
        <v>0</v>
      </c>
      <c r="F48" s="78"/>
      <c r="G48" s="78"/>
      <c r="H48" s="37" t="s">
        <v>148</v>
      </c>
      <c r="I48" s="69" t="s">
        <v>126</v>
      </c>
      <c r="J48" s="35" t="s">
        <v>35</v>
      </c>
      <c r="K48" s="71">
        <v>1</v>
      </c>
      <c r="L48" s="72"/>
      <c r="M48" s="73">
        <v>1</v>
      </c>
      <c r="N48" s="73"/>
      <c r="O48" s="73"/>
      <c r="P48" s="54">
        <v>0.3</v>
      </c>
      <c r="Q48" s="54">
        <v>0</v>
      </c>
      <c r="R48" s="54">
        <v>0</v>
      </c>
      <c r="S48" s="73"/>
      <c r="T48" s="73"/>
      <c r="U48" s="38"/>
      <c r="V48" s="35" t="s">
        <v>118</v>
      </c>
      <c r="W48" s="35" t="s">
        <v>119</v>
      </c>
      <c r="X48" s="50"/>
      <c r="Y48" s="79"/>
      <c r="Z48" s="75" t="s">
        <v>33</v>
      </c>
    </row>
    <row r="49" spans="1:26" s="43" customFormat="1" ht="54" hidden="1" customHeight="1" outlineLevel="1">
      <c r="A49" s="986"/>
      <c r="B49" s="1007"/>
      <c r="C49" s="34" t="s">
        <v>127</v>
      </c>
      <c r="D49" s="69" t="s">
        <v>128</v>
      </c>
      <c r="E49" s="70"/>
      <c r="F49" s="78"/>
      <c r="G49" s="78"/>
      <c r="H49" s="37" t="s">
        <v>148</v>
      </c>
      <c r="I49" s="69" t="s">
        <v>129</v>
      </c>
      <c r="J49" s="35" t="s">
        <v>35</v>
      </c>
      <c r="K49" s="71">
        <v>3</v>
      </c>
      <c r="L49" s="72"/>
      <c r="M49" s="73"/>
      <c r="N49" s="73"/>
      <c r="O49" s="73"/>
      <c r="P49" s="54">
        <v>0.3</v>
      </c>
      <c r="Q49" s="54">
        <v>0</v>
      </c>
      <c r="R49" s="54">
        <v>0</v>
      </c>
      <c r="S49" s="73"/>
      <c r="T49" s="73"/>
      <c r="U49" s="38"/>
      <c r="V49" s="35" t="s">
        <v>118</v>
      </c>
      <c r="W49" s="35" t="s">
        <v>119</v>
      </c>
      <c r="X49" s="50"/>
      <c r="Y49" s="79"/>
      <c r="Z49" s="75" t="s">
        <v>33</v>
      </c>
    </row>
    <row r="50" spans="1:26" s="43" customFormat="1" ht="54" hidden="1" customHeight="1" outlineLevel="1">
      <c r="A50" s="986"/>
      <c r="B50" s="1007"/>
      <c r="C50" s="34" t="s">
        <v>130</v>
      </c>
      <c r="D50" s="69" t="s">
        <v>131</v>
      </c>
      <c r="E50" s="70"/>
      <c r="F50" s="78"/>
      <c r="G50" s="78"/>
      <c r="H50" s="37" t="s">
        <v>148</v>
      </c>
      <c r="I50" s="69" t="s">
        <v>132</v>
      </c>
      <c r="J50" s="35" t="s">
        <v>35</v>
      </c>
      <c r="K50" s="71">
        <v>2</v>
      </c>
      <c r="L50" s="72"/>
      <c r="M50" s="73"/>
      <c r="N50" s="73"/>
      <c r="O50" s="73"/>
      <c r="P50" s="54">
        <v>0.3</v>
      </c>
      <c r="Q50" s="54">
        <v>0</v>
      </c>
      <c r="R50" s="54">
        <v>0</v>
      </c>
      <c r="S50" s="73"/>
      <c r="T50" s="73"/>
      <c r="U50" s="38"/>
      <c r="V50" s="35" t="s">
        <v>118</v>
      </c>
      <c r="W50" s="35" t="s">
        <v>119</v>
      </c>
      <c r="X50" s="50"/>
      <c r="Y50" s="79"/>
      <c r="Z50" s="75" t="s">
        <v>33</v>
      </c>
    </row>
    <row r="51" spans="1:26" s="43" customFormat="1" ht="54" hidden="1" customHeight="1" outlineLevel="1">
      <c r="A51" s="986"/>
      <c r="B51" s="1007"/>
      <c r="C51" s="34" t="s">
        <v>143</v>
      </c>
      <c r="D51" s="69" t="s">
        <v>134</v>
      </c>
      <c r="E51" s="70"/>
      <c r="F51" s="78"/>
      <c r="G51" s="78"/>
      <c r="H51" s="37" t="s">
        <v>148</v>
      </c>
      <c r="I51" s="69" t="s">
        <v>116</v>
      </c>
      <c r="J51" s="35" t="s">
        <v>35</v>
      </c>
      <c r="K51" s="71">
        <v>3</v>
      </c>
      <c r="L51" s="72"/>
      <c r="M51" s="73"/>
      <c r="N51" s="73">
        <v>1</v>
      </c>
      <c r="O51" s="73"/>
      <c r="P51" s="54">
        <v>0.3</v>
      </c>
      <c r="Q51" s="54">
        <v>0</v>
      </c>
      <c r="R51" s="54">
        <v>0</v>
      </c>
      <c r="S51" s="73"/>
      <c r="T51" s="73"/>
      <c r="U51" s="38"/>
      <c r="V51" s="35" t="s">
        <v>118</v>
      </c>
      <c r="W51" s="35" t="s">
        <v>119</v>
      </c>
      <c r="X51" s="50"/>
      <c r="Y51" s="79"/>
      <c r="Z51" s="75" t="s">
        <v>33</v>
      </c>
    </row>
    <row r="52" spans="1:26" s="43" customFormat="1" ht="54" hidden="1" customHeight="1" outlineLevel="1">
      <c r="A52" s="986"/>
      <c r="B52" s="1007"/>
      <c r="C52" s="34" t="s">
        <v>135</v>
      </c>
      <c r="D52" s="69" t="s">
        <v>136</v>
      </c>
      <c r="E52" s="50"/>
      <c r="F52" s="37"/>
      <c r="G52" s="37"/>
      <c r="H52" s="37" t="s">
        <v>148</v>
      </c>
      <c r="I52" s="69" t="s">
        <v>116</v>
      </c>
      <c r="J52" s="35" t="s">
        <v>35</v>
      </c>
      <c r="K52" s="71"/>
      <c r="L52" s="72"/>
      <c r="M52" s="73"/>
      <c r="N52" s="73"/>
      <c r="O52" s="73"/>
      <c r="P52" s="54">
        <v>0.3</v>
      </c>
      <c r="Q52" s="54">
        <v>0</v>
      </c>
      <c r="R52" s="54">
        <v>0</v>
      </c>
      <c r="S52" s="73"/>
      <c r="T52" s="73"/>
      <c r="U52" s="38"/>
      <c r="V52" s="35" t="s">
        <v>118</v>
      </c>
      <c r="W52" s="35" t="s">
        <v>119</v>
      </c>
      <c r="X52" s="50"/>
      <c r="Y52" s="79"/>
      <c r="Z52" s="75" t="s">
        <v>33</v>
      </c>
    </row>
    <row r="53" spans="1:26" ht="54" customHeight="1" collapsed="1">
      <c r="A53" s="24" t="s">
        <v>153</v>
      </c>
      <c r="B53" s="1009" t="s">
        <v>154</v>
      </c>
      <c r="C53" s="988"/>
      <c r="D53" s="25" t="s">
        <v>155</v>
      </c>
      <c r="E53" s="26">
        <v>0</v>
      </c>
      <c r="F53" s="27" t="s">
        <v>31</v>
      </c>
      <c r="G53" s="27" t="s">
        <v>147</v>
      </c>
      <c r="H53" s="27" t="s">
        <v>148</v>
      </c>
      <c r="I53" s="28" t="s">
        <v>116</v>
      </c>
      <c r="J53" s="25" t="s">
        <v>35</v>
      </c>
      <c r="K53" s="45">
        <v>1</v>
      </c>
      <c r="L53" s="1014">
        <v>0</v>
      </c>
      <c r="M53" s="1014"/>
      <c r="N53" s="1014"/>
      <c r="O53" s="65">
        <v>0</v>
      </c>
      <c r="P53" s="46">
        <v>0.3</v>
      </c>
      <c r="Q53" s="46">
        <v>0.25</v>
      </c>
      <c r="R53" s="46">
        <v>0.25</v>
      </c>
      <c r="S53" s="65">
        <v>0.2</v>
      </c>
      <c r="T53" s="65">
        <v>1</v>
      </c>
      <c r="U53" s="31" t="s">
        <v>149</v>
      </c>
      <c r="V53" s="25" t="s">
        <v>118</v>
      </c>
      <c r="W53" s="25" t="s">
        <v>119</v>
      </c>
      <c r="X53" s="25" t="s">
        <v>150</v>
      </c>
      <c r="Y53" s="77" t="s">
        <v>156</v>
      </c>
      <c r="Z53" s="75" t="s">
        <v>33</v>
      </c>
    </row>
    <row r="54" spans="1:26" s="43" customFormat="1" ht="54" hidden="1" customHeight="1" outlineLevel="1">
      <c r="A54" s="986" t="s">
        <v>152</v>
      </c>
      <c r="B54" s="1007" t="s">
        <v>123</v>
      </c>
      <c r="C54" s="34" t="s">
        <v>142</v>
      </c>
      <c r="D54" s="69" t="s">
        <v>125</v>
      </c>
      <c r="E54" s="70">
        <v>0</v>
      </c>
      <c r="F54" s="78"/>
      <c r="G54" s="78"/>
      <c r="H54" s="37" t="s">
        <v>148</v>
      </c>
      <c r="I54" s="69" t="s">
        <v>126</v>
      </c>
      <c r="J54" s="35" t="s">
        <v>35</v>
      </c>
      <c r="K54" s="71">
        <v>1</v>
      </c>
      <c r="L54" s="72"/>
      <c r="M54" s="73">
        <v>1</v>
      </c>
      <c r="N54" s="73"/>
      <c r="O54" s="73"/>
      <c r="P54" s="54">
        <v>0.3</v>
      </c>
      <c r="Q54" s="54">
        <v>0.25</v>
      </c>
      <c r="R54" s="54">
        <v>0.25</v>
      </c>
      <c r="S54" s="80">
        <v>0.2</v>
      </c>
      <c r="T54" s="80">
        <v>1</v>
      </c>
      <c r="U54" s="38"/>
      <c r="V54" s="35" t="s">
        <v>118</v>
      </c>
      <c r="W54" s="35" t="s">
        <v>119</v>
      </c>
      <c r="X54" s="50"/>
      <c r="Y54" s="79"/>
      <c r="Z54" s="75" t="s">
        <v>33</v>
      </c>
    </row>
    <row r="55" spans="1:26" s="43" customFormat="1" ht="54" hidden="1" customHeight="1" outlineLevel="1">
      <c r="A55" s="986"/>
      <c r="B55" s="1007"/>
      <c r="C55" s="34" t="s">
        <v>127</v>
      </c>
      <c r="D55" s="69" t="s">
        <v>128</v>
      </c>
      <c r="E55" s="70"/>
      <c r="F55" s="78"/>
      <c r="G55" s="78"/>
      <c r="H55" s="37" t="s">
        <v>148</v>
      </c>
      <c r="I55" s="69" t="s">
        <v>129</v>
      </c>
      <c r="J55" s="35" t="s">
        <v>35</v>
      </c>
      <c r="K55" s="71">
        <v>3</v>
      </c>
      <c r="L55" s="72"/>
      <c r="M55" s="73"/>
      <c r="N55" s="73"/>
      <c r="O55" s="73"/>
      <c r="P55" s="54">
        <v>0.3</v>
      </c>
      <c r="Q55" s="54">
        <v>0.25</v>
      </c>
      <c r="R55" s="54">
        <v>0.25</v>
      </c>
      <c r="S55" s="80">
        <v>0.2</v>
      </c>
      <c r="T55" s="80">
        <v>1</v>
      </c>
      <c r="U55" s="38"/>
      <c r="V55" s="35" t="s">
        <v>118</v>
      </c>
      <c r="W55" s="35" t="s">
        <v>119</v>
      </c>
      <c r="X55" s="50"/>
      <c r="Y55" s="79"/>
      <c r="Z55" s="75" t="s">
        <v>33</v>
      </c>
    </row>
    <row r="56" spans="1:26" s="43" customFormat="1" ht="54" hidden="1" customHeight="1" outlineLevel="1">
      <c r="A56" s="986"/>
      <c r="B56" s="1007"/>
      <c r="C56" s="34" t="s">
        <v>130</v>
      </c>
      <c r="D56" s="69" t="s">
        <v>131</v>
      </c>
      <c r="E56" s="70"/>
      <c r="F56" s="78"/>
      <c r="G56" s="78"/>
      <c r="H56" s="37" t="s">
        <v>148</v>
      </c>
      <c r="I56" s="69" t="s">
        <v>132</v>
      </c>
      <c r="J56" s="35" t="s">
        <v>35</v>
      </c>
      <c r="K56" s="71">
        <v>2</v>
      </c>
      <c r="L56" s="72"/>
      <c r="M56" s="73"/>
      <c r="N56" s="73"/>
      <c r="O56" s="73"/>
      <c r="P56" s="54">
        <v>0.3</v>
      </c>
      <c r="Q56" s="54">
        <v>0.25</v>
      </c>
      <c r="R56" s="54">
        <v>0.25</v>
      </c>
      <c r="S56" s="80">
        <v>0.2</v>
      </c>
      <c r="T56" s="80">
        <v>1</v>
      </c>
      <c r="U56" s="38"/>
      <c r="V56" s="35" t="s">
        <v>118</v>
      </c>
      <c r="W56" s="35" t="s">
        <v>119</v>
      </c>
      <c r="X56" s="50"/>
      <c r="Y56" s="79"/>
      <c r="Z56" s="75" t="s">
        <v>33</v>
      </c>
    </row>
    <row r="57" spans="1:26" s="43" customFormat="1" ht="54" hidden="1" customHeight="1" outlineLevel="1">
      <c r="A57" s="986"/>
      <c r="B57" s="1007"/>
      <c r="C57" s="34" t="s">
        <v>143</v>
      </c>
      <c r="D57" s="69" t="s">
        <v>134</v>
      </c>
      <c r="E57" s="70"/>
      <c r="F57" s="78"/>
      <c r="G57" s="78"/>
      <c r="H57" s="37" t="s">
        <v>148</v>
      </c>
      <c r="I57" s="69" t="s">
        <v>116</v>
      </c>
      <c r="J57" s="35" t="s">
        <v>35</v>
      </c>
      <c r="K57" s="71">
        <v>3</v>
      </c>
      <c r="L57" s="72"/>
      <c r="M57" s="73"/>
      <c r="N57" s="73">
        <v>1</v>
      </c>
      <c r="O57" s="73"/>
      <c r="P57" s="54">
        <v>0.3</v>
      </c>
      <c r="Q57" s="54">
        <v>0.25</v>
      </c>
      <c r="R57" s="54">
        <v>0.25</v>
      </c>
      <c r="S57" s="80">
        <v>0.2</v>
      </c>
      <c r="T57" s="80">
        <v>1</v>
      </c>
      <c r="U57" s="38"/>
      <c r="V57" s="35" t="s">
        <v>118</v>
      </c>
      <c r="W57" s="35" t="s">
        <v>119</v>
      </c>
      <c r="X57" s="50"/>
      <c r="Y57" s="79"/>
      <c r="Z57" s="75" t="s">
        <v>33</v>
      </c>
    </row>
    <row r="58" spans="1:26" s="43" customFormat="1" ht="54" hidden="1" customHeight="1" outlineLevel="1">
      <c r="A58" s="986"/>
      <c r="B58" s="1007"/>
      <c r="C58" s="34" t="s">
        <v>135</v>
      </c>
      <c r="D58" s="69" t="s">
        <v>136</v>
      </c>
      <c r="E58" s="50"/>
      <c r="F58" s="37"/>
      <c r="G58" s="37"/>
      <c r="H58" s="37" t="s">
        <v>148</v>
      </c>
      <c r="I58" s="69" t="s">
        <v>116</v>
      </c>
      <c r="J58" s="35" t="s">
        <v>35</v>
      </c>
      <c r="K58" s="71"/>
      <c r="L58" s="72"/>
      <c r="M58" s="73"/>
      <c r="N58" s="73"/>
      <c r="O58" s="73"/>
      <c r="P58" s="54">
        <v>0.3</v>
      </c>
      <c r="Q58" s="54">
        <v>0.25</v>
      </c>
      <c r="R58" s="54">
        <v>0.25</v>
      </c>
      <c r="S58" s="80">
        <v>0.2</v>
      </c>
      <c r="T58" s="80">
        <v>1</v>
      </c>
      <c r="U58" s="38"/>
      <c r="V58" s="35" t="s">
        <v>118</v>
      </c>
      <c r="W58" s="35" t="s">
        <v>119</v>
      </c>
      <c r="X58" s="50"/>
      <c r="Y58" s="79"/>
      <c r="Z58" s="75" t="s">
        <v>33</v>
      </c>
    </row>
    <row r="59" spans="1:26" ht="54" customHeight="1" collapsed="1">
      <c r="A59" s="24" t="s">
        <v>157</v>
      </c>
      <c r="B59" s="1009" t="s">
        <v>158</v>
      </c>
      <c r="C59" s="988"/>
      <c r="D59" s="25" t="s">
        <v>159</v>
      </c>
      <c r="E59" s="26">
        <v>0</v>
      </c>
      <c r="F59" s="27" t="s">
        <v>31</v>
      </c>
      <c r="G59" s="27" t="s">
        <v>52</v>
      </c>
      <c r="H59" s="27" t="s">
        <v>148</v>
      </c>
      <c r="I59" s="28" t="s">
        <v>116</v>
      </c>
      <c r="J59" s="25" t="s">
        <v>35</v>
      </c>
      <c r="K59" s="45">
        <v>1</v>
      </c>
      <c r="L59" s="1014">
        <v>0</v>
      </c>
      <c r="M59" s="1014"/>
      <c r="N59" s="1014"/>
      <c r="O59" s="65">
        <v>0</v>
      </c>
      <c r="P59" s="46">
        <v>0.3</v>
      </c>
      <c r="Q59" s="46">
        <v>0.25</v>
      </c>
      <c r="R59" s="46">
        <v>0.25</v>
      </c>
      <c r="S59" s="65">
        <v>0.2</v>
      </c>
      <c r="T59" s="65">
        <v>1</v>
      </c>
      <c r="U59" s="31" t="s">
        <v>149</v>
      </c>
      <c r="V59" s="25" t="s">
        <v>118</v>
      </c>
      <c r="W59" s="25" t="s">
        <v>119</v>
      </c>
      <c r="X59" s="25" t="s">
        <v>150</v>
      </c>
      <c r="Y59" s="77" t="s">
        <v>160</v>
      </c>
      <c r="Z59" s="75" t="s">
        <v>33</v>
      </c>
    </row>
    <row r="60" spans="1:26" s="43" customFormat="1" ht="54" hidden="1" customHeight="1" outlineLevel="1">
      <c r="A60" s="986" t="s">
        <v>152</v>
      </c>
      <c r="B60" s="1007" t="s">
        <v>123</v>
      </c>
      <c r="C60" s="34" t="s">
        <v>142</v>
      </c>
      <c r="D60" s="69" t="s">
        <v>125</v>
      </c>
      <c r="E60" s="70">
        <v>0</v>
      </c>
      <c r="F60" s="78"/>
      <c r="G60" s="37" t="s">
        <v>52</v>
      </c>
      <c r="H60" s="37" t="s">
        <v>148</v>
      </c>
      <c r="I60" s="69" t="s">
        <v>126</v>
      </c>
      <c r="J60" s="35" t="s">
        <v>35</v>
      </c>
      <c r="K60" s="71">
        <v>1</v>
      </c>
      <c r="L60" s="72"/>
      <c r="M60" s="73">
        <v>1</v>
      </c>
      <c r="N60" s="73"/>
      <c r="O60" s="73"/>
      <c r="P60" s="54">
        <v>0.3</v>
      </c>
      <c r="Q60" s="54">
        <v>0.25</v>
      </c>
      <c r="R60" s="54">
        <v>0.25</v>
      </c>
      <c r="S60" s="80">
        <v>0.2</v>
      </c>
      <c r="T60" s="80">
        <v>1</v>
      </c>
      <c r="U60" s="38"/>
      <c r="V60" s="35" t="s">
        <v>118</v>
      </c>
      <c r="W60" s="35" t="s">
        <v>119</v>
      </c>
      <c r="X60" s="50"/>
      <c r="Y60" s="79"/>
      <c r="Z60" s="75" t="s">
        <v>33</v>
      </c>
    </row>
    <row r="61" spans="1:26" s="43" customFormat="1" ht="54" hidden="1" customHeight="1" outlineLevel="1">
      <c r="A61" s="986"/>
      <c r="B61" s="1007"/>
      <c r="C61" s="34" t="s">
        <v>127</v>
      </c>
      <c r="D61" s="69" t="s">
        <v>128</v>
      </c>
      <c r="E61" s="70"/>
      <c r="F61" s="78"/>
      <c r="G61" s="37" t="s">
        <v>52</v>
      </c>
      <c r="H61" s="37" t="s">
        <v>148</v>
      </c>
      <c r="I61" s="69" t="s">
        <v>129</v>
      </c>
      <c r="J61" s="35" t="s">
        <v>35</v>
      </c>
      <c r="K61" s="71">
        <v>3</v>
      </c>
      <c r="L61" s="72"/>
      <c r="M61" s="73"/>
      <c r="N61" s="73"/>
      <c r="O61" s="73"/>
      <c r="P61" s="54">
        <v>0.3</v>
      </c>
      <c r="Q61" s="54">
        <v>0.25</v>
      </c>
      <c r="R61" s="54">
        <v>0.25</v>
      </c>
      <c r="S61" s="80">
        <v>0.2</v>
      </c>
      <c r="T61" s="80">
        <v>1</v>
      </c>
      <c r="U61" s="38"/>
      <c r="V61" s="35" t="s">
        <v>118</v>
      </c>
      <c r="W61" s="35" t="s">
        <v>119</v>
      </c>
      <c r="X61" s="50"/>
      <c r="Y61" s="79"/>
      <c r="Z61" s="75" t="s">
        <v>33</v>
      </c>
    </row>
    <row r="62" spans="1:26" s="43" customFormat="1" ht="54" hidden="1" customHeight="1" outlineLevel="1">
      <c r="A62" s="986"/>
      <c r="B62" s="1007"/>
      <c r="C62" s="34" t="s">
        <v>130</v>
      </c>
      <c r="D62" s="69" t="s">
        <v>131</v>
      </c>
      <c r="E62" s="70"/>
      <c r="F62" s="78"/>
      <c r="G62" s="37" t="s">
        <v>52</v>
      </c>
      <c r="H62" s="37" t="s">
        <v>148</v>
      </c>
      <c r="I62" s="69" t="s">
        <v>132</v>
      </c>
      <c r="J62" s="35" t="s">
        <v>35</v>
      </c>
      <c r="K62" s="71">
        <v>2</v>
      </c>
      <c r="L62" s="72"/>
      <c r="M62" s="73"/>
      <c r="N62" s="73"/>
      <c r="O62" s="73"/>
      <c r="P62" s="54">
        <v>0.3</v>
      </c>
      <c r="Q62" s="54">
        <v>0.25</v>
      </c>
      <c r="R62" s="54">
        <v>0.25</v>
      </c>
      <c r="S62" s="80">
        <v>0.2</v>
      </c>
      <c r="T62" s="80">
        <v>1</v>
      </c>
      <c r="U62" s="38"/>
      <c r="V62" s="35" t="s">
        <v>118</v>
      </c>
      <c r="W62" s="35" t="s">
        <v>119</v>
      </c>
      <c r="X62" s="50"/>
      <c r="Y62" s="79"/>
      <c r="Z62" s="75" t="s">
        <v>33</v>
      </c>
    </row>
    <row r="63" spans="1:26" s="43" customFormat="1" ht="54" hidden="1" customHeight="1" outlineLevel="1">
      <c r="A63" s="986"/>
      <c r="B63" s="1007"/>
      <c r="C63" s="34" t="s">
        <v>143</v>
      </c>
      <c r="D63" s="69" t="s">
        <v>134</v>
      </c>
      <c r="E63" s="70"/>
      <c r="F63" s="78"/>
      <c r="G63" s="37" t="s">
        <v>52</v>
      </c>
      <c r="H63" s="37" t="s">
        <v>148</v>
      </c>
      <c r="I63" s="69" t="s">
        <v>116</v>
      </c>
      <c r="J63" s="35" t="s">
        <v>35</v>
      </c>
      <c r="K63" s="71">
        <v>3</v>
      </c>
      <c r="L63" s="72"/>
      <c r="M63" s="73"/>
      <c r="N63" s="73">
        <v>1</v>
      </c>
      <c r="O63" s="73"/>
      <c r="P63" s="54">
        <v>0.3</v>
      </c>
      <c r="Q63" s="54">
        <v>0.25</v>
      </c>
      <c r="R63" s="54">
        <v>0.25</v>
      </c>
      <c r="S63" s="80">
        <v>0.2</v>
      </c>
      <c r="T63" s="80">
        <v>1</v>
      </c>
      <c r="U63" s="38"/>
      <c r="V63" s="35" t="s">
        <v>118</v>
      </c>
      <c r="W63" s="35" t="s">
        <v>119</v>
      </c>
      <c r="X63" s="50"/>
      <c r="Y63" s="79"/>
      <c r="Z63" s="75" t="s">
        <v>33</v>
      </c>
    </row>
    <row r="64" spans="1:26" s="43" customFormat="1" ht="54" hidden="1" customHeight="1" outlineLevel="1">
      <c r="A64" s="986"/>
      <c r="B64" s="1007"/>
      <c r="C64" s="34" t="s">
        <v>135</v>
      </c>
      <c r="D64" s="69" t="s">
        <v>136</v>
      </c>
      <c r="E64" s="50"/>
      <c r="F64" s="37"/>
      <c r="G64" s="37" t="s">
        <v>52</v>
      </c>
      <c r="H64" s="37" t="s">
        <v>148</v>
      </c>
      <c r="I64" s="69" t="s">
        <v>116</v>
      </c>
      <c r="J64" s="35" t="s">
        <v>35</v>
      </c>
      <c r="K64" s="71"/>
      <c r="L64" s="72"/>
      <c r="M64" s="73"/>
      <c r="N64" s="73"/>
      <c r="O64" s="73"/>
      <c r="P64" s="54">
        <v>0.3</v>
      </c>
      <c r="Q64" s="54">
        <v>0.25</v>
      </c>
      <c r="R64" s="54">
        <v>0.25</v>
      </c>
      <c r="S64" s="80">
        <v>0.2</v>
      </c>
      <c r="T64" s="80">
        <v>1</v>
      </c>
      <c r="U64" s="38"/>
      <c r="V64" s="35" t="s">
        <v>118</v>
      </c>
      <c r="W64" s="35" t="s">
        <v>119</v>
      </c>
      <c r="X64" s="50"/>
      <c r="Y64" s="79"/>
      <c r="Z64" s="75" t="s">
        <v>33</v>
      </c>
    </row>
    <row r="65" spans="1:26" ht="54" customHeight="1" collapsed="1">
      <c r="A65" s="24" t="s">
        <v>161</v>
      </c>
      <c r="B65" s="1009" t="s">
        <v>162</v>
      </c>
      <c r="C65" s="988"/>
      <c r="D65" s="25" t="s">
        <v>163</v>
      </c>
      <c r="E65" s="26">
        <v>0</v>
      </c>
      <c r="F65" s="27" t="s">
        <v>31</v>
      </c>
      <c r="G65" s="27" t="s">
        <v>52</v>
      </c>
      <c r="H65" s="27" t="s">
        <v>148</v>
      </c>
      <c r="I65" s="28" t="s">
        <v>116</v>
      </c>
      <c r="J65" s="25" t="s">
        <v>35</v>
      </c>
      <c r="K65" s="45">
        <v>1</v>
      </c>
      <c r="L65" s="1014">
        <v>0</v>
      </c>
      <c r="M65" s="1014"/>
      <c r="N65" s="1014"/>
      <c r="O65" s="65"/>
      <c r="P65" s="46">
        <v>0.3</v>
      </c>
      <c r="Q65" s="46">
        <v>0.25</v>
      </c>
      <c r="R65" s="46">
        <v>0.25</v>
      </c>
      <c r="S65" s="65">
        <v>0.2</v>
      </c>
      <c r="T65" s="65">
        <v>1</v>
      </c>
      <c r="U65" s="31" t="s">
        <v>149</v>
      </c>
      <c r="V65" s="25" t="s">
        <v>118</v>
      </c>
      <c r="W65" s="25" t="s">
        <v>119</v>
      </c>
      <c r="X65" s="25" t="s">
        <v>150</v>
      </c>
      <c r="Y65" s="81" t="s">
        <v>164</v>
      </c>
      <c r="Z65" s="75" t="s">
        <v>33</v>
      </c>
    </row>
    <row r="66" spans="1:26" s="43" customFormat="1" ht="54" hidden="1" customHeight="1" outlineLevel="1">
      <c r="A66" s="986" t="s">
        <v>152</v>
      </c>
      <c r="B66" s="1007" t="s">
        <v>123</v>
      </c>
      <c r="C66" s="34" t="s">
        <v>142</v>
      </c>
      <c r="D66" s="69" t="s">
        <v>125</v>
      </c>
      <c r="E66" s="70">
        <v>0</v>
      </c>
      <c r="F66" s="78"/>
      <c r="G66" s="78"/>
      <c r="H66" s="37" t="s">
        <v>148</v>
      </c>
      <c r="I66" s="69" t="s">
        <v>126</v>
      </c>
      <c r="J66" s="35" t="s">
        <v>35</v>
      </c>
      <c r="K66" s="71">
        <v>1</v>
      </c>
      <c r="L66" s="72"/>
      <c r="M66" s="73">
        <v>1</v>
      </c>
      <c r="N66" s="73"/>
      <c r="O66" s="73"/>
      <c r="P66" s="54">
        <v>0.3</v>
      </c>
      <c r="Q66" s="54">
        <v>0.25</v>
      </c>
      <c r="R66" s="54">
        <v>0.25</v>
      </c>
      <c r="S66" s="80">
        <v>0.2</v>
      </c>
      <c r="T66" s="80">
        <v>1</v>
      </c>
      <c r="U66" s="38"/>
      <c r="V66" s="35" t="s">
        <v>118</v>
      </c>
      <c r="W66" s="35" t="s">
        <v>119</v>
      </c>
      <c r="X66" s="50"/>
      <c r="Y66" s="79"/>
      <c r="Z66" s="75" t="s">
        <v>33</v>
      </c>
    </row>
    <row r="67" spans="1:26" s="43" customFormat="1" ht="54" hidden="1" customHeight="1" outlineLevel="1">
      <c r="A67" s="986"/>
      <c r="B67" s="1007"/>
      <c r="C67" s="34" t="s">
        <v>127</v>
      </c>
      <c r="D67" s="69" t="s">
        <v>128</v>
      </c>
      <c r="E67" s="70"/>
      <c r="F67" s="78"/>
      <c r="G67" s="78"/>
      <c r="H67" s="37" t="s">
        <v>148</v>
      </c>
      <c r="I67" s="69" t="s">
        <v>129</v>
      </c>
      <c r="J67" s="35" t="s">
        <v>35</v>
      </c>
      <c r="K67" s="71">
        <v>3</v>
      </c>
      <c r="L67" s="72"/>
      <c r="M67" s="73"/>
      <c r="N67" s="73"/>
      <c r="O67" s="73"/>
      <c r="P67" s="54">
        <v>0.3</v>
      </c>
      <c r="Q67" s="54">
        <v>0.25</v>
      </c>
      <c r="R67" s="54">
        <v>0.25</v>
      </c>
      <c r="S67" s="80">
        <v>0.2</v>
      </c>
      <c r="T67" s="80">
        <v>1</v>
      </c>
      <c r="U67" s="38"/>
      <c r="V67" s="35" t="s">
        <v>118</v>
      </c>
      <c r="W67" s="35" t="s">
        <v>119</v>
      </c>
      <c r="X67" s="50"/>
      <c r="Y67" s="79"/>
      <c r="Z67" s="75" t="s">
        <v>33</v>
      </c>
    </row>
    <row r="68" spans="1:26" s="43" customFormat="1" ht="54" hidden="1" customHeight="1" outlineLevel="1">
      <c r="A68" s="986"/>
      <c r="B68" s="1007"/>
      <c r="C68" s="34" t="s">
        <v>130</v>
      </c>
      <c r="D68" s="69" t="s">
        <v>131</v>
      </c>
      <c r="E68" s="70"/>
      <c r="F68" s="78"/>
      <c r="G68" s="78"/>
      <c r="H68" s="37" t="s">
        <v>148</v>
      </c>
      <c r="I68" s="69" t="s">
        <v>132</v>
      </c>
      <c r="J68" s="35" t="s">
        <v>35</v>
      </c>
      <c r="K68" s="71">
        <v>2</v>
      </c>
      <c r="L68" s="72"/>
      <c r="M68" s="73"/>
      <c r="N68" s="73"/>
      <c r="O68" s="73"/>
      <c r="P68" s="54">
        <v>0.3</v>
      </c>
      <c r="Q68" s="54">
        <v>0.25</v>
      </c>
      <c r="R68" s="54">
        <v>0.25</v>
      </c>
      <c r="S68" s="80">
        <v>0.2</v>
      </c>
      <c r="T68" s="80">
        <v>1</v>
      </c>
      <c r="U68" s="38"/>
      <c r="V68" s="35" t="s">
        <v>118</v>
      </c>
      <c r="W68" s="35" t="s">
        <v>119</v>
      </c>
      <c r="X68" s="50"/>
      <c r="Y68" s="79"/>
      <c r="Z68" s="75" t="s">
        <v>33</v>
      </c>
    </row>
    <row r="69" spans="1:26" s="43" customFormat="1" ht="54" hidden="1" customHeight="1" outlineLevel="1">
      <c r="A69" s="986"/>
      <c r="B69" s="1007"/>
      <c r="C69" s="34" t="s">
        <v>143</v>
      </c>
      <c r="D69" s="69" t="s">
        <v>134</v>
      </c>
      <c r="E69" s="70"/>
      <c r="F69" s="78"/>
      <c r="G69" s="78"/>
      <c r="H69" s="37" t="s">
        <v>148</v>
      </c>
      <c r="I69" s="69" t="s">
        <v>116</v>
      </c>
      <c r="J69" s="35" t="s">
        <v>35</v>
      </c>
      <c r="K69" s="71">
        <v>3</v>
      </c>
      <c r="L69" s="72"/>
      <c r="M69" s="73"/>
      <c r="N69" s="73">
        <v>1</v>
      </c>
      <c r="O69" s="73"/>
      <c r="P69" s="54">
        <v>0.3</v>
      </c>
      <c r="Q69" s="54">
        <v>0.25</v>
      </c>
      <c r="R69" s="54">
        <v>0.25</v>
      </c>
      <c r="S69" s="80">
        <v>0.2</v>
      </c>
      <c r="T69" s="80">
        <v>1</v>
      </c>
      <c r="U69" s="38"/>
      <c r="V69" s="35" t="s">
        <v>118</v>
      </c>
      <c r="W69" s="35" t="s">
        <v>119</v>
      </c>
      <c r="X69" s="50"/>
      <c r="Y69" s="79"/>
      <c r="Z69" s="75" t="s">
        <v>33</v>
      </c>
    </row>
    <row r="70" spans="1:26" s="43" customFormat="1" ht="54" hidden="1" customHeight="1" outlineLevel="1">
      <c r="A70" s="986"/>
      <c r="B70" s="1007"/>
      <c r="C70" s="34" t="s">
        <v>135</v>
      </c>
      <c r="D70" s="69" t="s">
        <v>136</v>
      </c>
      <c r="E70" s="50"/>
      <c r="F70" s="37"/>
      <c r="G70" s="37"/>
      <c r="H70" s="37" t="s">
        <v>148</v>
      </c>
      <c r="I70" s="69" t="s">
        <v>116</v>
      </c>
      <c r="J70" s="35" t="s">
        <v>35</v>
      </c>
      <c r="K70" s="71"/>
      <c r="L70" s="72"/>
      <c r="M70" s="73"/>
      <c r="N70" s="73"/>
      <c r="O70" s="73"/>
      <c r="P70" s="54">
        <v>0.3</v>
      </c>
      <c r="Q70" s="54">
        <v>0.25</v>
      </c>
      <c r="R70" s="54">
        <v>0.25</v>
      </c>
      <c r="S70" s="80">
        <v>0.2</v>
      </c>
      <c r="T70" s="80">
        <v>1</v>
      </c>
      <c r="U70" s="38"/>
      <c r="V70" s="35" t="s">
        <v>118</v>
      </c>
      <c r="W70" s="35" t="s">
        <v>119</v>
      </c>
      <c r="X70" s="50"/>
      <c r="Y70" s="79"/>
      <c r="Z70" s="75" t="s">
        <v>33</v>
      </c>
    </row>
    <row r="71" spans="1:26" ht="54" customHeight="1" collapsed="1">
      <c r="A71" s="24" t="s">
        <v>165</v>
      </c>
      <c r="B71" s="1009" t="s">
        <v>166</v>
      </c>
      <c r="C71" s="988"/>
      <c r="D71" s="25" t="s">
        <v>167</v>
      </c>
      <c r="E71" s="26">
        <v>0</v>
      </c>
      <c r="F71" s="27" t="s">
        <v>31</v>
      </c>
      <c r="G71" s="27" t="s">
        <v>147</v>
      </c>
      <c r="H71" s="27" t="s">
        <v>148</v>
      </c>
      <c r="I71" s="28" t="s">
        <v>116</v>
      </c>
      <c r="J71" s="25" t="s">
        <v>35</v>
      </c>
      <c r="K71" s="45">
        <v>1</v>
      </c>
      <c r="L71" s="1014">
        <v>0</v>
      </c>
      <c r="M71" s="1014"/>
      <c r="N71" s="1014"/>
      <c r="O71" s="65">
        <v>0</v>
      </c>
      <c r="P71" s="46">
        <v>0.3</v>
      </c>
      <c r="Q71" s="46">
        <v>0.25</v>
      </c>
      <c r="R71" s="46">
        <v>0.25</v>
      </c>
      <c r="S71" s="65">
        <v>0.2</v>
      </c>
      <c r="T71" s="65">
        <v>1</v>
      </c>
      <c r="U71" s="31" t="s">
        <v>149</v>
      </c>
      <c r="V71" s="25" t="s">
        <v>118</v>
      </c>
      <c r="W71" s="25" t="s">
        <v>119</v>
      </c>
      <c r="X71" s="25" t="s">
        <v>150</v>
      </c>
      <c r="Y71" s="77" t="s">
        <v>168</v>
      </c>
      <c r="Z71" s="75" t="s">
        <v>33</v>
      </c>
    </row>
    <row r="72" spans="1:26" s="43" customFormat="1" ht="54" hidden="1" customHeight="1" outlineLevel="1">
      <c r="A72" s="986" t="s">
        <v>152</v>
      </c>
      <c r="B72" s="1007" t="s">
        <v>123</v>
      </c>
      <c r="C72" s="34" t="s">
        <v>142</v>
      </c>
      <c r="D72" s="69" t="s">
        <v>125</v>
      </c>
      <c r="E72" s="70">
        <v>0</v>
      </c>
      <c r="F72" s="78"/>
      <c r="G72" s="78"/>
      <c r="H72" s="37" t="s">
        <v>148</v>
      </c>
      <c r="I72" s="69" t="s">
        <v>126</v>
      </c>
      <c r="J72" s="35" t="s">
        <v>35</v>
      </c>
      <c r="K72" s="71">
        <v>1</v>
      </c>
      <c r="L72" s="72"/>
      <c r="M72" s="73">
        <v>1</v>
      </c>
      <c r="N72" s="73"/>
      <c r="O72" s="73"/>
      <c r="P72" s="54">
        <v>0.3</v>
      </c>
      <c r="Q72" s="54">
        <v>0.25</v>
      </c>
      <c r="R72" s="54">
        <v>0.25</v>
      </c>
      <c r="S72" s="80">
        <v>0.2</v>
      </c>
      <c r="T72" s="80">
        <v>1</v>
      </c>
      <c r="U72" s="38"/>
      <c r="V72" s="35" t="s">
        <v>118</v>
      </c>
      <c r="W72" s="35" t="s">
        <v>119</v>
      </c>
      <c r="X72" s="50"/>
      <c r="Y72" s="79"/>
      <c r="Z72" s="75" t="s">
        <v>33</v>
      </c>
    </row>
    <row r="73" spans="1:26" s="43" customFormat="1" ht="54" hidden="1" customHeight="1" outlineLevel="1">
      <c r="A73" s="986"/>
      <c r="B73" s="1007"/>
      <c r="C73" s="34" t="s">
        <v>127</v>
      </c>
      <c r="D73" s="69" t="s">
        <v>128</v>
      </c>
      <c r="E73" s="70"/>
      <c r="F73" s="78"/>
      <c r="G73" s="78"/>
      <c r="H73" s="37" t="s">
        <v>148</v>
      </c>
      <c r="I73" s="69" t="s">
        <v>129</v>
      </c>
      <c r="J73" s="35" t="s">
        <v>35</v>
      </c>
      <c r="K73" s="71">
        <v>3</v>
      </c>
      <c r="L73" s="72"/>
      <c r="M73" s="73"/>
      <c r="N73" s="73"/>
      <c r="O73" s="73"/>
      <c r="P73" s="54">
        <v>0.3</v>
      </c>
      <c r="Q73" s="54">
        <v>0.25</v>
      </c>
      <c r="R73" s="54">
        <v>0.25</v>
      </c>
      <c r="S73" s="80">
        <v>0.2</v>
      </c>
      <c r="T73" s="80">
        <v>1</v>
      </c>
      <c r="U73" s="38"/>
      <c r="V73" s="35" t="s">
        <v>118</v>
      </c>
      <c r="W73" s="35" t="s">
        <v>119</v>
      </c>
      <c r="X73" s="50"/>
      <c r="Y73" s="79"/>
      <c r="Z73" s="75" t="s">
        <v>33</v>
      </c>
    </row>
    <row r="74" spans="1:26" s="43" customFormat="1" ht="54" hidden="1" customHeight="1" outlineLevel="1">
      <c r="A74" s="986"/>
      <c r="B74" s="1007"/>
      <c r="C74" s="34" t="s">
        <v>130</v>
      </c>
      <c r="D74" s="69" t="s">
        <v>131</v>
      </c>
      <c r="E74" s="70"/>
      <c r="F74" s="78"/>
      <c r="G74" s="78"/>
      <c r="H74" s="37" t="s">
        <v>148</v>
      </c>
      <c r="I74" s="69" t="s">
        <v>132</v>
      </c>
      <c r="J74" s="35" t="s">
        <v>35</v>
      </c>
      <c r="K74" s="71">
        <v>2</v>
      </c>
      <c r="L74" s="72"/>
      <c r="M74" s="73"/>
      <c r="N74" s="73"/>
      <c r="O74" s="73"/>
      <c r="P74" s="54">
        <v>0.3</v>
      </c>
      <c r="Q74" s="54">
        <v>0.25</v>
      </c>
      <c r="R74" s="54">
        <v>0.25</v>
      </c>
      <c r="S74" s="80">
        <v>0.2</v>
      </c>
      <c r="T74" s="80">
        <v>1</v>
      </c>
      <c r="U74" s="38"/>
      <c r="V74" s="35" t="s">
        <v>118</v>
      </c>
      <c r="W74" s="35" t="s">
        <v>119</v>
      </c>
      <c r="X74" s="50"/>
      <c r="Y74" s="79"/>
      <c r="Z74" s="75" t="s">
        <v>33</v>
      </c>
    </row>
    <row r="75" spans="1:26" s="43" customFormat="1" ht="54" hidden="1" customHeight="1" outlineLevel="1">
      <c r="A75" s="986"/>
      <c r="B75" s="1007"/>
      <c r="C75" s="34" t="s">
        <v>143</v>
      </c>
      <c r="D75" s="69" t="s">
        <v>134</v>
      </c>
      <c r="E75" s="70"/>
      <c r="F75" s="78"/>
      <c r="G75" s="78"/>
      <c r="H75" s="37" t="s">
        <v>148</v>
      </c>
      <c r="I75" s="69" t="s">
        <v>116</v>
      </c>
      <c r="J75" s="35" t="s">
        <v>35</v>
      </c>
      <c r="K75" s="71">
        <v>3</v>
      </c>
      <c r="L75" s="72"/>
      <c r="M75" s="73"/>
      <c r="N75" s="73">
        <v>1</v>
      </c>
      <c r="O75" s="73"/>
      <c r="P75" s="54">
        <v>0.3</v>
      </c>
      <c r="Q75" s="54">
        <v>0.25</v>
      </c>
      <c r="R75" s="54">
        <v>0.25</v>
      </c>
      <c r="S75" s="80">
        <v>0.2</v>
      </c>
      <c r="T75" s="80">
        <v>1</v>
      </c>
      <c r="U75" s="38"/>
      <c r="V75" s="35" t="s">
        <v>118</v>
      </c>
      <c r="W75" s="35" t="s">
        <v>119</v>
      </c>
      <c r="X75" s="50"/>
      <c r="Y75" s="79"/>
      <c r="Z75" s="75" t="s">
        <v>33</v>
      </c>
    </row>
    <row r="76" spans="1:26" s="43" customFormat="1" ht="54" hidden="1" customHeight="1" outlineLevel="1">
      <c r="A76" s="986"/>
      <c r="B76" s="1007"/>
      <c r="C76" s="34" t="s">
        <v>135</v>
      </c>
      <c r="D76" s="69" t="s">
        <v>136</v>
      </c>
      <c r="E76" s="50"/>
      <c r="F76" s="37"/>
      <c r="G76" s="37"/>
      <c r="H76" s="37" t="s">
        <v>148</v>
      </c>
      <c r="I76" s="69" t="s">
        <v>116</v>
      </c>
      <c r="J76" s="35" t="s">
        <v>35</v>
      </c>
      <c r="K76" s="71"/>
      <c r="L76" s="72"/>
      <c r="M76" s="73"/>
      <c r="N76" s="73"/>
      <c r="O76" s="73"/>
      <c r="P76" s="54">
        <v>0.3</v>
      </c>
      <c r="Q76" s="54">
        <v>0.25</v>
      </c>
      <c r="R76" s="54">
        <v>0.25</v>
      </c>
      <c r="S76" s="80">
        <v>0.2</v>
      </c>
      <c r="T76" s="80">
        <v>1</v>
      </c>
      <c r="U76" s="38"/>
      <c r="V76" s="35" t="s">
        <v>118</v>
      </c>
      <c r="W76" s="35" t="s">
        <v>119</v>
      </c>
      <c r="X76" s="50"/>
      <c r="Y76" s="79"/>
      <c r="Z76" s="75" t="s">
        <v>33</v>
      </c>
    </row>
    <row r="77" spans="1:26" ht="54" customHeight="1" collapsed="1">
      <c r="A77" s="24" t="s">
        <v>169</v>
      </c>
      <c r="B77" s="1009" t="s">
        <v>170</v>
      </c>
      <c r="C77" s="988"/>
      <c r="D77" s="25" t="s">
        <v>171</v>
      </c>
      <c r="E77" s="26">
        <v>0</v>
      </c>
      <c r="F77" s="27" t="s">
        <v>31</v>
      </c>
      <c r="G77" s="27" t="s">
        <v>52</v>
      </c>
      <c r="H77" s="27" t="s">
        <v>148</v>
      </c>
      <c r="I77" s="28" t="s">
        <v>116</v>
      </c>
      <c r="J77" s="25" t="s">
        <v>35</v>
      </c>
      <c r="K77" s="45">
        <v>1</v>
      </c>
      <c r="L77" s="1014">
        <v>0</v>
      </c>
      <c r="M77" s="1014"/>
      <c r="N77" s="1014"/>
      <c r="O77" s="65">
        <v>0</v>
      </c>
      <c r="P77" s="46">
        <v>0.3</v>
      </c>
      <c r="Q77" s="46">
        <v>0.25</v>
      </c>
      <c r="R77" s="46">
        <v>0.25</v>
      </c>
      <c r="S77" s="65">
        <v>0.2</v>
      </c>
      <c r="T77" s="65">
        <v>1</v>
      </c>
      <c r="U77" s="31" t="s">
        <v>149</v>
      </c>
      <c r="V77" s="25" t="s">
        <v>118</v>
      </c>
      <c r="W77" s="25" t="s">
        <v>119</v>
      </c>
      <c r="X77" s="25" t="s">
        <v>150</v>
      </c>
      <c r="Y77" s="77" t="s">
        <v>172</v>
      </c>
      <c r="Z77" s="75" t="s">
        <v>33</v>
      </c>
    </row>
    <row r="78" spans="1:26" s="43" customFormat="1" ht="54" hidden="1" customHeight="1" outlineLevel="1">
      <c r="A78" s="986" t="s">
        <v>152</v>
      </c>
      <c r="B78" s="1007" t="s">
        <v>123</v>
      </c>
      <c r="C78" s="34" t="s">
        <v>142</v>
      </c>
      <c r="D78" s="69" t="s">
        <v>125</v>
      </c>
      <c r="E78" s="70">
        <v>0</v>
      </c>
      <c r="F78" s="78"/>
      <c r="G78" s="78"/>
      <c r="H78" s="37" t="s">
        <v>148</v>
      </c>
      <c r="I78" s="69" t="s">
        <v>126</v>
      </c>
      <c r="J78" s="35" t="s">
        <v>35</v>
      </c>
      <c r="K78" s="71">
        <v>1</v>
      </c>
      <c r="L78" s="72"/>
      <c r="M78" s="73">
        <v>1</v>
      </c>
      <c r="N78" s="73"/>
      <c r="O78" s="73"/>
      <c r="P78" s="54">
        <v>0.3</v>
      </c>
      <c r="Q78" s="54">
        <v>0.25</v>
      </c>
      <c r="R78" s="54">
        <v>0.25</v>
      </c>
      <c r="S78" s="80">
        <v>0.2</v>
      </c>
      <c r="T78" s="80">
        <v>1</v>
      </c>
      <c r="U78" s="38"/>
      <c r="V78" s="35" t="s">
        <v>118</v>
      </c>
      <c r="W78" s="35" t="s">
        <v>119</v>
      </c>
      <c r="X78" s="50"/>
      <c r="Y78" s="79"/>
      <c r="Z78" s="75" t="s">
        <v>33</v>
      </c>
    </row>
    <row r="79" spans="1:26" s="43" customFormat="1" ht="54" hidden="1" customHeight="1" outlineLevel="1">
      <c r="A79" s="986"/>
      <c r="B79" s="1007"/>
      <c r="C79" s="34" t="s">
        <v>127</v>
      </c>
      <c r="D79" s="69" t="s">
        <v>128</v>
      </c>
      <c r="E79" s="70"/>
      <c r="F79" s="78"/>
      <c r="G79" s="78"/>
      <c r="H79" s="37" t="s">
        <v>148</v>
      </c>
      <c r="I79" s="69" t="s">
        <v>129</v>
      </c>
      <c r="J79" s="35" t="s">
        <v>35</v>
      </c>
      <c r="K79" s="71">
        <v>3</v>
      </c>
      <c r="L79" s="72"/>
      <c r="M79" s="73"/>
      <c r="N79" s="73"/>
      <c r="O79" s="73"/>
      <c r="P79" s="54">
        <v>0.3</v>
      </c>
      <c r="Q79" s="54">
        <v>0.25</v>
      </c>
      <c r="R79" s="54">
        <v>0.25</v>
      </c>
      <c r="S79" s="80">
        <v>0.2</v>
      </c>
      <c r="T79" s="80">
        <v>1</v>
      </c>
      <c r="U79" s="38"/>
      <c r="V79" s="35" t="s">
        <v>118</v>
      </c>
      <c r="W79" s="35" t="s">
        <v>119</v>
      </c>
      <c r="X79" s="50"/>
      <c r="Y79" s="79"/>
      <c r="Z79" s="75" t="s">
        <v>33</v>
      </c>
    </row>
    <row r="80" spans="1:26" s="43" customFormat="1" ht="54" hidden="1" customHeight="1" outlineLevel="1">
      <c r="A80" s="986"/>
      <c r="B80" s="1007"/>
      <c r="C80" s="34" t="s">
        <v>130</v>
      </c>
      <c r="D80" s="69" t="s">
        <v>131</v>
      </c>
      <c r="E80" s="70"/>
      <c r="F80" s="78"/>
      <c r="G80" s="78"/>
      <c r="H80" s="37" t="s">
        <v>148</v>
      </c>
      <c r="I80" s="69" t="s">
        <v>132</v>
      </c>
      <c r="J80" s="35" t="s">
        <v>35</v>
      </c>
      <c r="K80" s="71">
        <v>2</v>
      </c>
      <c r="L80" s="72"/>
      <c r="M80" s="73"/>
      <c r="N80" s="73"/>
      <c r="O80" s="73"/>
      <c r="P80" s="54">
        <v>0.3</v>
      </c>
      <c r="Q80" s="54">
        <v>0.25</v>
      </c>
      <c r="R80" s="54">
        <v>0.25</v>
      </c>
      <c r="S80" s="80">
        <v>0.2</v>
      </c>
      <c r="T80" s="80">
        <v>1</v>
      </c>
      <c r="U80" s="38"/>
      <c r="V80" s="35" t="s">
        <v>118</v>
      </c>
      <c r="W80" s="35" t="s">
        <v>119</v>
      </c>
      <c r="X80" s="50"/>
      <c r="Y80" s="79"/>
      <c r="Z80" s="75" t="s">
        <v>33</v>
      </c>
    </row>
    <row r="81" spans="1:26" s="43" customFormat="1" ht="54" hidden="1" customHeight="1" outlineLevel="1">
      <c r="A81" s="986"/>
      <c r="B81" s="1007"/>
      <c r="C81" s="34" t="s">
        <v>143</v>
      </c>
      <c r="D81" s="69" t="s">
        <v>134</v>
      </c>
      <c r="E81" s="70"/>
      <c r="F81" s="78"/>
      <c r="G81" s="78"/>
      <c r="H81" s="37" t="s">
        <v>148</v>
      </c>
      <c r="I81" s="69" t="s">
        <v>116</v>
      </c>
      <c r="J81" s="35" t="s">
        <v>35</v>
      </c>
      <c r="K81" s="71">
        <v>3</v>
      </c>
      <c r="L81" s="72"/>
      <c r="M81" s="73"/>
      <c r="N81" s="73">
        <v>1</v>
      </c>
      <c r="O81" s="73"/>
      <c r="P81" s="54">
        <v>0.3</v>
      </c>
      <c r="Q81" s="54">
        <v>0.25</v>
      </c>
      <c r="R81" s="54">
        <v>0.25</v>
      </c>
      <c r="S81" s="80">
        <v>0.2</v>
      </c>
      <c r="T81" s="80">
        <v>1</v>
      </c>
      <c r="U81" s="38"/>
      <c r="V81" s="35" t="s">
        <v>118</v>
      </c>
      <c r="W81" s="35" t="s">
        <v>119</v>
      </c>
      <c r="X81" s="50"/>
      <c r="Y81" s="79"/>
      <c r="Z81" s="75" t="s">
        <v>33</v>
      </c>
    </row>
    <row r="82" spans="1:26" s="43" customFormat="1" ht="54" hidden="1" customHeight="1" outlineLevel="1">
      <c r="A82" s="986"/>
      <c r="B82" s="1007"/>
      <c r="C82" s="34" t="s">
        <v>135</v>
      </c>
      <c r="D82" s="69" t="s">
        <v>136</v>
      </c>
      <c r="E82" s="50"/>
      <c r="F82" s="37"/>
      <c r="G82" s="37"/>
      <c r="H82" s="37" t="s">
        <v>148</v>
      </c>
      <c r="I82" s="69" t="s">
        <v>116</v>
      </c>
      <c r="J82" s="35" t="s">
        <v>35</v>
      </c>
      <c r="K82" s="71"/>
      <c r="L82" s="72"/>
      <c r="M82" s="73"/>
      <c r="N82" s="73"/>
      <c r="O82" s="73"/>
      <c r="P82" s="54">
        <v>0.3</v>
      </c>
      <c r="Q82" s="54">
        <v>0.25</v>
      </c>
      <c r="R82" s="54">
        <v>0.25</v>
      </c>
      <c r="S82" s="80">
        <v>0.2</v>
      </c>
      <c r="T82" s="80">
        <v>1</v>
      </c>
      <c r="U82" s="38"/>
      <c r="V82" s="35" t="s">
        <v>118</v>
      </c>
      <c r="W82" s="35" t="s">
        <v>119</v>
      </c>
      <c r="X82" s="50"/>
      <c r="Y82" s="79"/>
      <c r="Z82" s="75" t="s">
        <v>33</v>
      </c>
    </row>
    <row r="83" spans="1:26" ht="54" customHeight="1" collapsed="1">
      <c r="A83" s="24" t="s">
        <v>173</v>
      </c>
      <c r="B83" s="1009" t="s">
        <v>174</v>
      </c>
      <c r="C83" s="988"/>
      <c r="D83" s="25" t="s">
        <v>175</v>
      </c>
      <c r="E83" s="26">
        <v>0</v>
      </c>
      <c r="F83" s="27" t="s">
        <v>31</v>
      </c>
      <c r="G83" s="27" t="s">
        <v>147</v>
      </c>
      <c r="H83" s="27" t="s">
        <v>148</v>
      </c>
      <c r="I83" s="28" t="s">
        <v>116</v>
      </c>
      <c r="J83" s="25" t="s">
        <v>35</v>
      </c>
      <c r="K83" s="45">
        <v>1</v>
      </c>
      <c r="L83" s="1014">
        <v>0</v>
      </c>
      <c r="M83" s="1014"/>
      <c r="N83" s="1014"/>
      <c r="O83" s="65">
        <v>0</v>
      </c>
      <c r="P83" s="46">
        <v>0.3</v>
      </c>
      <c r="Q83" s="46">
        <v>0.25</v>
      </c>
      <c r="R83" s="46">
        <v>0.25</v>
      </c>
      <c r="S83" s="65">
        <v>0.2</v>
      </c>
      <c r="T83" s="65">
        <v>1</v>
      </c>
      <c r="U83" s="31" t="s">
        <v>149</v>
      </c>
      <c r="V83" s="25" t="s">
        <v>118</v>
      </c>
      <c r="W83" s="25" t="s">
        <v>119</v>
      </c>
      <c r="X83" s="25" t="s">
        <v>150</v>
      </c>
      <c r="Y83" s="77" t="s">
        <v>176</v>
      </c>
      <c r="Z83" s="75" t="s">
        <v>33</v>
      </c>
    </row>
    <row r="84" spans="1:26" s="43" customFormat="1" ht="54" hidden="1" customHeight="1" outlineLevel="1">
      <c r="A84" s="986" t="s">
        <v>152</v>
      </c>
      <c r="B84" s="1007" t="s">
        <v>123</v>
      </c>
      <c r="C84" s="34" t="s">
        <v>142</v>
      </c>
      <c r="D84" s="69" t="s">
        <v>125</v>
      </c>
      <c r="E84" s="70">
        <v>0</v>
      </c>
      <c r="F84" s="78"/>
      <c r="G84" s="37" t="s">
        <v>147</v>
      </c>
      <c r="H84" s="37" t="s">
        <v>148</v>
      </c>
      <c r="I84" s="69" t="s">
        <v>126</v>
      </c>
      <c r="J84" s="35" t="s">
        <v>35</v>
      </c>
      <c r="K84" s="71">
        <v>1</v>
      </c>
      <c r="L84" s="72"/>
      <c r="M84" s="73">
        <v>1</v>
      </c>
      <c r="N84" s="73"/>
      <c r="O84" s="73"/>
      <c r="P84" s="54">
        <v>0.3</v>
      </c>
      <c r="Q84" s="54">
        <v>0.25</v>
      </c>
      <c r="R84" s="54">
        <v>0.25</v>
      </c>
      <c r="S84" s="80">
        <v>0.2</v>
      </c>
      <c r="T84" s="80">
        <v>1</v>
      </c>
      <c r="U84" s="38"/>
      <c r="V84" s="35" t="s">
        <v>118</v>
      </c>
      <c r="W84" s="35" t="s">
        <v>119</v>
      </c>
      <c r="X84" s="50"/>
      <c r="Y84" s="79"/>
      <c r="Z84" s="75" t="s">
        <v>33</v>
      </c>
    </row>
    <row r="85" spans="1:26" s="43" customFormat="1" ht="54" hidden="1" customHeight="1" outlineLevel="1">
      <c r="A85" s="986"/>
      <c r="B85" s="1007"/>
      <c r="C85" s="34" t="s">
        <v>127</v>
      </c>
      <c r="D85" s="69" t="s">
        <v>128</v>
      </c>
      <c r="E85" s="70"/>
      <c r="F85" s="78"/>
      <c r="G85" s="37" t="s">
        <v>147</v>
      </c>
      <c r="H85" s="37" t="s">
        <v>148</v>
      </c>
      <c r="I85" s="69" t="s">
        <v>129</v>
      </c>
      <c r="J85" s="35" t="s">
        <v>35</v>
      </c>
      <c r="K85" s="71">
        <v>3</v>
      </c>
      <c r="L85" s="72"/>
      <c r="M85" s="73"/>
      <c r="N85" s="73"/>
      <c r="O85" s="73"/>
      <c r="P85" s="54">
        <v>0.3</v>
      </c>
      <c r="Q85" s="54">
        <v>0.25</v>
      </c>
      <c r="R85" s="54">
        <v>0.25</v>
      </c>
      <c r="S85" s="80">
        <v>0.2</v>
      </c>
      <c r="T85" s="80">
        <v>1</v>
      </c>
      <c r="U85" s="38"/>
      <c r="V85" s="35" t="s">
        <v>118</v>
      </c>
      <c r="W85" s="35" t="s">
        <v>119</v>
      </c>
      <c r="X85" s="50"/>
      <c r="Y85" s="79"/>
      <c r="Z85" s="75" t="s">
        <v>33</v>
      </c>
    </row>
    <row r="86" spans="1:26" s="43" customFormat="1" ht="54" hidden="1" customHeight="1" outlineLevel="1">
      <c r="A86" s="986"/>
      <c r="B86" s="1007"/>
      <c r="C86" s="34" t="s">
        <v>130</v>
      </c>
      <c r="D86" s="69" t="s">
        <v>131</v>
      </c>
      <c r="E86" s="70"/>
      <c r="F86" s="78"/>
      <c r="G86" s="37" t="s">
        <v>147</v>
      </c>
      <c r="H86" s="37" t="s">
        <v>148</v>
      </c>
      <c r="I86" s="69" t="s">
        <v>132</v>
      </c>
      <c r="J86" s="35" t="s">
        <v>35</v>
      </c>
      <c r="K86" s="71">
        <v>2</v>
      </c>
      <c r="L86" s="72"/>
      <c r="M86" s="73"/>
      <c r="N86" s="73"/>
      <c r="O86" s="73"/>
      <c r="P86" s="54">
        <v>0.3</v>
      </c>
      <c r="Q86" s="54">
        <v>0.25</v>
      </c>
      <c r="R86" s="54">
        <v>0.25</v>
      </c>
      <c r="S86" s="80">
        <v>0.2</v>
      </c>
      <c r="T86" s="80">
        <v>1</v>
      </c>
      <c r="U86" s="38"/>
      <c r="V86" s="35" t="s">
        <v>118</v>
      </c>
      <c r="W86" s="35" t="s">
        <v>119</v>
      </c>
      <c r="X86" s="50"/>
      <c r="Y86" s="79"/>
      <c r="Z86" s="75" t="s">
        <v>33</v>
      </c>
    </row>
    <row r="87" spans="1:26" s="43" customFormat="1" ht="54" hidden="1" customHeight="1" outlineLevel="1">
      <c r="A87" s="986"/>
      <c r="B87" s="1007"/>
      <c r="C87" s="34" t="s">
        <v>143</v>
      </c>
      <c r="D87" s="69" t="s">
        <v>134</v>
      </c>
      <c r="E87" s="70"/>
      <c r="F87" s="78"/>
      <c r="G87" s="37" t="s">
        <v>147</v>
      </c>
      <c r="H87" s="37" t="s">
        <v>148</v>
      </c>
      <c r="I87" s="69" t="s">
        <v>116</v>
      </c>
      <c r="J87" s="35" t="s">
        <v>35</v>
      </c>
      <c r="K87" s="71">
        <v>3</v>
      </c>
      <c r="L87" s="72"/>
      <c r="M87" s="73"/>
      <c r="N87" s="73">
        <v>1</v>
      </c>
      <c r="O87" s="73"/>
      <c r="P87" s="54">
        <v>0.3</v>
      </c>
      <c r="Q87" s="54">
        <v>0.25</v>
      </c>
      <c r="R87" s="54">
        <v>0.25</v>
      </c>
      <c r="S87" s="80">
        <v>0.2</v>
      </c>
      <c r="T87" s="80">
        <v>1</v>
      </c>
      <c r="U87" s="38"/>
      <c r="V87" s="35" t="s">
        <v>118</v>
      </c>
      <c r="W87" s="35" t="s">
        <v>119</v>
      </c>
      <c r="X87" s="50"/>
      <c r="Y87" s="79"/>
      <c r="Z87" s="75" t="s">
        <v>33</v>
      </c>
    </row>
    <row r="88" spans="1:26" s="43" customFormat="1" ht="54" hidden="1" customHeight="1" outlineLevel="1">
      <c r="A88" s="986"/>
      <c r="B88" s="1007"/>
      <c r="C88" s="34" t="s">
        <v>135</v>
      </c>
      <c r="D88" s="69" t="s">
        <v>136</v>
      </c>
      <c r="E88" s="50"/>
      <c r="F88" s="37"/>
      <c r="G88" s="37" t="s">
        <v>147</v>
      </c>
      <c r="H88" s="37" t="s">
        <v>148</v>
      </c>
      <c r="I88" s="69" t="s">
        <v>116</v>
      </c>
      <c r="J88" s="35" t="s">
        <v>35</v>
      </c>
      <c r="K88" s="71"/>
      <c r="L88" s="72"/>
      <c r="M88" s="73"/>
      <c r="N88" s="73"/>
      <c r="O88" s="73"/>
      <c r="P88" s="54">
        <v>0.3</v>
      </c>
      <c r="Q88" s="54">
        <v>0.25</v>
      </c>
      <c r="R88" s="54">
        <v>0.25</v>
      </c>
      <c r="S88" s="80">
        <v>0.2</v>
      </c>
      <c r="T88" s="80">
        <v>1</v>
      </c>
      <c r="U88" s="38"/>
      <c r="V88" s="35" t="s">
        <v>118</v>
      </c>
      <c r="W88" s="35" t="s">
        <v>119</v>
      </c>
      <c r="X88" s="50"/>
      <c r="Y88" s="79"/>
      <c r="Z88" s="75" t="s">
        <v>33</v>
      </c>
    </row>
    <row r="89" spans="1:26" ht="54" customHeight="1" collapsed="1">
      <c r="A89" s="24" t="s">
        <v>177</v>
      </c>
      <c r="B89" s="1009" t="s">
        <v>178</v>
      </c>
      <c r="C89" s="988"/>
      <c r="D89" s="25" t="s">
        <v>179</v>
      </c>
      <c r="E89" s="26">
        <v>0</v>
      </c>
      <c r="F89" s="27" t="s">
        <v>31</v>
      </c>
      <c r="G89" s="27" t="s">
        <v>147</v>
      </c>
      <c r="H89" s="27" t="s">
        <v>148</v>
      </c>
      <c r="I89" s="28" t="s">
        <v>116</v>
      </c>
      <c r="J89" s="25" t="s">
        <v>35</v>
      </c>
      <c r="K89" s="45">
        <v>1</v>
      </c>
      <c r="L89" s="1014">
        <v>0</v>
      </c>
      <c r="M89" s="1014"/>
      <c r="N89" s="1014"/>
      <c r="O89" s="65">
        <v>0</v>
      </c>
      <c r="P89" s="46">
        <v>0.3</v>
      </c>
      <c r="Q89" s="46">
        <v>0.25</v>
      </c>
      <c r="R89" s="46">
        <v>0.25</v>
      </c>
      <c r="S89" s="65">
        <v>0.2</v>
      </c>
      <c r="T89" s="65">
        <v>1</v>
      </c>
      <c r="U89" s="31" t="s">
        <v>149</v>
      </c>
      <c r="V89" s="25" t="s">
        <v>118</v>
      </c>
      <c r="W89" s="25" t="s">
        <v>119</v>
      </c>
      <c r="X89" s="25" t="s">
        <v>150</v>
      </c>
      <c r="Y89" s="77" t="s">
        <v>180</v>
      </c>
      <c r="Z89" s="75" t="s">
        <v>33</v>
      </c>
    </row>
    <row r="90" spans="1:26" s="43" customFormat="1" ht="54" hidden="1" customHeight="1" outlineLevel="1">
      <c r="A90" s="986" t="s">
        <v>152</v>
      </c>
      <c r="B90" s="1007" t="s">
        <v>123</v>
      </c>
      <c r="C90" s="34" t="s">
        <v>142</v>
      </c>
      <c r="D90" s="69" t="s">
        <v>125</v>
      </c>
      <c r="E90" s="70">
        <v>0</v>
      </c>
      <c r="F90" s="78"/>
      <c r="G90" s="78"/>
      <c r="H90" s="37" t="s">
        <v>148</v>
      </c>
      <c r="I90" s="69" t="s">
        <v>126</v>
      </c>
      <c r="J90" s="35" t="s">
        <v>35</v>
      </c>
      <c r="K90" s="71">
        <v>1</v>
      </c>
      <c r="L90" s="72"/>
      <c r="M90" s="73">
        <v>1</v>
      </c>
      <c r="N90" s="73"/>
      <c r="O90" s="73"/>
      <c r="P90" s="54">
        <v>0.3</v>
      </c>
      <c r="Q90" s="54">
        <v>0.25</v>
      </c>
      <c r="R90" s="54">
        <v>0.25</v>
      </c>
      <c r="S90" s="80">
        <v>0.2</v>
      </c>
      <c r="T90" s="80">
        <v>1</v>
      </c>
      <c r="U90" s="38"/>
      <c r="V90" s="35" t="s">
        <v>118</v>
      </c>
      <c r="W90" s="35" t="s">
        <v>119</v>
      </c>
      <c r="X90" s="50"/>
      <c r="Y90" s="79"/>
      <c r="Z90" s="75" t="s">
        <v>33</v>
      </c>
    </row>
    <row r="91" spans="1:26" s="43" customFormat="1" ht="54" hidden="1" customHeight="1" outlineLevel="1">
      <c r="A91" s="986"/>
      <c r="B91" s="1007"/>
      <c r="C91" s="34" t="s">
        <v>127</v>
      </c>
      <c r="D91" s="69" t="s">
        <v>128</v>
      </c>
      <c r="E91" s="70"/>
      <c r="F91" s="78"/>
      <c r="G91" s="78"/>
      <c r="H91" s="37" t="s">
        <v>148</v>
      </c>
      <c r="I91" s="69" t="s">
        <v>129</v>
      </c>
      <c r="J91" s="35" t="s">
        <v>35</v>
      </c>
      <c r="K91" s="71">
        <v>3</v>
      </c>
      <c r="L91" s="72"/>
      <c r="M91" s="73"/>
      <c r="N91" s="73"/>
      <c r="O91" s="73"/>
      <c r="P91" s="54">
        <v>0.3</v>
      </c>
      <c r="Q91" s="54">
        <v>0.25</v>
      </c>
      <c r="R91" s="54">
        <v>0.25</v>
      </c>
      <c r="S91" s="80">
        <v>0.2</v>
      </c>
      <c r="T91" s="80">
        <v>1</v>
      </c>
      <c r="U91" s="38"/>
      <c r="V91" s="35" t="s">
        <v>118</v>
      </c>
      <c r="W91" s="35" t="s">
        <v>119</v>
      </c>
      <c r="X91" s="50"/>
      <c r="Y91" s="79"/>
      <c r="Z91" s="75" t="s">
        <v>33</v>
      </c>
    </row>
    <row r="92" spans="1:26" s="43" customFormat="1" ht="54" hidden="1" customHeight="1" outlineLevel="1">
      <c r="A92" s="986"/>
      <c r="B92" s="1007"/>
      <c r="C92" s="34" t="s">
        <v>130</v>
      </c>
      <c r="D92" s="69" t="s">
        <v>131</v>
      </c>
      <c r="E92" s="70"/>
      <c r="F92" s="78"/>
      <c r="G92" s="78"/>
      <c r="H92" s="37" t="s">
        <v>148</v>
      </c>
      <c r="I92" s="69" t="s">
        <v>132</v>
      </c>
      <c r="J92" s="35" t="s">
        <v>35</v>
      </c>
      <c r="K92" s="71">
        <v>2</v>
      </c>
      <c r="L92" s="72"/>
      <c r="M92" s="73"/>
      <c r="N92" s="73"/>
      <c r="O92" s="73"/>
      <c r="P92" s="54">
        <v>0.3</v>
      </c>
      <c r="Q92" s="54">
        <v>0.25</v>
      </c>
      <c r="R92" s="54">
        <v>0.25</v>
      </c>
      <c r="S92" s="80">
        <v>0.2</v>
      </c>
      <c r="T92" s="80">
        <v>1</v>
      </c>
      <c r="U92" s="38"/>
      <c r="V92" s="35" t="s">
        <v>118</v>
      </c>
      <c r="W92" s="35" t="s">
        <v>119</v>
      </c>
      <c r="X92" s="50"/>
      <c r="Y92" s="79"/>
      <c r="Z92" s="75" t="s">
        <v>33</v>
      </c>
    </row>
    <row r="93" spans="1:26" s="43" customFormat="1" ht="54" hidden="1" customHeight="1" outlineLevel="1">
      <c r="A93" s="986"/>
      <c r="B93" s="1007"/>
      <c r="C93" s="34" t="s">
        <v>143</v>
      </c>
      <c r="D93" s="69" t="s">
        <v>134</v>
      </c>
      <c r="E93" s="70"/>
      <c r="F93" s="78"/>
      <c r="G93" s="78"/>
      <c r="H93" s="37" t="s">
        <v>148</v>
      </c>
      <c r="I93" s="69" t="s">
        <v>116</v>
      </c>
      <c r="J93" s="35" t="s">
        <v>35</v>
      </c>
      <c r="K93" s="71">
        <v>3</v>
      </c>
      <c r="L93" s="72"/>
      <c r="M93" s="73"/>
      <c r="N93" s="73">
        <v>1</v>
      </c>
      <c r="O93" s="73"/>
      <c r="P93" s="54">
        <v>0.3</v>
      </c>
      <c r="Q93" s="54">
        <v>0.25</v>
      </c>
      <c r="R93" s="54">
        <v>0.25</v>
      </c>
      <c r="S93" s="80">
        <v>0.2</v>
      </c>
      <c r="T93" s="80">
        <v>1</v>
      </c>
      <c r="U93" s="38"/>
      <c r="V93" s="35" t="s">
        <v>118</v>
      </c>
      <c r="W93" s="35" t="s">
        <v>119</v>
      </c>
      <c r="X93" s="50"/>
      <c r="Y93" s="79"/>
      <c r="Z93" s="75" t="s">
        <v>33</v>
      </c>
    </row>
    <row r="94" spans="1:26" s="43" customFormat="1" ht="54" hidden="1" customHeight="1" outlineLevel="1">
      <c r="A94" s="986"/>
      <c r="B94" s="1007"/>
      <c r="C94" s="34" t="s">
        <v>135</v>
      </c>
      <c r="D94" s="69" t="s">
        <v>136</v>
      </c>
      <c r="E94" s="50"/>
      <c r="F94" s="37"/>
      <c r="G94" s="37"/>
      <c r="H94" s="37" t="s">
        <v>148</v>
      </c>
      <c r="I94" s="69" t="s">
        <v>116</v>
      </c>
      <c r="J94" s="35" t="s">
        <v>35</v>
      </c>
      <c r="K94" s="71"/>
      <c r="L94" s="72"/>
      <c r="M94" s="73"/>
      <c r="N94" s="73"/>
      <c r="O94" s="73"/>
      <c r="P94" s="54">
        <v>0.3</v>
      </c>
      <c r="Q94" s="54">
        <v>0.25</v>
      </c>
      <c r="R94" s="54">
        <v>0.25</v>
      </c>
      <c r="S94" s="80">
        <v>0.2</v>
      </c>
      <c r="T94" s="80">
        <v>1</v>
      </c>
      <c r="U94" s="38"/>
      <c r="V94" s="35" t="s">
        <v>118</v>
      </c>
      <c r="W94" s="35" t="s">
        <v>119</v>
      </c>
      <c r="X94" s="50"/>
      <c r="Y94" s="79"/>
      <c r="Z94" s="75" t="s">
        <v>33</v>
      </c>
    </row>
    <row r="95" spans="1:26" ht="54" customHeight="1" collapsed="1">
      <c r="A95" s="24" t="s">
        <v>181</v>
      </c>
      <c r="B95" s="1009" t="s">
        <v>182</v>
      </c>
      <c r="C95" s="988"/>
      <c r="D95" s="25" t="s">
        <v>183</v>
      </c>
      <c r="E95" s="26">
        <v>0</v>
      </c>
      <c r="F95" s="27" t="s">
        <v>31</v>
      </c>
      <c r="G95" s="27" t="s">
        <v>52</v>
      </c>
      <c r="H95" s="27" t="s">
        <v>148</v>
      </c>
      <c r="I95" s="28" t="s">
        <v>116</v>
      </c>
      <c r="J95" s="25" t="s">
        <v>35</v>
      </c>
      <c r="K95" s="45">
        <v>1</v>
      </c>
      <c r="L95" s="1014">
        <v>0</v>
      </c>
      <c r="M95" s="1014"/>
      <c r="N95" s="1014"/>
      <c r="O95" s="65">
        <v>0</v>
      </c>
      <c r="P95" s="46">
        <v>0.3</v>
      </c>
      <c r="Q95" s="46">
        <v>0.25</v>
      </c>
      <c r="R95" s="46">
        <v>0.25</v>
      </c>
      <c r="S95" s="65">
        <v>0.2</v>
      </c>
      <c r="T95" s="65">
        <v>1</v>
      </c>
      <c r="U95" s="31" t="s">
        <v>149</v>
      </c>
      <c r="V95" s="25" t="s">
        <v>118</v>
      </c>
      <c r="W95" s="25" t="s">
        <v>119</v>
      </c>
      <c r="X95" s="25" t="s">
        <v>150</v>
      </c>
      <c r="Y95" s="77" t="s">
        <v>184</v>
      </c>
      <c r="Z95" s="75" t="s">
        <v>33</v>
      </c>
    </row>
    <row r="96" spans="1:26" s="43" customFormat="1" ht="54" hidden="1" customHeight="1" outlineLevel="1">
      <c r="A96" s="986" t="s">
        <v>152</v>
      </c>
      <c r="B96" s="1007" t="s">
        <v>123</v>
      </c>
      <c r="C96" s="34" t="s">
        <v>142</v>
      </c>
      <c r="D96" s="69" t="s">
        <v>125</v>
      </c>
      <c r="E96" s="70">
        <v>0</v>
      </c>
      <c r="F96" s="78"/>
      <c r="G96" s="37" t="s">
        <v>52</v>
      </c>
      <c r="H96" s="37" t="s">
        <v>148</v>
      </c>
      <c r="I96" s="69" t="s">
        <v>126</v>
      </c>
      <c r="J96" s="35" t="s">
        <v>35</v>
      </c>
      <c r="K96" s="71">
        <v>1</v>
      </c>
      <c r="L96" s="72"/>
      <c r="M96" s="73">
        <v>1</v>
      </c>
      <c r="N96" s="73"/>
      <c r="O96" s="73"/>
      <c r="P96" s="54">
        <v>0.3</v>
      </c>
      <c r="Q96" s="54">
        <v>0.25</v>
      </c>
      <c r="R96" s="54">
        <v>0.25</v>
      </c>
      <c r="S96" s="80">
        <v>0.2</v>
      </c>
      <c r="T96" s="80">
        <v>1</v>
      </c>
      <c r="U96" s="38"/>
      <c r="V96" s="35" t="s">
        <v>118</v>
      </c>
      <c r="W96" s="35" t="s">
        <v>119</v>
      </c>
      <c r="X96" s="50"/>
      <c r="Y96" s="79"/>
      <c r="Z96" s="75" t="s">
        <v>33</v>
      </c>
    </row>
    <row r="97" spans="1:26" s="43" customFormat="1" ht="54" hidden="1" customHeight="1" outlineLevel="1">
      <c r="A97" s="986"/>
      <c r="B97" s="1007"/>
      <c r="C97" s="34" t="s">
        <v>127</v>
      </c>
      <c r="D97" s="69" t="s">
        <v>128</v>
      </c>
      <c r="E97" s="70"/>
      <c r="F97" s="78"/>
      <c r="G97" s="37" t="s">
        <v>52</v>
      </c>
      <c r="H97" s="37" t="s">
        <v>148</v>
      </c>
      <c r="I97" s="69" t="s">
        <v>129</v>
      </c>
      <c r="J97" s="35" t="s">
        <v>35</v>
      </c>
      <c r="K97" s="71">
        <v>3</v>
      </c>
      <c r="L97" s="72"/>
      <c r="M97" s="73"/>
      <c r="N97" s="73"/>
      <c r="O97" s="73"/>
      <c r="P97" s="54">
        <v>0.3</v>
      </c>
      <c r="Q97" s="54">
        <v>0.25</v>
      </c>
      <c r="R97" s="54">
        <v>0.25</v>
      </c>
      <c r="S97" s="80">
        <v>0.2</v>
      </c>
      <c r="T97" s="80">
        <v>1</v>
      </c>
      <c r="U97" s="38"/>
      <c r="V97" s="35" t="s">
        <v>118</v>
      </c>
      <c r="W97" s="35" t="s">
        <v>119</v>
      </c>
      <c r="X97" s="50"/>
      <c r="Y97" s="79"/>
      <c r="Z97" s="75" t="s">
        <v>33</v>
      </c>
    </row>
    <row r="98" spans="1:26" s="43" customFormat="1" ht="54" hidden="1" customHeight="1" outlineLevel="1">
      <c r="A98" s="986"/>
      <c r="B98" s="1007"/>
      <c r="C98" s="34" t="s">
        <v>130</v>
      </c>
      <c r="D98" s="69" t="s">
        <v>131</v>
      </c>
      <c r="E98" s="70"/>
      <c r="F98" s="78"/>
      <c r="G98" s="37" t="s">
        <v>52</v>
      </c>
      <c r="H98" s="37" t="s">
        <v>148</v>
      </c>
      <c r="I98" s="69" t="s">
        <v>132</v>
      </c>
      <c r="J98" s="35" t="s">
        <v>35</v>
      </c>
      <c r="K98" s="71">
        <v>2</v>
      </c>
      <c r="L98" s="72"/>
      <c r="M98" s="73"/>
      <c r="N98" s="73"/>
      <c r="O98" s="73"/>
      <c r="P98" s="54">
        <v>0.3</v>
      </c>
      <c r="Q98" s="54">
        <v>0.25</v>
      </c>
      <c r="R98" s="54">
        <v>0.25</v>
      </c>
      <c r="S98" s="80">
        <v>0.2</v>
      </c>
      <c r="T98" s="80">
        <v>1</v>
      </c>
      <c r="U98" s="38"/>
      <c r="V98" s="35" t="s">
        <v>118</v>
      </c>
      <c r="W98" s="35" t="s">
        <v>119</v>
      </c>
      <c r="X98" s="50"/>
      <c r="Y98" s="79"/>
      <c r="Z98" s="75" t="s">
        <v>33</v>
      </c>
    </row>
    <row r="99" spans="1:26" s="43" customFormat="1" ht="54" hidden="1" customHeight="1" outlineLevel="1">
      <c r="A99" s="986"/>
      <c r="B99" s="1007"/>
      <c r="C99" s="34" t="s">
        <v>143</v>
      </c>
      <c r="D99" s="69" t="s">
        <v>134</v>
      </c>
      <c r="E99" s="70"/>
      <c r="F99" s="78"/>
      <c r="G99" s="37" t="s">
        <v>52</v>
      </c>
      <c r="H99" s="37" t="s">
        <v>148</v>
      </c>
      <c r="I99" s="69" t="s">
        <v>116</v>
      </c>
      <c r="J99" s="35" t="s">
        <v>35</v>
      </c>
      <c r="K99" s="71">
        <v>3</v>
      </c>
      <c r="L99" s="72"/>
      <c r="M99" s="73"/>
      <c r="N99" s="73">
        <v>1</v>
      </c>
      <c r="O99" s="73"/>
      <c r="P99" s="54">
        <v>0.3</v>
      </c>
      <c r="Q99" s="54">
        <v>0.25</v>
      </c>
      <c r="R99" s="54">
        <v>0.25</v>
      </c>
      <c r="S99" s="80">
        <v>0.2</v>
      </c>
      <c r="T99" s="80">
        <v>1</v>
      </c>
      <c r="U99" s="38"/>
      <c r="V99" s="35" t="s">
        <v>118</v>
      </c>
      <c r="W99" s="35" t="s">
        <v>119</v>
      </c>
      <c r="X99" s="50"/>
      <c r="Y99" s="79"/>
      <c r="Z99" s="75" t="s">
        <v>33</v>
      </c>
    </row>
    <row r="100" spans="1:26" s="43" customFormat="1" ht="54" hidden="1" customHeight="1" outlineLevel="1">
      <c r="A100" s="986"/>
      <c r="B100" s="1007"/>
      <c r="C100" s="34" t="s">
        <v>135</v>
      </c>
      <c r="D100" s="69" t="s">
        <v>136</v>
      </c>
      <c r="E100" s="50"/>
      <c r="F100" s="37"/>
      <c r="G100" s="37" t="s">
        <v>52</v>
      </c>
      <c r="H100" s="37" t="s">
        <v>148</v>
      </c>
      <c r="I100" s="69" t="s">
        <v>116</v>
      </c>
      <c r="J100" s="35" t="s">
        <v>35</v>
      </c>
      <c r="K100" s="71"/>
      <c r="L100" s="72"/>
      <c r="M100" s="73"/>
      <c r="N100" s="73"/>
      <c r="O100" s="73"/>
      <c r="P100" s="54">
        <v>0.3</v>
      </c>
      <c r="Q100" s="54">
        <v>0.25</v>
      </c>
      <c r="R100" s="54">
        <v>0.25</v>
      </c>
      <c r="S100" s="80">
        <v>0.2</v>
      </c>
      <c r="T100" s="80">
        <v>1</v>
      </c>
      <c r="U100" s="38"/>
      <c r="V100" s="35" t="s">
        <v>118</v>
      </c>
      <c r="W100" s="35" t="s">
        <v>119</v>
      </c>
      <c r="X100" s="50"/>
      <c r="Y100" s="79"/>
      <c r="Z100" s="75" t="s">
        <v>33</v>
      </c>
    </row>
    <row r="101" spans="1:26" ht="54" customHeight="1" collapsed="1">
      <c r="A101" s="24" t="s">
        <v>185</v>
      </c>
      <c r="B101" s="1009" t="s">
        <v>186</v>
      </c>
      <c r="C101" s="988"/>
      <c r="D101" s="25" t="s">
        <v>187</v>
      </c>
      <c r="E101" s="26">
        <v>0</v>
      </c>
      <c r="F101" s="27" t="s">
        <v>31</v>
      </c>
      <c r="G101" s="27" t="s">
        <v>52</v>
      </c>
      <c r="H101" s="27" t="s">
        <v>148</v>
      </c>
      <c r="I101" s="28" t="s">
        <v>116</v>
      </c>
      <c r="J101" s="25" t="s">
        <v>35</v>
      </c>
      <c r="K101" s="45">
        <v>1</v>
      </c>
      <c r="L101" s="1014">
        <v>0</v>
      </c>
      <c r="M101" s="1014"/>
      <c r="N101" s="1014"/>
      <c r="O101" s="65">
        <v>0</v>
      </c>
      <c r="P101" s="46">
        <v>0.3</v>
      </c>
      <c r="Q101" s="46">
        <v>0.25</v>
      </c>
      <c r="R101" s="46">
        <v>0.25</v>
      </c>
      <c r="S101" s="65">
        <v>0.2</v>
      </c>
      <c r="T101" s="65">
        <v>1</v>
      </c>
      <c r="U101" s="31" t="s">
        <v>149</v>
      </c>
      <c r="V101" s="25" t="s">
        <v>118</v>
      </c>
      <c r="W101" s="25" t="s">
        <v>119</v>
      </c>
      <c r="X101" s="25" t="s">
        <v>150</v>
      </c>
      <c r="Y101" s="77" t="s">
        <v>188</v>
      </c>
      <c r="Z101" s="75" t="s">
        <v>33</v>
      </c>
    </row>
    <row r="102" spans="1:26" s="43" customFormat="1" ht="54" hidden="1" customHeight="1" outlineLevel="1">
      <c r="A102" s="986" t="s">
        <v>152</v>
      </c>
      <c r="B102" s="1007" t="s">
        <v>123</v>
      </c>
      <c r="C102" s="34" t="s">
        <v>142</v>
      </c>
      <c r="D102" s="69" t="s">
        <v>125</v>
      </c>
      <c r="E102" s="70">
        <v>0</v>
      </c>
      <c r="F102" s="78"/>
      <c r="G102" s="78"/>
      <c r="H102" s="37" t="s">
        <v>148</v>
      </c>
      <c r="I102" s="69" t="s">
        <v>126</v>
      </c>
      <c r="J102" s="35" t="s">
        <v>35</v>
      </c>
      <c r="K102" s="71">
        <v>1</v>
      </c>
      <c r="L102" s="72"/>
      <c r="M102" s="73">
        <v>1</v>
      </c>
      <c r="N102" s="73"/>
      <c r="O102" s="73"/>
      <c r="P102" s="54">
        <v>0.3</v>
      </c>
      <c r="Q102" s="54">
        <v>0.25</v>
      </c>
      <c r="R102" s="54">
        <v>0.25</v>
      </c>
      <c r="S102" s="80">
        <v>0.2</v>
      </c>
      <c r="T102" s="80">
        <v>1</v>
      </c>
      <c r="U102" s="38"/>
      <c r="V102" s="35" t="s">
        <v>118</v>
      </c>
      <c r="W102" s="35" t="s">
        <v>119</v>
      </c>
      <c r="X102" s="50"/>
      <c r="Y102" s="79"/>
      <c r="Z102" s="75" t="s">
        <v>33</v>
      </c>
    </row>
    <row r="103" spans="1:26" s="43" customFormat="1" ht="54" hidden="1" customHeight="1" outlineLevel="1">
      <c r="A103" s="986"/>
      <c r="B103" s="1007"/>
      <c r="C103" s="34" t="s">
        <v>127</v>
      </c>
      <c r="D103" s="69" t="s">
        <v>128</v>
      </c>
      <c r="E103" s="70"/>
      <c r="F103" s="78"/>
      <c r="G103" s="78"/>
      <c r="H103" s="37" t="s">
        <v>148</v>
      </c>
      <c r="I103" s="69" t="s">
        <v>129</v>
      </c>
      <c r="J103" s="35" t="s">
        <v>35</v>
      </c>
      <c r="K103" s="71">
        <v>3</v>
      </c>
      <c r="L103" s="72"/>
      <c r="M103" s="73"/>
      <c r="N103" s="73"/>
      <c r="O103" s="73"/>
      <c r="P103" s="54">
        <v>0.3</v>
      </c>
      <c r="Q103" s="54">
        <v>0.25</v>
      </c>
      <c r="R103" s="54">
        <v>0.25</v>
      </c>
      <c r="S103" s="80">
        <v>0.2</v>
      </c>
      <c r="T103" s="80">
        <v>1</v>
      </c>
      <c r="U103" s="38"/>
      <c r="V103" s="35" t="s">
        <v>118</v>
      </c>
      <c r="W103" s="35" t="s">
        <v>119</v>
      </c>
      <c r="X103" s="50"/>
      <c r="Y103" s="79"/>
      <c r="Z103" s="75" t="s">
        <v>33</v>
      </c>
    </row>
    <row r="104" spans="1:26" s="43" customFormat="1" ht="54" hidden="1" customHeight="1" outlineLevel="1">
      <c r="A104" s="986"/>
      <c r="B104" s="1007"/>
      <c r="C104" s="34" t="s">
        <v>130</v>
      </c>
      <c r="D104" s="69" t="s">
        <v>131</v>
      </c>
      <c r="E104" s="70"/>
      <c r="F104" s="78"/>
      <c r="G104" s="78"/>
      <c r="H104" s="37" t="s">
        <v>148</v>
      </c>
      <c r="I104" s="69" t="s">
        <v>132</v>
      </c>
      <c r="J104" s="35" t="s">
        <v>35</v>
      </c>
      <c r="K104" s="71">
        <v>2</v>
      </c>
      <c r="L104" s="72"/>
      <c r="M104" s="73"/>
      <c r="N104" s="73"/>
      <c r="O104" s="73"/>
      <c r="P104" s="54">
        <v>0.3</v>
      </c>
      <c r="Q104" s="54">
        <v>0.25</v>
      </c>
      <c r="R104" s="54">
        <v>0.25</v>
      </c>
      <c r="S104" s="80">
        <v>0.2</v>
      </c>
      <c r="T104" s="80">
        <v>1</v>
      </c>
      <c r="U104" s="38"/>
      <c r="V104" s="35" t="s">
        <v>118</v>
      </c>
      <c r="W104" s="35" t="s">
        <v>119</v>
      </c>
      <c r="X104" s="50"/>
      <c r="Y104" s="79"/>
      <c r="Z104" s="75" t="s">
        <v>33</v>
      </c>
    </row>
    <row r="105" spans="1:26" s="43" customFormat="1" ht="54" hidden="1" customHeight="1" outlineLevel="1">
      <c r="A105" s="986"/>
      <c r="B105" s="1007"/>
      <c r="C105" s="34" t="s">
        <v>143</v>
      </c>
      <c r="D105" s="69" t="s">
        <v>134</v>
      </c>
      <c r="E105" s="70"/>
      <c r="F105" s="78"/>
      <c r="G105" s="78"/>
      <c r="H105" s="37" t="s">
        <v>148</v>
      </c>
      <c r="I105" s="69" t="s">
        <v>116</v>
      </c>
      <c r="J105" s="35" t="s">
        <v>35</v>
      </c>
      <c r="K105" s="71">
        <v>3</v>
      </c>
      <c r="L105" s="72"/>
      <c r="M105" s="73"/>
      <c r="N105" s="73">
        <v>1</v>
      </c>
      <c r="O105" s="73"/>
      <c r="P105" s="54">
        <v>0.3</v>
      </c>
      <c r="Q105" s="54">
        <v>0.25</v>
      </c>
      <c r="R105" s="54">
        <v>0.25</v>
      </c>
      <c r="S105" s="80">
        <v>0.2</v>
      </c>
      <c r="T105" s="80">
        <v>1</v>
      </c>
      <c r="U105" s="38"/>
      <c r="V105" s="35" t="s">
        <v>118</v>
      </c>
      <c r="W105" s="35" t="s">
        <v>119</v>
      </c>
      <c r="X105" s="50"/>
      <c r="Y105" s="79"/>
      <c r="Z105" s="75" t="s">
        <v>33</v>
      </c>
    </row>
    <row r="106" spans="1:26" s="43" customFormat="1" ht="54" hidden="1" customHeight="1" outlineLevel="1">
      <c r="A106" s="986"/>
      <c r="B106" s="1007"/>
      <c r="C106" s="34" t="s">
        <v>135</v>
      </c>
      <c r="D106" s="69" t="s">
        <v>136</v>
      </c>
      <c r="E106" s="50"/>
      <c r="F106" s="37"/>
      <c r="G106" s="37"/>
      <c r="H106" s="37" t="s">
        <v>148</v>
      </c>
      <c r="I106" s="69" t="s">
        <v>116</v>
      </c>
      <c r="J106" s="35" t="s">
        <v>35</v>
      </c>
      <c r="K106" s="71"/>
      <c r="L106" s="72"/>
      <c r="M106" s="73"/>
      <c r="N106" s="73"/>
      <c r="O106" s="73"/>
      <c r="P106" s="54">
        <v>0.3</v>
      </c>
      <c r="Q106" s="54">
        <v>0.25</v>
      </c>
      <c r="R106" s="54">
        <v>0.25</v>
      </c>
      <c r="S106" s="80">
        <v>0.2</v>
      </c>
      <c r="T106" s="80">
        <v>1</v>
      </c>
      <c r="U106" s="38"/>
      <c r="V106" s="35" t="s">
        <v>118</v>
      </c>
      <c r="W106" s="35" t="s">
        <v>119</v>
      </c>
      <c r="X106" s="50"/>
      <c r="Y106" s="79"/>
      <c r="Z106" s="75" t="s">
        <v>33</v>
      </c>
    </row>
    <row r="107" spans="1:26" ht="54" customHeight="1" collapsed="1">
      <c r="A107" s="24" t="s">
        <v>189</v>
      </c>
      <c r="B107" s="1005" t="s">
        <v>190</v>
      </c>
      <c r="C107" s="1013"/>
      <c r="D107" s="25" t="s">
        <v>191</v>
      </c>
      <c r="E107" s="26">
        <v>0</v>
      </c>
      <c r="F107" s="27" t="s">
        <v>31</v>
      </c>
      <c r="G107" s="27" t="s">
        <v>147</v>
      </c>
      <c r="H107" s="27" t="s">
        <v>148</v>
      </c>
      <c r="I107" s="28" t="s">
        <v>116</v>
      </c>
      <c r="J107" s="25" t="s">
        <v>35</v>
      </c>
      <c r="K107" s="45">
        <v>1</v>
      </c>
      <c r="L107" s="1014">
        <v>0</v>
      </c>
      <c r="M107" s="1014"/>
      <c r="N107" s="1014"/>
      <c r="O107" s="65">
        <v>0</v>
      </c>
      <c r="P107" s="46">
        <v>0.3</v>
      </c>
      <c r="Q107" s="46">
        <v>0.25</v>
      </c>
      <c r="R107" s="46">
        <v>0.25</v>
      </c>
      <c r="S107" s="65">
        <v>0.2</v>
      </c>
      <c r="T107" s="65">
        <v>1</v>
      </c>
      <c r="U107" s="31" t="s">
        <v>149</v>
      </c>
      <c r="V107" s="25" t="s">
        <v>118</v>
      </c>
      <c r="W107" s="25" t="s">
        <v>119</v>
      </c>
      <c r="X107" s="25" t="s">
        <v>150</v>
      </c>
      <c r="Y107" s="77" t="s">
        <v>192</v>
      </c>
      <c r="Z107" s="75" t="s">
        <v>33</v>
      </c>
    </row>
    <row r="108" spans="1:26" s="43" customFormat="1" ht="54" hidden="1" customHeight="1" outlineLevel="1">
      <c r="A108" s="986" t="s">
        <v>152</v>
      </c>
      <c r="B108" s="1007" t="s">
        <v>123</v>
      </c>
      <c r="C108" s="34" t="s">
        <v>142</v>
      </c>
      <c r="D108" s="69" t="s">
        <v>125</v>
      </c>
      <c r="E108" s="70">
        <v>0</v>
      </c>
      <c r="F108" s="78"/>
      <c r="G108" s="78"/>
      <c r="H108" s="37" t="s">
        <v>148</v>
      </c>
      <c r="I108" s="69" t="s">
        <v>126</v>
      </c>
      <c r="J108" s="35" t="s">
        <v>35</v>
      </c>
      <c r="K108" s="71">
        <v>1</v>
      </c>
      <c r="L108" s="72"/>
      <c r="M108" s="73">
        <v>1</v>
      </c>
      <c r="N108" s="73"/>
      <c r="O108" s="73"/>
      <c r="P108" s="54">
        <v>0.3</v>
      </c>
      <c r="Q108" s="54">
        <v>0.25</v>
      </c>
      <c r="R108" s="54">
        <v>0.25</v>
      </c>
      <c r="S108" s="80">
        <v>0.2</v>
      </c>
      <c r="T108" s="80">
        <v>1</v>
      </c>
      <c r="U108" s="38"/>
      <c r="V108" s="35" t="s">
        <v>118</v>
      </c>
      <c r="W108" s="35" t="s">
        <v>119</v>
      </c>
      <c r="X108" s="50"/>
      <c r="Y108" s="79"/>
      <c r="Z108" s="75" t="s">
        <v>33</v>
      </c>
    </row>
    <row r="109" spans="1:26" s="43" customFormat="1" ht="54" hidden="1" customHeight="1" outlineLevel="1">
      <c r="A109" s="986"/>
      <c r="B109" s="1007"/>
      <c r="C109" s="34" t="s">
        <v>127</v>
      </c>
      <c r="D109" s="69" t="s">
        <v>128</v>
      </c>
      <c r="E109" s="70"/>
      <c r="F109" s="78"/>
      <c r="G109" s="78"/>
      <c r="H109" s="37" t="s">
        <v>148</v>
      </c>
      <c r="I109" s="69" t="s">
        <v>129</v>
      </c>
      <c r="J109" s="35" t="s">
        <v>35</v>
      </c>
      <c r="K109" s="71">
        <v>3</v>
      </c>
      <c r="L109" s="72"/>
      <c r="M109" s="73"/>
      <c r="N109" s="73"/>
      <c r="O109" s="73"/>
      <c r="P109" s="54">
        <v>0.3</v>
      </c>
      <c r="Q109" s="54">
        <v>0.25</v>
      </c>
      <c r="R109" s="54">
        <v>0.25</v>
      </c>
      <c r="S109" s="80">
        <v>0.2</v>
      </c>
      <c r="T109" s="80">
        <v>1</v>
      </c>
      <c r="U109" s="38"/>
      <c r="V109" s="35" t="s">
        <v>118</v>
      </c>
      <c r="W109" s="35" t="s">
        <v>119</v>
      </c>
      <c r="X109" s="50"/>
      <c r="Y109" s="79"/>
      <c r="Z109" s="75" t="s">
        <v>33</v>
      </c>
    </row>
    <row r="110" spans="1:26" s="43" customFormat="1" ht="54" hidden="1" customHeight="1" outlineLevel="1">
      <c r="A110" s="986"/>
      <c r="B110" s="1007"/>
      <c r="C110" s="34" t="s">
        <v>130</v>
      </c>
      <c r="D110" s="69" t="s">
        <v>131</v>
      </c>
      <c r="E110" s="70"/>
      <c r="F110" s="78"/>
      <c r="G110" s="78"/>
      <c r="H110" s="37" t="s">
        <v>148</v>
      </c>
      <c r="I110" s="69" t="s">
        <v>132</v>
      </c>
      <c r="J110" s="35" t="s">
        <v>35</v>
      </c>
      <c r="K110" s="71">
        <v>2</v>
      </c>
      <c r="L110" s="72"/>
      <c r="M110" s="73"/>
      <c r="N110" s="73"/>
      <c r="O110" s="73"/>
      <c r="P110" s="54">
        <v>0.3</v>
      </c>
      <c r="Q110" s="54">
        <v>0.25</v>
      </c>
      <c r="R110" s="54">
        <v>0.25</v>
      </c>
      <c r="S110" s="80">
        <v>0.2</v>
      </c>
      <c r="T110" s="80">
        <v>1</v>
      </c>
      <c r="U110" s="38"/>
      <c r="V110" s="35" t="s">
        <v>118</v>
      </c>
      <c r="W110" s="35" t="s">
        <v>119</v>
      </c>
      <c r="X110" s="50"/>
      <c r="Y110" s="79"/>
      <c r="Z110" s="75" t="s">
        <v>33</v>
      </c>
    </row>
    <row r="111" spans="1:26" s="43" customFormat="1" ht="54" hidden="1" customHeight="1" outlineLevel="1">
      <c r="A111" s="986"/>
      <c r="B111" s="1007"/>
      <c r="C111" s="34" t="s">
        <v>143</v>
      </c>
      <c r="D111" s="69" t="s">
        <v>134</v>
      </c>
      <c r="E111" s="70"/>
      <c r="F111" s="78"/>
      <c r="G111" s="78"/>
      <c r="H111" s="37" t="s">
        <v>148</v>
      </c>
      <c r="I111" s="69" t="s">
        <v>116</v>
      </c>
      <c r="J111" s="35" t="s">
        <v>35</v>
      </c>
      <c r="K111" s="71">
        <v>3</v>
      </c>
      <c r="L111" s="72"/>
      <c r="M111" s="73"/>
      <c r="N111" s="73">
        <v>1</v>
      </c>
      <c r="O111" s="73"/>
      <c r="P111" s="54">
        <v>0.3</v>
      </c>
      <c r="Q111" s="54">
        <v>0.25</v>
      </c>
      <c r="R111" s="54">
        <v>0.25</v>
      </c>
      <c r="S111" s="80">
        <v>0.2</v>
      </c>
      <c r="T111" s="80">
        <v>1</v>
      </c>
      <c r="U111" s="38"/>
      <c r="V111" s="35" t="s">
        <v>118</v>
      </c>
      <c r="W111" s="35" t="s">
        <v>119</v>
      </c>
      <c r="X111" s="50"/>
      <c r="Y111" s="79"/>
      <c r="Z111" s="75" t="s">
        <v>33</v>
      </c>
    </row>
    <row r="112" spans="1:26" s="43" customFormat="1" ht="54" hidden="1" customHeight="1" outlineLevel="1">
      <c r="A112" s="986"/>
      <c r="B112" s="1007"/>
      <c r="C112" s="34" t="s">
        <v>135</v>
      </c>
      <c r="D112" s="69" t="s">
        <v>136</v>
      </c>
      <c r="E112" s="50"/>
      <c r="F112" s="37"/>
      <c r="G112" s="37"/>
      <c r="H112" s="37" t="s">
        <v>148</v>
      </c>
      <c r="I112" s="69" t="s">
        <v>116</v>
      </c>
      <c r="J112" s="35" t="s">
        <v>35</v>
      </c>
      <c r="K112" s="71"/>
      <c r="L112" s="72"/>
      <c r="M112" s="73"/>
      <c r="N112" s="73"/>
      <c r="O112" s="73"/>
      <c r="P112" s="54">
        <v>0.3</v>
      </c>
      <c r="Q112" s="54">
        <v>0.25</v>
      </c>
      <c r="R112" s="54">
        <v>0.25</v>
      </c>
      <c r="S112" s="80">
        <v>0.2</v>
      </c>
      <c r="T112" s="80">
        <v>1</v>
      </c>
      <c r="U112" s="38"/>
      <c r="V112" s="35" t="s">
        <v>118</v>
      </c>
      <c r="W112" s="35" t="s">
        <v>119</v>
      </c>
      <c r="X112" s="50"/>
      <c r="Y112" s="79"/>
      <c r="Z112" s="75" t="s">
        <v>33</v>
      </c>
    </row>
    <row r="113" spans="1:26" ht="54" customHeight="1" collapsed="1">
      <c r="A113" s="24" t="s">
        <v>193</v>
      </c>
      <c r="B113" s="1009" t="s">
        <v>194</v>
      </c>
      <c r="C113" s="988"/>
      <c r="D113" s="25" t="s">
        <v>195</v>
      </c>
      <c r="E113" s="26">
        <v>0</v>
      </c>
      <c r="F113" s="27" t="s">
        <v>31</v>
      </c>
      <c r="G113" s="27" t="s">
        <v>52</v>
      </c>
      <c r="H113" s="27" t="s">
        <v>148</v>
      </c>
      <c r="I113" s="28" t="s">
        <v>116</v>
      </c>
      <c r="J113" s="25" t="s">
        <v>35</v>
      </c>
      <c r="K113" s="45">
        <v>1</v>
      </c>
      <c r="L113" s="1014">
        <v>0</v>
      </c>
      <c r="M113" s="1014"/>
      <c r="N113" s="1014"/>
      <c r="O113" s="65">
        <v>0</v>
      </c>
      <c r="P113" s="46">
        <v>0.3</v>
      </c>
      <c r="Q113" s="46">
        <v>0.25</v>
      </c>
      <c r="R113" s="46">
        <v>0.25</v>
      </c>
      <c r="S113" s="65">
        <v>0.2</v>
      </c>
      <c r="T113" s="65">
        <v>1</v>
      </c>
      <c r="U113" s="31" t="s">
        <v>149</v>
      </c>
      <c r="V113" s="25" t="s">
        <v>118</v>
      </c>
      <c r="W113" s="25" t="s">
        <v>119</v>
      </c>
      <c r="X113" s="25" t="s">
        <v>150</v>
      </c>
      <c r="Y113" s="77" t="s">
        <v>196</v>
      </c>
      <c r="Z113" s="75" t="s">
        <v>33</v>
      </c>
    </row>
    <row r="114" spans="1:26" s="43" customFormat="1" ht="54" hidden="1" customHeight="1" outlineLevel="1">
      <c r="A114" s="986" t="s">
        <v>152</v>
      </c>
      <c r="B114" s="1007" t="s">
        <v>123</v>
      </c>
      <c r="C114" s="34" t="s">
        <v>142</v>
      </c>
      <c r="D114" s="69" t="s">
        <v>125</v>
      </c>
      <c r="E114" s="70">
        <v>0</v>
      </c>
      <c r="F114" s="78"/>
      <c r="G114" s="37" t="s">
        <v>52</v>
      </c>
      <c r="H114" s="37" t="s">
        <v>148</v>
      </c>
      <c r="I114" s="69" t="s">
        <v>126</v>
      </c>
      <c r="J114" s="35" t="s">
        <v>35</v>
      </c>
      <c r="K114" s="71">
        <v>1</v>
      </c>
      <c r="L114" s="72"/>
      <c r="M114" s="73">
        <v>1</v>
      </c>
      <c r="N114" s="73"/>
      <c r="O114" s="73"/>
      <c r="P114" s="54">
        <v>0.3</v>
      </c>
      <c r="Q114" s="54">
        <v>0.25</v>
      </c>
      <c r="R114" s="54">
        <v>0.25</v>
      </c>
      <c r="S114" s="80">
        <v>0.2</v>
      </c>
      <c r="T114" s="80">
        <v>1</v>
      </c>
      <c r="U114" s="38"/>
      <c r="V114" s="35" t="s">
        <v>118</v>
      </c>
      <c r="W114" s="35" t="s">
        <v>119</v>
      </c>
      <c r="X114" s="50"/>
      <c r="Y114" s="79"/>
      <c r="Z114" s="75" t="s">
        <v>33</v>
      </c>
    </row>
    <row r="115" spans="1:26" s="43" customFormat="1" ht="54" hidden="1" customHeight="1" outlineLevel="1">
      <c r="A115" s="986"/>
      <c r="B115" s="1007"/>
      <c r="C115" s="34" t="s">
        <v>127</v>
      </c>
      <c r="D115" s="69" t="s">
        <v>128</v>
      </c>
      <c r="E115" s="70"/>
      <c r="F115" s="78"/>
      <c r="G115" s="37" t="s">
        <v>52</v>
      </c>
      <c r="H115" s="37" t="s">
        <v>148</v>
      </c>
      <c r="I115" s="69" t="s">
        <v>129</v>
      </c>
      <c r="J115" s="35" t="s">
        <v>35</v>
      </c>
      <c r="K115" s="71">
        <v>3</v>
      </c>
      <c r="L115" s="72"/>
      <c r="M115" s="73"/>
      <c r="N115" s="73"/>
      <c r="O115" s="73"/>
      <c r="P115" s="54">
        <v>0.3</v>
      </c>
      <c r="Q115" s="54">
        <v>0.25</v>
      </c>
      <c r="R115" s="54">
        <v>0.25</v>
      </c>
      <c r="S115" s="80">
        <v>0.2</v>
      </c>
      <c r="T115" s="80">
        <v>1</v>
      </c>
      <c r="U115" s="38"/>
      <c r="V115" s="35" t="s">
        <v>118</v>
      </c>
      <c r="W115" s="35" t="s">
        <v>119</v>
      </c>
      <c r="X115" s="50"/>
      <c r="Y115" s="79"/>
      <c r="Z115" s="75" t="s">
        <v>33</v>
      </c>
    </row>
    <row r="116" spans="1:26" s="43" customFormat="1" ht="54" hidden="1" customHeight="1" outlineLevel="1">
      <c r="A116" s="986"/>
      <c r="B116" s="1007"/>
      <c r="C116" s="34" t="s">
        <v>130</v>
      </c>
      <c r="D116" s="69" t="s">
        <v>131</v>
      </c>
      <c r="E116" s="70"/>
      <c r="F116" s="78"/>
      <c r="G116" s="37" t="s">
        <v>52</v>
      </c>
      <c r="H116" s="37" t="s">
        <v>148</v>
      </c>
      <c r="I116" s="69" t="s">
        <v>132</v>
      </c>
      <c r="J116" s="35" t="s">
        <v>35</v>
      </c>
      <c r="K116" s="71">
        <v>2</v>
      </c>
      <c r="L116" s="72"/>
      <c r="M116" s="73"/>
      <c r="N116" s="73"/>
      <c r="O116" s="73"/>
      <c r="P116" s="54">
        <v>0.3</v>
      </c>
      <c r="Q116" s="54">
        <v>0.25</v>
      </c>
      <c r="R116" s="54">
        <v>0.25</v>
      </c>
      <c r="S116" s="80">
        <v>0.2</v>
      </c>
      <c r="T116" s="80">
        <v>1</v>
      </c>
      <c r="U116" s="38"/>
      <c r="V116" s="35" t="s">
        <v>118</v>
      </c>
      <c r="W116" s="35" t="s">
        <v>119</v>
      </c>
      <c r="X116" s="50"/>
      <c r="Y116" s="79"/>
      <c r="Z116" s="75" t="s">
        <v>33</v>
      </c>
    </row>
    <row r="117" spans="1:26" s="43" customFormat="1" ht="54" hidden="1" customHeight="1" outlineLevel="1">
      <c r="A117" s="986"/>
      <c r="B117" s="1007"/>
      <c r="C117" s="34" t="s">
        <v>143</v>
      </c>
      <c r="D117" s="69" t="s">
        <v>134</v>
      </c>
      <c r="E117" s="70"/>
      <c r="F117" s="78"/>
      <c r="G117" s="37" t="s">
        <v>52</v>
      </c>
      <c r="H117" s="37" t="s">
        <v>148</v>
      </c>
      <c r="I117" s="69" t="s">
        <v>116</v>
      </c>
      <c r="J117" s="35" t="s">
        <v>35</v>
      </c>
      <c r="K117" s="71">
        <v>3</v>
      </c>
      <c r="L117" s="72"/>
      <c r="M117" s="73"/>
      <c r="N117" s="73">
        <v>1</v>
      </c>
      <c r="O117" s="73"/>
      <c r="P117" s="54">
        <v>0.3</v>
      </c>
      <c r="Q117" s="54">
        <v>0.25</v>
      </c>
      <c r="R117" s="54">
        <v>0.25</v>
      </c>
      <c r="S117" s="80">
        <v>0.2</v>
      </c>
      <c r="T117" s="80">
        <v>1</v>
      </c>
      <c r="U117" s="38"/>
      <c r="V117" s="35" t="s">
        <v>118</v>
      </c>
      <c r="W117" s="35" t="s">
        <v>119</v>
      </c>
      <c r="X117" s="50"/>
      <c r="Y117" s="79"/>
      <c r="Z117" s="75" t="s">
        <v>33</v>
      </c>
    </row>
    <row r="118" spans="1:26" s="43" customFormat="1" ht="54" hidden="1" customHeight="1" outlineLevel="1">
      <c r="A118" s="986"/>
      <c r="B118" s="1007"/>
      <c r="C118" s="34" t="s">
        <v>135</v>
      </c>
      <c r="D118" s="69" t="s">
        <v>136</v>
      </c>
      <c r="E118" s="50"/>
      <c r="F118" s="37"/>
      <c r="G118" s="37" t="s">
        <v>52</v>
      </c>
      <c r="H118" s="37" t="s">
        <v>148</v>
      </c>
      <c r="I118" s="69" t="s">
        <v>116</v>
      </c>
      <c r="J118" s="35" t="s">
        <v>35</v>
      </c>
      <c r="K118" s="71"/>
      <c r="L118" s="72"/>
      <c r="M118" s="73"/>
      <c r="N118" s="73"/>
      <c r="O118" s="73"/>
      <c r="P118" s="54">
        <v>0.3</v>
      </c>
      <c r="Q118" s="54">
        <v>0.25</v>
      </c>
      <c r="R118" s="54">
        <v>0.25</v>
      </c>
      <c r="S118" s="80">
        <v>0.2</v>
      </c>
      <c r="T118" s="80">
        <v>1</v>
      </c>
      <c r="U118" s="38"/>
      <c r="V118" s="35" t="s">
        <v>118</v>
      </c>
      <c r="W118" s="35" t="s">
        <v>119</v>
      </c>
      <c r="X118" s="50"/>
      <c r="Y118" s="79"/>
      <c r="Z118" s="75" t="s">
        <v>33</v>
      </c>
    </row>
    <row r="119" spans="1:26" ht="54" customHeight="1" collapsed="1">
      <c r="A119" s="24" t="s">
        <v>197</v>
      </c>
      <c r="B119" s="1005" t="s">
        <v>198</v>
      </c>
      <c r="C119" s="1013"/>
      <c r="D119" s="25" t="s">
        <v>199</v>
      </c>
      <c r="E119" s="26">
        <v>0</v>
      </c>
      <c r="F119" s="27" t="s">
        <v>31</v>
      </c>
      <c r="G119" s="27" t="s">
        <v>52</v>
      </c>
      <c r="H119" s="27" t="s">
        <v>148</v>
      </c>
      <c r="I119" s="28" t="s">
        <v>116</v>
      </c>
      <c r="J119" s="25" t="s">
        <v>35</v>
      </c>
      <c r="K119" s="45">
        <v>1</v>
      </c>
      <c r="L119" s="1014">
        <v>0</v>
      </c>
      <c r="M119" s="1014"/>
      <c r="N119" s="1014"/>
      <c r="O119" s="65">
        <v>0</v>
      </c>
      <c r="P119" s="46">
        <v>0.3</v>
      </c>
      <c r="Q119" s="46">
        <v>0.25</v>
      </c>
      <c r="R119" s="46">
        <v>0.25</v>
      </c>
      <c r="S119" s="65">
        <v>0.2</v>
      </c>
      <c r="T119" s="65">
        <v>1</v>
      </c>
      <c r="U119" s="31" t="s">
        <v>149</v>
      </c>
      <c r="V119" s="25" t="s">
        <v>118</v>
      </c>
      <c r="W119" s="25" t="s">
        <v>119</v>
      </c>
      <c r="X119" s="25" t="s">
        <v>150</v>
      </c>
      <c r="Y119" s="77" t="s">
        <v>200</v>
      </c>
      <c r="Z119" s="75" t="s">
        <v>33</v>
      </c>
    </row>
    <row r="120" spans="1:26" s="43" customFormat="1" ht="54" hidden="1" customHeight="1" outlineLevel="1">
      <c r="A120" s="986" t="s">
        <v>152</v>
      </c>
      <c r="B120" s="1007" t="s">
        <v>123</v>
      </c>
      <c r="C120" s="34" t="s">
        <v>142</v>
      </c>
      <c r="D120" s="69" t="s">
        <v>125</v>
      </c>
      <c r="E120" s="70">
        <v>0</v>
      </c>
      <c r="F120" s="78"/>
      <c r="G120" s="37" t="s">
        <v>52</v>
      </c>
      <c r="H120" s="37" t="s">
        <v>148</v>
      </c>
      <c r="I120" s="69" t="s">
        <v>126</v>
      </c>
      <c r="J120" s="35" t="s">
        <v>35</v>
      </c>
      <c r="K120" s="71">
        <v>1</v>
      </c>
      <c r="L120" s="72"/>
      <c r="M120" s="73">
        <v>1</v>
      </c>
      <c r="N120" s="73"/>
      <c r="O120" s="73"/>
      <c r="P120" s="54">
        <v>0.3</v>
      </c>
      <c r="Q120" s="54">
        <v>0.25</v>
      </c>
      <c r="R120" s="54">
        <v>0.25</v>
      </c>
      <c r="S120" s="80">
        <v>0.2</v>
      </c>
      <c r="T120" s="80">
        <v>1</v>
      </c>
      <c r="U120" s="38"/>
      <c r="V120" s="35" t="s">
        <v>118</v>
      </c>
      <c r="W120" s="35" t="s">
        <v>119</v>
      </c>
      <c r="X120" s="50"/>
      <c r="Y120" s="79"/>
      <c r="Z120" s="75" t="s">
        <v>33</v>
      </c>
    </row>
    <row r="121" spans="1:26" s="43" customFormat="1" ht="54" hidden="1" customHeight="1" outlineLevel="1">
      <c r="A121" s="986"/>
      <c r="B121" s="1007"/>
      <c r="C121" s="34" t="s">
        <v>127</v>
      </c>
      <c r="D121" s="69" t="s">
        <v>128</v>
      </c>
      <c r="E121" s="70"/>
      <c r="F121" s="78"/>
      <c r="G121" s="37" t="s">
        <v>52</v>
      </c>
      <c r="H121" s="37" t="s">
        <v>148</v>
      </c>
      <c r="I121" s="69" t="s">
        <v>129</v>
      </c>
      <c r="J121" s="35" t="s">
        <v>35</v>
      </c>
      <c r="K121" s="71">
        <v>3</v>
      </c>
      <c r="L121" s="72"/>
      <c r="M121" s="73"/>
      <c r="N121" s="73"/>
      <c r="O121" s="73"/>
      <c r="P121" s="54">
        <v>0.3</v>
      </c>
      <c r="Q121" s="54">
        <v>0.25</v>
      </c>
      <c r="R121" s="54">
        <v>0.25</v>
      </c>
      <c r="S121" s="80">
        <v>0.2</v>
      </c>
      <c r="T121" s="80">
        <v>1</v>
      </c>
      <c r="U121" s="38"/>
      <c r="V121" s="35" t="s">
        <v>118</v>
      </c>
      <c r="W121" s="35" t="s">
        <v>119</v>
      </c>
      <c r="X121" s="50"/>
      <c r="Y121" s="79"/>
      <c r="Z121" s="75" t="s">
        <v>33</v>
      </c>
    </row>
    <row r="122" spans="1:26" s="43" customFormat="1" ht="54" hidden="1" customHeight="1" outlineLevel="1">
      <c r="A122" s="986"/>
      <c r="B122" s="1007"/>
      <c r="C122" s="34" t="s">
        <v>130</v>
      </c>
      <c r="D122" s="69" t="s">
        <v>131</v>
      </c>
      <c r="E122" s="70"/>
      <c r="F122" s="78"/>
      <c r="G122" s="37" t="s">
        <v>52</v>
      </c>
      <c r="H122" s="37" t="s">
        <v>148</v>
      </c>
      <c r="I122" s="69" t="s">
        <v>132</v>
      </c>
      <c r="J122" s="35" t="s">
        <v>35</v>
      </c>
      <c r="K122" s="71">
        <v>2</v>
      </c>
      <c r="L122" s="72"/>
      <c r="M122" s="73"/>
      <c r="N122" s="73"/>
      <c r="O122" s="73"/>
      <c r="P122" s="54">
        <v>0.3</v>
      </c>
      <c r="Q122" s="54">
        <v>0.25</v>
      </c>
      <c r="R122" s="54">
        <v>0.25</v>
      </c>
      <c r="S122" s="80">
        <v>0.2</v>
      </c>
      <c r="T122" s="80">
        <v>1</v>
      </c>
      <c r="U122" s="38"/>
      <c r="V122" s="35" t="s">
        <v>118</v>
      </c>
      <c r="W122" s="35" t="s">
        <v>119</v>
      </c>
      <c r="X122" s="50"/>
      <c r="Y122" s="79"/>
      <c r="Z122" s="75" t="s">
        <v>33</v>
      </c>
    </row>
    <row r="123" spans="1:26" s="43" customFormat="1" ht="54" hidden="1" customHeight="1" outlineLevel="1">
      <c r="A123" s="986"/>
      <c r="B123" s="1007"/>
      <c r="C123" s="34" t="s">
        <v>143</v>
      </c>
      <c r="D123" s="69" t="s">
        <v>134</v>
      </c>
      <c r="E123" s="70"/>
      <c r="F123" s="78"/>
      <c r="G123" s="37" t="s">
        <v>52</v>
      </c>
      <c r="H123" s="37" t="s">
        <v>148</v>
      </c>
      <c r="I123" s="69" t="s">
        <v>116</v>
      </c>
      <c r="J123" s="35" t="s">
        <v>35</v>
      </c>
      <c r="K123" s="71">
        <v>3</v>
      </c>
      <c r="L123" s="72"/>
      <c r="M123" s="73"/>
      <c r="N123" s="73">
        <v>1</v>
      </c>
      <c r="O123" s="73"/>
      <c r="P123" s="54">
        <v>0.3</v>
      </c>
      <c r="Q123" s="54">
        <v>0.25</v>
      </c>
      <c r="R123" s="54">
        <v>0.25</v>
      </c>
      <c r="S123" s="80">
        <v>0.2</v>
      </c>
      <c r="T123" s="80">
        <v>1</v>
      </c>
      <c r="U123" s="38"/>
      <c r="V123" s="35" t="s">
        <v>118</v>
      </c>
      <c r="W123" s="35" t="s">
        <v>119</v>
      </c>
      <c r="X123" s="50"/>
      <c r="Y123" s="79"/>
      <c r="Z123" s="75" t="s">
        <v>33</v>
      </c>
    </row>
    <row r="124" spans="1:26" s="43" customFormat="1" ht="54" hidden="1" customHeight="1" outlineLevel="1">
      <c r="A124" s="986"/>
      <c r="B124" s="1007"/>
      <c r="C124" s="34" t="s">
        <v>135</v>
      </c>
      <c r="D124" s="69" t="s">
        <v>136</v>
      </c>
      <c r="E124" s="50"/>
      <c r="F124" s="37"/>
      <c r="G124" s="37" t="s">
        <v>52</v>
      </c>
      <c r="H124" s="37" t="s">
        <v>148</v>
      </c>
      <c r="I124" s="69" t="s">
        <v>116</v>
      </c>
      <c r="J124" s="35" t="s">
        <v>35</v>
      </c>
      <c r="K124" s="71"/>
      <c r="L124" s="72"/>
      <c r="M124" s="73"/>
      <c r="N124" s="73"/>
      <c r="O124" s="73"/>
      <c r="P124" s="54">
        <v>0.3</v>
      </c>
      <c r="Q124" s="54">
        <v>0.25</v>
      </c>
      <c r="R124" s="54">
        <v>0.25</v>
      </c>
      <c r="S124" s="80">
        <v>0.2</v>
      </c>
      <c r="T124" s="80">
        <v>1</v>
      </c>
      <c r="U124" s="38"/>
      <c r="V124" s="35" t="s">
        <v>118</v>
      </c>
      <c r="W124" s="35" t="s">
        <v>119</v>
      </c>
      <c r="X124" s="50"/>
      <c r="Y124" s="79"/>
      <c r="Z124" s="75" t="s">
        <v>33</v>
      </c>
    </row>
    <row r="125" spans="1:26" ht="47.25" customHeight="1" collapsed="1">
      <c r="A125" s="24" t="s">
        <v>201</v>
      </c>
      <c r="B125" s="1005" t="s">
        <v>202</v>
      </c>
      <c r="C125" s="1013"/>
      <c r="D125" s="25" t="s">
        <v>203</v>
      </c>
      <c r="E125" s="26">
        <v>0</v>
      </c>
      <c r="F125" s="27" t="s">
        <v>31</v>
      </c>
      <c r="G125" s="27" t="s">
        <v>52</v>
      </c>
      <c r="H125" s="27" t="s">
        <v>148</v>
      </c>
      <c r="I125" s="28" t="s">
        <v>116</v>
      </c>
      <c r="J125" s="25" t="s">
        <v>35</v>
      </c>
      <c r="K125" s="45">
        <v>1</v>
      </c>
      <c r="L125" s="1014">
        <v>0</v>
      </c>
      <c r="M125" s="1014"/>
      <c r="N125" s="1014"/>
      <c r="O125" s="65">
        <v>0</v>
      </c>
      <c r="P125" s="46">
        <v>0.3</v>
      </c>
      <c r="Q125" s="46">
        <v>0.25</v>
      </c>
      <c r="R125" s="46">
        <v>0.25</v>
      </c>
      <c r="S125" s="65">
        <v>0.2</v>
      </c>
      <c r="T125" s="65">
        <v>1</v>
      </c>
      <c r="U125" s="31" t="s">
        <v>149</v>
      </c>
      <c r="V125" s="25" t="s">
        <v>118</v>
      </c>
      <c r="W125" s="25" t="s">
        <v>119</v>
      </c>
      <c r="X125" s="25" t="s">
        <v>150</v>
      </c>
      <c r="Y125" s="77" t="s">
        <v>204</v>
      </c>
      <c r="Z125" s="75" t="s">
        <v>33</v>
      </c>
    </row>
    <row r="126" spans="1:26" s="43" customFormat="1" ht="54" hidden="1" customHeight="1" outlineLevel="1">
      <c r="A126" s="986" t="s">
        <v>152</v>
      </c>
      <c r="B126" s="1007" t="s">
        <v>123</v>
      </c>
      <c r="C126" s="34" t="s">
        <v>142</v>
      </c>
      <c r="D126" s="69" t="s">
        <v>125</v>
      </c>
      <c r="E126" s="70">
        <v>0</v>
      </c>
      <c r="F126" s="78"/>
      <c r="G126" s="37" t="s">
        <v>52</v>
      </c>
      <c r="H126" s="37" t="s">
        <v>148</v>
      </c>
      <c r="I126" s="69" t="s">
        <v>126</v>
      </c>
      <c r="J126" s="35" t="s">
        <v>35</v>
      </c>
      <c r="K126" s="71">
        <v>1</v>
      </c>
      <c r="L126" s="72"/>
      <c r="M126" s="73">
        <v>1</v>
      </c>
      <c r="N126" s="73"/>
      <c r="O126" s="73"/>
      <c r="P126" s="54">
        <v>0.3</v>
      </c>
      <c r="Q126" s="54">
        <v>0.25</v>
      </c>
      <c r="R126" s="54">
        <v>0.25</v>
      </c>
      <c r="S126" s="80">
        <v>0.2</v>
      </c>
      <c r="T126" s="80">
        <v>1</v>
      </c>
      <c r="U126" s="38"/>
      <c r="V126" s="35" t="s">
        <v>118</v>
      </c>
      <c r="W126" s="35" t="s">
        <v>119</v>
      </c>
      <c r="X126" s="50"/>
      <c r="Y126" s="79"/>
      <c r="Z126" s="75" t="s">
        <v>33</v>
      </c>
    </row>
    <row r="127" spans="1:26" s="43" customFormat="1" ht="54" hidden="1" customHeight="1" outlineLevel="1">
      <c r="A127" s="986"/>
      <c r="B127" s="1007"/>
      <c r="C127" s="34" t="s">
        <v>127</v>
      </c>
      <c r="D127" s="69" t="s">
        <v>128</v>
      </c>
      <c r="E127" s="70"/>
      <c r="F127" s="78"/>
      <c r="G127" s="37" t="s">
        <v>52</v>
      </c>
      <c r="H127" s="37" t="s">
        <v>148</v>
      </c>
      <c r="I127" s="69" t="s">
        <v>129</v>
      </c>
      <c r="J127" s="35" t="s">
        <v>35</v>
      </c>
      <c r="K127" s="71">
        <v>3</v>
      </c>
      <c r="L127" s="72"/>
      <c r="M127" s="73"/>
      <c r="N127" s="73"/>
      <c r="O127" s="73"/>
      <c r="P127" s="54">
        <v>0.3</v>
      </c>
      <c r="Q127" s="54">
        <v>0.25</v>
      </c>
      <c r="R127" s="54">
        <v>0.25</v>
      </c>
      <c r="S127" s="80">
        <v>0.2</v>
      </c>
      <c r="T127" s="80">
        <v>1</v>
      </c>
      <c r="U127" s="38"/>
      <c r="V127" s="35" t="s">
        <v>118</v>
      </c>
      <c r="W127" s="35" t="s">
        <v>119</v>
      </c>
      <c r="X127" s="50"/>
      <c r="Y127" s="79"/>
      <c r="Z127" s="75" t="s">
        <v>33</v>
      </c>
    </row>
    <row r="128" spans="1:26" s="43" customFormat="1" ht="54" hidden="1" customHeight="1" outlineLevel="1">
      <c r="A128" s="986"/>
      <c r="B128" s="1007"/>
      <c r="C128" s="34" t="s">
        <v>130</v>
      </c>
      <c r="D128" s="69" t="s">
        <v>131</v>
      </c>
      <c r="E128" s="70"/>
      <c r="F128" s="78"/>
      <c r="G128" s="37" t="s">
        <v>52</v>
      </c>
      <c r="H128" s="37" t="s">
        <v>148</v>
      </c>
      <c r="I128" s="69" t="s">
        <v>132</v>
      </c>
      <c r="J128" s="35" t="s">
        <v>35</v>
      </c>
      <c r="K128" s="71">
        <v>2</v>
      </c>
      <c r="L128" s="72"/>
      <c r="M128" s="73"/>
      <c r="N128" s="73"/>
      <c r="O128" s="73"/>
      <c r="P128" s="54">
        <v>0.3</v>
      </c>
      <c r="Q128" s="54">
        <v>0.25</v>
      </c>
      <c r="R128" s="54">
        <v>0.25</v>
      </c>
      <c r="S128" s="80">
        <v>0.2</v>
      </c>
      <c r="T128" s="80">
        <v>1</v>
      </c>
      <c r="U128" s="38"/>
      <c r="V128" s="35" t="s">
        <v>118</v>
      </c>
      <c r="W128" s="35" t="s">
        <v>119</v>
      </c>
      <c r="X128" s="50"/>
      <c r="Y128" s="79"/>
      <c r="Z128" s="75" t="s">
        <v>33</v>
      </c>
    </row>
    <row r="129" spans="1:26" s="43" customFormat="1" ht="54" hidden="1" customHeight="1" outlineLevel="1">
      <c r="A129" s="986"/>
      <c r="B129" s="1007"/>
      <c r="C129" s="34" t="s">
        <v>143</v>
      </c>
      <c r="D129" s="69" t="s">
        <v>134</v>
      </c>
      <c r="E129" s="70"/>
      <c r="F129" s="78"/>
      <c r="G129" s="37" t="s">
        <v>52</v>
      </c>
      <c r="H129" s="37" t="s">
        <v>148</v>
      </c>
      <c r="I129" s="69" t="s">
        <v>116</v>
      </c>
      <c r="J129" s="35" t="s">
        <v>35</v>
      </c>
      <c r="K129" s="71">
        <v>3</v>
      </c>
      <c r="L129" s="72"/>
      <c r="M129" s="73"/>
      <c r="N129" s="73">
        <v>1</v>
      </c>
      <c r="O129" s="73"/>
      <c r="P129" s="54">
        <v>0.3</v>
      </c>
      <c r="Q129" s="54">
        <v>0.25</v>
      </c>
      <c r="R129" s="54">
        <v>0.25</v>
      </c>
      <c r="S129" s="80">
        <v>0.2</v>
      </c>
      <c r="T129" s="80">
        <v>1</v>
      </c>
      <c r="U129" s="38"/>
      <c r="V129" s="35" t="s">
        <v>118</v>
      </c>
      <c r="W129" s="35" t="s">
        <v>119</v>
      </c>
      <c r="X129" s="50"/>
      <c r="Y129" s="79"/>
      <c r="Z129" s="75" t="s">
        <v>33</v>
      </c>
    </row>
    <row r="130" spans="1:26" s="43" customFormat="1" ht="54" hidden="1" customHeight="1" outlineLevel="1">
      <c r="A130" s="986"/>
      <c r="B130" s="1007"/>
      <c r="C130" s="34" t="s">
        <v>135</v>
      </c>
      <c r="D130" s="69" t="s">
        <v>136</v>
      </c>
      <c r="E130" s="50"/>
      <c r="F130" s="37"/>
      <c r="G130" s="37" t="s">
        <v>52</v>
      </c>
      <c r="H130" s="37" t="s">
        <v>148</v>
      </c>
      <c r="I130" s="69" t="s">
        <v>116</v>
      </c>
      <c r="J130" s="35" t="s">
        <v>35</v>
      </c>
      <c r="K130" s="71"/>
      <c r="L130" s="72"/>
      <c r="M130" s="73"/>
      <c r="N130" s="73"/>
      <c r="O130" s="73"/>
      <c r="P130" s="54">
        <v>0.3</v>
      </c>
      <c r="Q130" s="54">
        <v>0.25</v>
      </c>
      <c r="R130" s="54">
        <v>0.25</v>
      </c>
      <c r="S130" s="80">
        <v>0.2</v>
      </c>
      <c r="T130" s="80">
        <v>1</v>
      </c>
      <c r="U130" s="38"/>
      <c r="V130" s="35" t="s">
        <v>118</v>
      </c>
      <c r="W130" s="35" t="s">
        <v>119</v>
      </c>
      <c r="X130" s="50"/>
      <c r="Y130" s="79"/>
      <c r="Z130" s="75" t="s">
        <v>33</v>
      </c>
    </row>
    <row r="131" spans="1:26" ht="54" customHeight="1" collapsed="1">
      <c r="A131" s="24" t="s">
        <v>205</v>
      </c>
      <c r="B131" s="1009" t="s">
        <v>206</v>
      </c>
      <c r="C131" s="988"/>
      <c r="D131" s="25" t="s">
        <v>207</v>
      </c>
      <c r="E131" s="26">
        <v>0</v>
      </c>
      <c r="F131" s="27" t="s">
        <v>31</v>
      </c>
      <c r="G131" s="27" t="s">
        <v>52</v>
      </c>
      <c r="H131" s="27" t="s">
        <v>148</v>
      </c>
      <c r="I131" s="28" t="s">
        <v>116</v>
      </c>
      <c r="J131" s="25" t="s">
        <v>35</v>
      </c>
      <c r="K131" s="45">
        <v>1</v>
      </c>
      <c r="L131" s="1014">
        <v>0</v>
      </c>
      <c r="M131" s="1014"/>
      <c r="N131" s="1014"/>
      <c r="O131" s="65">
        <v>0</v>
      </c>
      <c r="P131" s="46">
        <v>0.3</v>
      </c>
      <c r="Q131" s="46">
        <v>0.25</v>
      </c>
      <c r="R131" s="46">
        <v>0.25</v>
      </c>
      <c r="S131" s="65">
        <v>0.2</v>
      </c>
      <c r="T131" s="65">
        <v>1</v>
      </c>
      <c r="U131" s="31" t="s">
        <v>149</v>
      </c>
      <c r="V131" s="25" t="s">
        <v>118</v>
      </c>
      <c r="W131" s="25" t="s">
        <v>119</v>
      </c>
      <c r="X131" s="25" t="s">
        <v>150</v>
      </c>
      <c r="Y131" s="77" t="s">
        <v>208</v>
      </c>
      <c r="Z131" s="75" t="s">
        <v>33</v>
      </c>
    </row>
    <row r="132" spans="1:26" s="43" customFormat="1" ht="54" hidden="1" customHeight="1" outlineLevel="1">
      <c r="A132" s="986" t="s">
        <v>152</v>
      </c>
      <c r="B132" s="1007" t="s">
        <v>123</v>
      </c>
      <c r="C132" s="34" t="s">
        <v>142</v>
      </c>
      <c r="D132" s="69" t="s">
        <v>125</v>
      </c>
      <c r="E132" s="70">
        <v>0</v>
      </c>
      <c r="F132" s="78"/>
      <c r="G132" s="78"/>
      <c r="H132" s="37" t="s">
        <v>148</v>
      </c>
      <c r="I132" s="69" t="s">
        <v>126</v>
      </c>
      <c r="J132" s="35" t="s">
        <v>35</v>
      </c>
      <c r="K132" s="71">
        <v>1</v>
      </c>
      <c r="L132" s="72"/>
      <c r="M132" s="73">
        <v>1</v>
      </c>
      <c r="N132" s="73"/>
      <c r="O132" s="73"/>
      <c r="P132" s="54">
        <v>0.3</v>
      </c>
      <c r="Q132" s="54">
        <v>0.25</v>
      </c>
      <c r="R132" s="54">
        <v>0.25</v>
      </c>
      <c r="S132" s="80">
        <v>0.2</v>
      </c>
      <c r="T132" s="80">
        <v>1</v>
      </c>
      <c r="U132" s="38"/>
      <c r="V132" s="35" t="s">
        <v>118</v>
      </c>
      <c r="W132" s="35" t="s">
        <v>119</v>
      </c>
      <c r="X132" s="50"/>
      <c r="Y132" s="79"/>
      <c r="Z132" s="75" t="s">
        <v>33</v>
      </c>
    </row>
    <row r="133" spans="1:26" s="43" customFormat="1" ht="54" hidden="1" customHeight="1" outlineLevel="1">
      <c r="A133" s="986"/>
      <c r="B133" s="1007"/>
      <c r="C133" s="34" t="s">
        <v>127</v>
      </c>
      <c r="D133" s="69" t="s">
        <v>128</v>
      </c>
      <c r="E133" s="70"/>
      <c r="F133" s="78"/>
      <c r="G133" s="78"/>
      <c r="H133" s="37" t="s">
        <v>148</v>
      </c>
      <c r="I133" s="69" t="s">
        <v>129</v>
      </c>
      <c r="J133" s="35" t="s">
        <v>35</v>
      </c>
      <c r="K133" s="71">
        <v>3</v>
      </c>
      <c r="L133" s="72"/>
      <c r="M133" s="73"/>
      <c r="N133" s="73"/>
      <c r="O133" s="73"/>
      <c r="P133" s="54">
        <v>0.3</v>
      </c>
      <c r="Q133" s="54">
        <v>0.25</v>
      </c>
      <c r="R133" s="54">
        <v>0.25</v>
      </c>
      <c r="S133" s="80">
        <v>0.2</v>
      </c>
      <c r="T133" s="80">
        <v>1</v>
      </c>
      <c r="U133" s="38"/>
      <c r="V133" s="35" t="s">
        <v>118</v>
      </c>
      <c r="W133" s="35" t="s">
        <v>119</v>
      </c>
      <c r="X133" s="50"/>
      <c r="Y133" s="79"/>
      <c r="Z133" s="75" t="s">
        <v>33</v>
      </c>
    </row>
    <row r="134" spans="1:26" s="43" customFormat="1" ht="54" hidden="1" customHeight="1" outlineLevel="1">
      <c r="A134" s="986"/>
      <c r="B134" s="1007"/>
      <c r="C134" s="34" t="s">
        <v>130</v>
      </c>
      <c r="D134" s="69" t="s">
        <v>131</v>
      </c>
      <c r="E134" s="70"/>
      <c r="F134" s="78"/>
      <c r="G134" s="78"/>
      <c r="H134" s="37" t="s">
        <v>148</v>
      </c>
      <c r="I134" s="69" t="s">
        <v>132</v>
      </c>
      <c r="J134" s="35" t="s">
        <v>35</v>
      </c>
      <c r="K134" s="71">
        <v>2</v>
      </c>
      <c r="L134" s="72"/>
      <c r="M134" s="73"/>
      <c r="N134" s="73"/>
      <c r="O134" s="73"/>
      <c r="P134" s="54">
        <v>0.3</v>
      </c>
      <c r="Q134" s="54">
        <v>0.25</v>
      </c>
      <c r="R134" s="54">
        <v>0.25</v>
      </c>
      <c r="S134" s="80">
        <v>0.2</v>
      </c>
      <c r="T134" s="80">
        <v>1</v>
      </c>
      <c r="U134" s="38"/>
      <c r="V134" s="35" t="s">
        <v>118</v>
      </c>
      <c r="W134" s="35" t="s">
        <v>119</v>
      </c>
      <c r="X134" s="50"/>
      <c r="Y134" s="79"/>
      <c r="Z134" s="75" t="s">
        <v>33</v>
      </c>
    </row>
    <row r="135" spans="1:26" s="43" customFormat="1" ht="54" hidden="1" customHeight="1" outlineLevel="1">
      <c r="A135" s="986"/>
      <c r="B135" s="1007"/>
      <c r="C135" s="34" t="s">
        <v>143</v>
      </c>
      <c r="D135" s="69" t="s">
        <v>134</v>
      </c>
      <c r="E135" s="70"/>
      <c r="F135" s="78"/>
      <c r="G135" s="78"/>
      <c r="H135" s="37" t="s">
        <v>148</v>
      </c>
      <c r="I135" s="69" t="s">
        <v>116</v>
      </c>
      <c r="J135" s="35" t="s">
        <v>35</v>
      </c>
      <c r="K135" s="71">
        <v>3</v>
      </c>
      <c r="L135" s="72"/>
      <c r="M135" s="73"/>
      <c r="N135" s="73">
        <v>1</v>
      </c>
      <c r="O135" s="73"/>
      <c r="P135" s="54">
        <v>0.3</v>
      </c>
      <c r="Q135" s="54">
        <v>0.25</v>
      </c>
      <c r="R135" s="54">
        <v>0.25</v>
      </c>
      <c r="S135" s="80">
        <v>0.2</v>
      </c>
      <c r="T135" s="80">
        <v>1</v>
      </c>
      <c r="U135" s="38"/>
      <c r="V135" s="35" t="s">
        <v>118</v>
      </c>
      <c r="W135" s="35" t="s">
        <v>119</v>
      </c>
      <c r="X135" s="50"/>
      <c r="Y135" s="79"/>
      <c r="Z135" s="75" t="s">
        <v>33</v>
      </c>
    </row>
    <row r="136" spans="1:26" s="43" customFormat="1" ht="54" hidden="1" customHeight="1" outlineLevel="1">
      <c r="A136" s="986"/>
      <c r="B136" s="1007"/>
      <c r="C136" s="34" t="s">
        <v>135</v>
      </c>
      <c r="D136" s="69" t="s">
        <v>136</v>
      </c>
      <c r="E136" s="50"/>
      <c r="F136" s="37"/>
      <c r="G136" s="37"/>
      <c r="H136" s="37" t="s">
        <v>148</v>
      </c>
      <c r="I136" s="69" t="s">
        <v>116</v>
      </c>
      <c r="J136" s="35" t="s">
        <v>35</v>
      </c>
      <c r="K136" s="71"/>
      <c r="L136" s="72"/>
      <c r="M136" s="73"/>
      <c r="N136" s="73"/>
      <c r="O136" s="73"/>
      <c r="P136" s="54">
        <v>0.3</v>
      </c>
      <c r="Q136" s="54">
        <v>0.25</v>
      </c>
      <c r="R136" s="54">
        <v>0.25</v>
      </c>
      <c r="S136" s="80">
        <v>0.2</v>
      </c>
      <c r="T136" s="80">
        <v>1</v>
      </c>
      <c r="U136" s="38"/>
      <c r="V136" s="35" t="s">
        <v>118</v>
      </c>
      <c r="W136" s="35" t="s">
        <v>119</v>
      </c>
      <c r="X136" s="50"/>
      <c r="Y136" s="79"/>
      <c r="Z136" s="75" t="s">
        <v>33</v>
      </c>
    </row>
    <row r="137" spans="1:26" ht="54" customHeight="1" collapsed="1">
      <c r="A137" s="24" t="s">
        <v>209</v>
      </c>
      <c r="B137" s="1009" t="s">
        <v>210</v>
      </c>
      <c r="C137" s="988"/>
      <c r="D137" s="25" t="s">
        <v>211</v>
      </c>
      <c r="E137" s="26">
        <v>0</v>
      </c>
      <c r="F137" s="27" t="s">
        <v>31</v>
      </c>
      <c r="G137" s="27" t="s">
        <v>147</v>
      </c>
      <c r="H137" s="27" t="s">
        <v>148</v>
      </c>
      <c r="I137" s="28" t="s">
        <v>116</v>
      </c>
      <c r="J137" s="25" t="s">
        <v>35</v>
      </c>
      <c r="K137" s="45">
        <v>1</v>
      </c>
      <c r="L137" s="1014">
        <v>0</v>
      </c>
      <c r="M137" s="1014"/>
      <c r="N137" s="1014"/>
      <c r="O137" s="65">
        <v>0</v>
      </c>
      <c r="P137" s="46">
        <v>0.3</v>
      </c>
      <c r="Q137" s="46">
        <v>0.25</v>
      </c>
      <c r="R137" s="46">
        <v>0.25</v>
      </c>
      <c r="S137" s="65">
        <v>0.2</v>
      </c>
      <c r="T137" s="65">
        <v>1</v>
      </c>
      <c r="U137" s="31" t="s">
        <v>149</v>
      </c>
      <c r="V137" s="25" t="s">
        <v>118</v>
      </c>
      <c r="W137" s="25" t="s">
        <v>119</v>
      </c>
      <c r="X137" s="25" t="s">
        <v>150</v>
      </c>
      <c r="Y137" s="77" t="s">
        <v>212</v>
      </c>
      <c r="Z137" s="75" t="s">
        <v>33</v>
      </c>
    </row>
    <row r="138" spans="1:26" s="43" customFormat="1" ht="54" hidden="1" customHeight="1" outlineLevel="1">
      <c r="A138" s="986" t="s">
        <v>152</v>
      </c>
      <c r="B138" s="1007" t="s">
        <v>123</v>
      </c>
      <c r="C138" s="34" t="s">
        <v>142</v>
      </c>
      <c r="D138" s="69" t="s">
        <v>125</v>
      </c>
      <c r="E138" s="70">
        <v>0</v>
      </c>
      <c r="F138" s="78"/>
      <c r="G138" s="37" t="s">
        <v>147</v>
      </c>
      <c r="H138" s="37" t="s">
        <v>148</v>
      </c>
      <c r="I138" s="69" t="s">
        <v>126</v>
      </c>
      <c r="J138" s="35" t="s">
        <v>35</v>
      </c>
      <c r="K138" s="71">
        <v>1</v>
      </c>
      <c r="L138" s="72"/>
      <c r="M138" s="73">
        <v>1</v>
      </c>
      <c r="N138" s="73"/>
      <c r="O138" s="73"/>
      <c r="P138" s="54">
        <v>0.3</v>
      </c>
      <c r="Q138" s="54">
        <v>0.25</v>
      </c>
      <c r="R138" s="54">
        <v>0.25</v>
      </c>
      <c r="S138" s="80">
        <v>0.2</v>
      </c>
      <c r="T138" s="80">
        <v>1</v>
      </c>
      <c r="U138" s="38"/>
      <c r="V138" s="35" t="s">
        <v>118</v>
      </c>
      <c r="W138" s="35" t="s">
        <v>119</v>
      </c>
      <c r="X138" s="50"/>
      <c r="Y138" s="79"/>
      <c r="Z138" s="75" t="s">
        <v>33</v>
      </c>
    </row>
    <row r="139" spans="1:26" s="43" customFormat="1" ht="54" hidden="1" customHeight="1" outlineLevel="1">
      <c r="A139" s="986"/>
      <c r="B139" s="1007"/>
      <c r="C139" s="34" t="s">
        <v>127</v>
      </c>
      <c r="D139" s="69" t="s">
        <v>128</v>
      </c>
      <c r="E139" s="70"/>
      <c r="F139" s="78"/>
      <c r="G139" s="37" t="s">
        <v>147</v>
      </c>
      <c r="H139" s="37" t="s">
        <v>148</v>
      </c>
      <c r="I139" s="69" t="s">
        <v>129</v>
      </c>
      <c r="J139" s="35" t="s">
        <v>35</v>
      </c>
      <c r="K139" s="71">
        <v>3</v>
      </c>
      <c r="L139" s="72"/>
      <c r="M139" s="73"/>
      <c r="N139" s="73"/>
      <c r="O139" s="73"/>
      <c r="P139" s="54">
        <v>0.3</v>
      </c>
      <c r="Q139" s="54">
        <v>0.25</v>
      </c>
      <c r="R139" s="54">
        <v>0.25</v>
      </c>
      <c r="S139" s="80">
        <v>0.2</v>
      </c>
      <c r="T139" s="80">
        <v>1</v>
      </c>
      <c r="U139" s="38"/>
      <c r="V139" s="35" t="s">
        <v>118</v>
      </c>
      <c r="W139" s="35" t="s">
        <v>119</v>
      </c>
      <c r="X139" s="50"/>
      <c r="Y139" s="79"/>
      <c r="Z139" s="75" t="s">
        <v>33</v>
      </c>
    </row>
    <row r="140" spans="1:26" s="43" customFormat="1" ht="54" hidden="1" customHeight="1" outlineLevel="1">
      <c r="A140" s="986"/>
      <c r="B140" s="1007"/>
      <c r="C140" s="34" t="s">
        <v>130</v>
      </c>
      <c r="D140" s="69" t="s">
        <v>131</v>
      </c>
      <c r="E140" s="70"/>
      <c r="F140" s="78"/>
      <c r="G140" s="37" t="s">
        <v>147</v>
      </c>
      <c r="H140" s="37" t="s">
        <v>148</v>
      </c>
      <c r="I140" s="69" t="s">
        <v>132</v>
      </c>
      <c r="J140" s="35" t="s">
        <v>35</v>
      </c>
      <c r="K140" s="71">
        <v>2</v>
      </c>
      <c r="L140" s="72"/>
      <c r="M140" s="73"/>
      <c r="N140" s="73"/>
      <c r="O140" s="73"/>
      <c r="P140" s="54">
        <v>0.3</v>
      </c>
      <c r="Q140" s="54">
        <v>0.25</v>
      </c>
      <c r="R140" s="54">
        <v>0.25</v>
      </c>
      <c r="S140" s="80">
        <v>0.2</v>
      </c>
      <c r="T140" s="80">
        <v>1</v>
      </c>
      <c r="U140" s="38"/>
      <c r="V140" s="35" t="s">
        <v>118</v>
      </c>
      <c r="W140" s="35" t="s">
        <v>119</v>
      </c>
      <c r="X140" s="50"/>
      <c r="Y140" s="79"/>
      <c r="Z140" s="75" t="s">
        <v>33</v>
      </c>
    </row>
    <row r="141" spans="1:26" s="43" customFormat="1" ht="54" hidden="1" customHeight="1" outlineLevel="1">
      <c r="A141" s="986"/>
      <c r="B141" s="1007"/>
      <c r="C141" s="34" t="s">
        <v>143</v>
      </c>
      <c r="D141" s="69" t="s">
        <v>134</v>
      </c>
      <c r="E141" s="70"/>
      <c r="F141" s="78"/>
      <c r="G141" s="37" t="s">
        <v>147</v>
      </c>
      <c r="H141" s="37" t="s">
        <v>148</v>
      </c>
      <c r="I141" s="69" t="s">
        <v>116</v>
      </c>
      <c r="J141" s="35" t="s">
        <v>35</v>
      </c>
      <c r="K141" s="71">
        <v>3</v>
      </c>
      <c r="L141" s="72"/>
      <c r="M141" s="73"/>
      <c r="N141" s="73">
        <v>1</v>
      </c>
      <c r="O141" s="73"/>
      <c r="P141" s="54">
        <v>0.3</v>
      </c>
      <c r="Q141" s="54">
        <v>0.25</v>
      </c>
      <c r="R141" s="54">
        <v>0.25</v>
      </c>
      <c r="S141" s="80">
        <v>0.2</v>
      </c>
      <c r="T141" s="80">
        <v>1</v>
      </c>
      <c r="U141" s="38"/>
      <c r="V141" s="35" t="s">
        <v>118</v>
      </c>
      <c r="W141" s="35" t="s">
        <v>119</v>
      </c>
      <c r="X141" s="50"/>
      <c r="Y141" s="79"/>
      <c r="Z141" s="75" t="s">
        <v>33</v>
      </c>
    </row>
    <row r="142" spans="1:26" s="43" customFormat="1" ht="54" hidden="1" customHeight="1" outlineLevel="1">
      <c r="A142" s="986"/>
      <c r="B142" s="1007"/>
      <c r="C142" s="34" t="s">
        <v>135</v>
      </c>
      <c r="D142" s="69" t="s">
        <v>136</v>
      </c>
      <c r="E142" s="50"/>
      <c r="F142" s="37"/>
      <c r="G142" s="37" t="s">
        <v>147</v>
      </c>
      <c r="H142" s="37" t="s">
        <v>148</v>
      </c>
      <c r="I142" s="69" t="s">
        <v>116</v>
      </c>
      <c r="J142" s="35" t="s">
        <v>35</v>
      </c>
      <c r="K142" s="71"/>
      <c r="L142" s="72"/>
      <c r="M142" s="73"/>
      <c r="N142" s="73"/>
      <c r="O142" s="73"/>
      <c r="P142" s="54">
        <v>0.3</v>
      </c>
      <c r="Q142" s="54">
        <v>0.25</v>
      </c>
      <c r="R142" s="54">
        <v>0.25</v>
      </c>
      <c r="S142" s="80">
        <v>0.2</v>
      </c>
      <c r="T142" s="80">
        <v>1</v>
      </c>
      <c r="U142" s="38"/>
      <c r="V142" s="35" t="s">
        <v>118</v>
      </c>
      <c r="W142" s="35" t="s">
        <v>119</v>
      </c>
      <c r="X142" s="50"/>
      <c r="Y142" s="79"/>
      <c r="Z142" s="75" t="s">
        <v>33</v>
      </c>
    </row>
    <row r="143" spans="1:26" ht="41.25" customHeight="1" collapsed="1">
      <c r="A143" s="24" t="s">
        <v>213</v>
      </c>
      <c r="B143" s="1005" t="s">
        <v>214</v>
      </c>
      <c r="C143" s="1013"/>
      <c r="D143" s="25" t="s">
        <v>215</v>
      </c>
      <c r="E143" s="26">
        <v>0</v>
      </c>
      <c r="F143" s="27" t="s">
        <v>31</v>
      </c>
      <c r="G143" s="27" t="s">
        <v>147</v>
      </c>
      <c r="H143" s="27" t="s">
        <v>148</v>
      </c>
      <c r="I143" s="28" t="s">
        <v>116</v>
      </c>
      <c r="J143" s="25" t="s">
        <v>35</v>
      </c>
      <c r="K143" s="45">
        <v>1</v>
      </c>
      <c r="L143" s="1014">
        <v>0</v>
      </c>
      <c r="M143" s="1014"/>
      <c r="N143" s="1014"/>
      <c r="O143" s="65">
        <v>0</v>
      </c>
      <c r="P143" s="46">
        <v>0.3</v>
      </c>
      <c r="Q143" s="46">
        <v>0.25</v>
      </c>
      <c r="R143" s="46">
        <v>0.25</v>
      </c>
      <c r="S143" s="65">
        <v>0.2</v>
      </c>
      <c r="T143" s="65">
        <v>1</v>
      </c>
      <c r="U143" s="31" t="s">
        <v>149</v>
      </c>
      <c r="V143" s="25" t="s">
        <v>118</v>
      </c>
      <c r="W143" s="25" t="s">
        <v>119</v>
      </c>
      <c r="X143" s="25" t="s">
        <v>150</v>
      </c>
      <c r="Y143" s="77" t="s">
        <v>216</v>
      </c>
      <c r="Z143" s="75" t="s">
        <v>33</v>
      </c>
    </row>
    <row r="144" spans="1:26" s="43" customFormat="1" ht="54" hidden="1" customHeight="1" outlineLevel="1">
      <c r="A144" s="986" t="s">
        <v>152</v>
      </c>
      <c r="B144" s="1016" t="s">
        <v>123</v>
      </c>
      <c r="C144" s="82" t="s">
        <v>142</v>
      </c>
      <c r="D144" s="69" t="s">
        <v>125</v>
      </c>
      <c r="E144" s="70">
        <v>0</v>
      </c>
      <c r="F144" s="78"/>
      <c r="G144" s="78"/>
      <c r="H144" s="37" t="s">
        <v>148</v>
      </c>
      <c r="I144" s="69" t="s">
        <v>126</v>
      </c>
      <c r="J144" s="35" t="s">
        <v>35</v>
      </c>
      <c r="K144" s="71">
        <v>1</v>
      </c>
      <c r="L144" s="72"/>
      <c r="M144" s="73">
        <v>1</v>
      </c>
      <c r="N144" s="73"/>
      <c r="O144" s="73"/>
      <c r="P144" s="54">
        <v>0.3</v>
      </c>
      <c r="Q144" s="54">
        <v>0.25</v>
      </c>
      <c r="R144" s="54">
        <v>0.25</v>
      </c>
      <c r="S144" s="80">
        <v>0.2</v>
      </c>
      <c r="T144" s="80">
        <v>1</v>
      </c>
      <c r="U144" s="38"/>
      <c r="V144" s="35" t="s">
        <v>118</v>
      </c>
      <c r="W144" s="35" t="s">
        <v>119</v>
      </c>
      <c r="X144" s="50"/>
      <c r="Y144" s="79"/>
      <c r="Z144" s="75" t="s">
        <v>33</v>
      </c>
    </row>
    <row r="145" spans="1:26" s="43" customFormat="1" ht="54" hidden="1" customHeight="1" outlineLevel="1">
      <c r="A145" s="986"/>
      <c r="B145" s="1016"/>
      <c r="C145" s="82" t="s">
        <v>127</v>
      </c>
      <c r="D145" s="69" t="s">
        <v>128</v>
      </c>
      <c r="E145" s="70"/>
      <c r="F145" s="78"/>
      <c r="G145" s="78"/>
      <c r="H145" s="37" t="s">
        <v>148</v>
      </c>
      <c r="I145" s="69" t="s">
        <v>129</v>
      </c>
      <c r="J145" s="35" t="s">
        <v>35</v>
      </c>
      <c r="K145" s="71">
        <v>3</v>
      </c>
      <c r="L145" s="72"/>
      <c r="M145" s="73"/>
      <c r="N145" s="73"/>
      <c r="O145" s="73"/>
      <c r="P145" s="54">
        <v>0.3</v>
      </c>
      <c r="Q145" s="54">
        <v>0.25</v>
      </c>
      <c r="R145" s="54">
        <v>0.25</v>
      </c>
      <c r="S145" s="80">
        <v>0.2</v>
      </c>
      <c r="T145" s="80">
        <v>1</v>
      </c>
      <c r="U145" s="38"/>
      <c r="V145" s="35" t="s">
        <v>118</v>
      </c>
      <c r="W145" s="35" t="s">
        <v>119</v>
      </c>
      <c r="X145" s="50"/>
      <c r="Y145" s="79"/>
      <c r="Z145" s="75" t="s">
        <v>33</v>
      </c>
    </row>
    <row r="146" spans="1:26" s="43" customFormat="1" ht="54" hidden="1" customHeight="1" outlineLevel="1">
      <c r="A146" s="986"/>
      <c r="B146" s="1016"/>
      <c r="C146" s="82" t="s">
        <v>130</v>
      </c>
      <c r="D146" s="69" t="s">
        <v>131</v>
      </c>
      <c r="E146" s="70"/>
      <c r="F146" s="78"/>
      <c r="G146" s="78"/>
      <c r="H146" s="37" t="s">
        <v>148</v>
      </c>
      <c r="I146" s="69" t="s">
        <v>132</v>
      </c>
      <c r="J146" s="35" t="s">
        <v>35</v>
      </c>
      <c r="K146" s="71">
        <v>2</v>
      </c>
      <c r="L146" s="72"/>
      <c r="M146" s="73"/>
      <c r="N146" s="73"/>
      <c r="O146" s="73"/>
      <c r="P146" s="54">
        <v>0.3</v>
      </c>
      <c r="Q146" s="54">
        <v>0.25</v>
      </c>
      <c r="R146" s="54">
        <v>0.25</v>
      </c>
      <c r="S146" s="80">
        <v>0.2</v>
      </c>
      <c r="T146" s="80">
        <v>1</v>
      </c>
      <c r="U146" s="38"/>
      <c r="V146" s="35" t="s">
        <v>118</v>
      </c>
      <c r="W146" s="35" t="s">
        <v>119</v>
      </c>
      <c r="X146" s="50"/>
      <c r="Y146" s="79"/>
      <c r="Z146" s="75" t="s">
        <v>33</v>
      </c>
    </row>
    <row r="147" spans="1:26" s="43" customFormat="1" ht="54" hidden="1" customHeight="1" outlineLevel="1">
      <c r="A147" s="986"/>
      <c r="B147" s="1016"/>
      <c r="C147" s="82" t="s">
        <v>143</v>
      </c>
      <c r="D147" s="69" t="s">
        <v>134</v>
      </c>
      <c r="E147" s="70"/>
      <c r="F147" s="78"/>
      <c r="G147" s="78"/>
      <c r="H147" s="37" t="s">
        <v>148</v>
      </c>
      <c r="I147" s="69" t="s">
        <v>116</v>
      </c>
      <c r="J147" s="35" t="s">
        <v>35</v>
      </c>
      <c r="K147" s="71">
        <v>3</v>
      </c>
      <c r="L147" s="72"/>
      <c r="M147" s="73"/>
      <c r="N147" s="73">
        <v>1</v>
      </c>
      <c r="O147" s="73"/>
      <c r="P147" s="54">
        <v>0.3</v>
      </c>
      <c r="Q147" s="54">
        <v>0.25</v>
      </c>
      <c r="R147" s="54">
        <v>0.25</v>
      </c>
      <c r="S147" s="80">
        <v>0.2</v>
      </c>
      <c r="T147" s="80">
        <v>1</v>
      </c>
      <c r="U147" s="38"/>
      <c r="V147" s="35" t="s">
        <v>118</v>
      </c>
      <c r="W147" s="35" t="s">
        <v>119</v>
      </c>
      <c r="X147" s="50"/>
      <c r="Y147" s="79"/>
      <c r="Z147" s="75" t="s">
        <v>33</v>
      </c>
    </row>
    <row r="148" spans="1:26" s="43" customFormat="1" ht="54" hidden="1" customHeight="1" outlineLevel="1">
      <c r="A148" s="986"/>
      <c r="B148" s="1016"/>
      <c r="C148" s="82" t="s">
        <v>135</v>
      </c>
      <c r="D148" s="69" t="s">
        <v>136</v>
      </c>
      <c r="E148" s="50"/>
      <c r="F148" s="37"/>
      <c r="G148" s="37"/>
      <c r="H148" s="37" t="s">
        <v>148</v>
      </c>
      <c r="I148" s="69" t="s">
        <v>116</v>
      </c>
      <c r="J148" s="35" t="s">
        <v>35</v>
      </c>
      <c r="K148" s="71"/>
      <c r="L148" s="72"/>
      <c r="M148" s="73"/>
      <c r="N148" s="73"/>
      <c r="O148" s="73"/>
      <c r="P148" s="54">
        <v>0.3</v>
      </c>
      <c r="Q148" s="54">
        <v>0.25</v>
      </c>
      <c r="R148" s="54">
        <v>0.25</v>
      </c>
      <c r="S148" s="80">
        <v>0.2</v>
      </c>
      <c r="T148" s="80">
        <v>1</v>
      </c>
      <c r="U148" s="38"/>
      <c r="V148" s="35" t="s">
        <v>118</v>
      </c>
      <c r="W148" s="35" t="s">
        <v>119</v>
      </c>
      <c r="X148" s="50"/>
      <c r="Y148" s="79"/>
      <c r="Z148" s="75" t="s">
        <v>33</v>
      </c>
    </row>
    <row r="149" spans="1:26" ht="54" customHeight="1" collapsed="1">
      <c r="A149" s="24" t="s">
        <v>217</v>
      </c>
      <c r="B149" s="1017" t="s">
        <v>218</v>
      </c>
      <c r="C149" s="1018"/>
      <c r="D149" s="25" t="s">
        <v>219</v>
      </c>
      <c r="E149" s="26">
        <v>0</v>
      </c>
      <c r="F149" s="27" t="s">
        <v>31</v>
      </c>
      <c r="G149" s="27" t="s">
        <v>52</v>
      </c>
      <c r="H149" s="27" t="s">
        <v>148</v>
      </c>
      <c r="I149" s="28" t="s">
        <v>116</v>
      </c>
      <c r="J149" s="25" t="s">
        <v>35</v>
      </c>
      <c r="K149" s="45">
        <v>1</v>
      </c>
      <c r="L149" s="1014">
        <v>0</v>
      </c>
      <c r="M149" s="1014"/>
      <c r="N149" s="1014"/>
      <c r="O149" s="65">
        <v>0</v>
      </c>
      <c r="P149" s="46">
        <v>0.3</v>
      </c>
      <c r="Q149" s="46">
        <v>0.25</v>
      </c>
      <c r="R149" s="46">
        <v>0.25</v>
      </c>
      <c r="S149" s="65">
        <v>0.2</v>
      </c>
      <c r="T149" s="65">
        <v>1</v>
      </c>
      <c r="U149" s="31" t="s">
        <v>149</v>
      </c>
      <c r="V149" s="25" t="s">
        <v>118</v>
      </c>
      <c r="W149" s="25" t="s">
        <v>119</v>
      </c>
      <c r="X149" s="25" t="s">
        <v>150</v>
      </c>
      <c r="Y149" s="77" t="s">
        <v>220</v>
      </c>
      <c r="Z149" s="75" t="s">
        <v>33</v>
      </c>
    </row>
    <row r="150" spans="1:26" s="43" customFormat="1" ht="54" hidden="1" customHeight="1" outlineLevel="1">
      <c r="A150" s="986" t="s">
        <v>152</v>
      </c>
      <c r="B150" s="1016" t="s">
        <v>123</v>
      </c>
      <c r="C150" s="82" t="s">
        <v>142</v>
      </c>
      <c r="D150" s="69" t="s">
        <v>125</v>
      </c>
      <c r="E150" s="70">
        <v>0</v>
      </c>
      <c r="F150" s="78"/>
      <c r="G150" s="37" t="s">
        <v>52</v>
      </c>
      <c r="H150" s="37" t="s">
        <v>148</v>
      </c>
      <c r="I150" s="69" t="s">
        <v>126</v>
      </c>
      <c r="J150" s="35" t="s">
        <v>35</v>
      </c>
      <c r="K150" s="71">
        <v>1</v>
      </c>
      <c r="L150" s="72"/>
      <c r="M150" s="73">
        <v>1</v>
      </c>
      <c r="N150" s="73"/>
      <c r="O150" s="73"/>
      <c r="P150" s="54">
        <v>0.3</v>
      </c>
      <c r="Q150" s="54">
        <v>0.25</v>
      </c>
      <c r="R150" s="54">
        <v>0.25</v>
      </c>
      <c r="S150" s="80">
        <v>0.2</v>
      </c>
      <c r="T150" s="80">
        <v>1</v>
      </c>
      <c r="U150" s="38"/>
      <c r="V150" s="35" t="s">
        <v>118</v>
      </c>
      <c r="W150" s="35" t="s">
        <v>119</v>
      </c>
      <c r="X150" s="50"/>
      <c r="Y150" s="79"/>
      <c r="Z150" s="75" t="s">
        <v>33</v>
      </c>
    </row>
    <row r="151" spans="1:26" s="43" customFormat="1" ht="54" hidden="1" customHeight="1" outlineLevel="1">
      <c r="A151" s="986"/>
      <c r="B151" s="1016"/>
      <c r="C151" s="82" t="s">
        <v>127</v>
      </c>
      <c r="D151" s="69" t="s">
        <v>128</v>
      </c>
      <c r="E151" s="70"/>
      <c r="F151" s="78"/>
      <c r="G151" s="37" t="s">
        <v>52</v>
      </c>
      <c r="H151" s="37" t="s">
        <v>148</v>
      </c>
      <c r="I151" s="69" t="s">
        <v>129</v>
      </c>
      <c r="J151" s="35" t="s">
        <v>35</v>
      </c>
      <c r="K151" s="71">
        <v>3</v>
      </c>
      <c r="L151" s="72"/>
      <c r="M151" s="73"/>
      <c r="N151" s="73"/>
      <c r="O151" s="73"/>
      <c r="P151" s="54">
        <v>0.3</v>
      </c>
      <c r="Q151" s="54">
        <v>0.25</v>
      </c>
      <c r="R151" s="54">
        <v>0.25</v>
      </c>
      <c r="S151" s="80">
        <v>0.2</v>
      </c>
      <c r="T151" s="80">
        <v>1</v>
      </c>
      <c r="U151" s="38"/>
      <c r="V151" s="35" t="s">
        <v>118</v>
      </c>
      <c r="W151" s="35" t="s">
        <v>119</v>
      </c>
      <c r="X151" s="50"/>
      <c r="Y151" s="79"/>
      <c r="Z151" s="75" t="s">
        <v>33</v>
      </c>
    </row>
    <row r="152" spans="1:26" s="43" customFormat="1" ht="54" hidden="1" customHeight="1" outlineLevel="1">
      <c r="A152" s="986"/>
      <c r="B152" s="1016"/>
      <c r="C152" s="82" t="s">
        <v>130</v>
      </c>
      <c r="D152" s="69" t="s">
        <v>131</v>
      </c>
      <c r="E152" s="70"/>
      <c r="F152" s="78"/>
      <c r="G152" s="37" t="s">
        <v>52</v>
      </c>
      <c r="H152" s="37" t="s">
        <v>148</v>
      </c>
      <c r="I152" s="69" t="s">
        <v>132</v>
      </c>
      <c r="J152" s="35" t="s">
        <v>35</v>
      </c>
      <c r="K152" s="71">
        <v>2</v>
      </c>
      <c r="L152" s="72"/>
      <c r="M152" s="73"/>
      <c r="N152" s="73"/>
      <c r="O152" s="73"/>
      <c r="P152" s="54">
        <v>0.3</v>
      </c>
      <c r="Q152" s="54">
        <v>0.25</v>
      </c>
      <c r="R152" s="54">
        <v>0.25</v>
      </c>
      <c r="S152" s="80">
        <v>0.2</v>
      </c>
      <c r="T152" s="80">
        <v>1</v>
      </c>
      <c r="U152" s="38"/>
      <c r="V152" s="35" t="s">
        <v>118</v>
      </c>
      <c r="W152" s="35" t="s">
        <v>119</v>
      </c>
      <c r="X152" s="50"/>
      <c r="Y152" s="79"/>
      <c r="Z152" s="75" t="s">
        <v>33</v>
      </c>
    </row>
    <row r="153" spans="1:26" s="43" customFormat="1" ht="54" hidden="1" customHeight="1" outlineLevel="1">
      <c r="A153" s="986"/>
      <c r="B153" s="1016"/>
      <c r="C153" s="82" t="s">
        <v>143</v>
      </c>
      <c r="D153" s="69" t="s">
        <v>134</v>
      </c>
      <c r="E153" s="70"/>
      <c r="F153" s="78"/>
      <c r="G153" s="37" t="s">
        <v>52</v>
      </c>
      <c r="H153" s="37" t="s">
        <v>148</v>
      </c>
      <c r="I153" s="69" t="s">
        <v>116</v>
      </c>
      <c r="J153" s="35" t="s">
        <v>35</v>
      </c>
      <c r="K153" s="71">
        <v>3</v>
      </c>
      <c r="L153" s="72"/>
      <c r="M153" s="73"/>
      <c r="N153" s="73">
        <v>1</v>
      </c>
      <c r="O153" s="73"/>
      <c r="P153" s="54">
        <v>0.3</v>
      </c>
      <c r="Q153" s="54">
        <v>0.25</v>
      </c>
      <c r="R153" s="54">
        <v>0.25</v>
      </c>
      <c r="S153" s="80">
        <v>0.2</v>
      </c>
      <c r="T153" s="80">
        <v>1</v>
      </c>
      <c r="U153" s="38"/>
      <c r="V153" s="35" t="s">
        <v>118</v>
      </c>
      <c r="W153" s="35" t="s">
        <v>119</v>
      </c>
      <c r="X153" s="50"/>
      <c r="Y153" s="79"/>
      <c r="Z153" s="75" t="s">
        <v>33</v>
      </c>
    </row>
    <row r="154" spans="1:26" s="43" customFormat="1" ht="54" hidden="1" customHeight="1" outlineLevel="1">
      <c r="A154" s="986"/>
      <c r="B154" s="1016"/>
      <c r="C154" s="82" t="s">
        <v>135</v>
      </c>
      <c r="D154" s="69" t="s">
        <v>136</v>
      </c>
      <c r="E154" s="50"/>
      <c r="F154" s="37"/>
      <c r="G154" s="37" t="s">
        <v>52</v>
      </c>
      <c r="H154" s="37" t="s">
        <v>148</v>
      </c>
      <c r="I154" s="69" t="s">
        <v>116</v>
      </c>
      <c r="J154" s="35" t="s">
        <v>35</v>
      </c>
      <c r="K154" s="71"/>
      <c r="L154" s="72"/>
      <c r="M154" s="73"/>
      <c r="N154" s="73"/>
      <c r="O154" s="73"/>
      <c r="P154" s="54">
        <v>0.3</v>
      </c>
      <c r="Q154" s="54">
        <v>0.25</v>
      </c>
      <c r="R154" s="54">
        <v>0.25</v>
      </c>
      <c r="S154" s="80">
        <v>0.2</v>
      </c>
      <c r="T154" s="80">
        <v>1</v>
      </c>
      <c r="U154" s="38"/>
      <c r="V154" s="35" t="s">
        <v>118</v>
      </c>
      <c r="W154" s="35" t="s">
        <v>119</v>
      </c>
      <c r="X154" s="50"/>
      <c r="Y154" s="79"/>
      <c r="Z154" s="75" t="s">
        <v>33</v>
      </c>
    </row>
    <row r="155" spans="1:26" ht="56.25" customHeight="1" collapsed="1">
      <c r="A155" s="24" t="s">
        <v>221</v>
      </c>
      <c r="B155" s="1017" t="s">
        <v>222</v>
      </c>
      <c r="C155" s="1018"/>
      <c r="D155" s="25" t="s">
        <v>223</v>
      </c>
      <c r="E155" s="26">
        <v>0</v>
      </c>
      <c r="F155" s="27" t="s">
        <v>31</v>
      </c>
      <c r="G155" s="27" t="s">
        <v>52</v>
      </c>
      <c r="H155" s="27" t="s">
        <v>148</v>
      </c>
      <c r="I155" s="28" t="s">
        <v>116</v>
      </c>
      <c r="J155" s="25" t="s">
        <v>35</v>
      </c>
      <c r="K155" s="45">
        <v>1</v>
      </c>
      <c r="L155" s="1014">
        <v>0</v>
      </c>
      <c r="M155" s="1014"/>
      <c r="N155" s="1014"/>
      <c r="O155" s="65">
        <v>0</v>
      </c>
      <c r="P155" s="46">
        <v>0.3</v>
      </c>
      <c r="Q155" s="46">
        <v>0.25</v>
      </c>
      <c r="R155" s="46">
        <v>0.25</v>
      </c>
      <c r="S155" s="65">
        <v>0.2</v>
      </c>
      <c r="T155" s="65">
        <v>1</v>
      </c>
      <c r="U155" s="31" t="s">
        <v>149</v>
      </c>
      <c r="V155" s="25" t="s">
        <v>118</v>
      </c>
      <c r="W155" s="25" t="s">
        <v>119</v>
      </c>
      <c r="X155" s="25" t="s">
        <v>150</v>
      </c>
      <c r="Y155" s="77" t="s">
        <v>224</v>
      </c>
      <c r="Z155" s="75" t="s">
        <v>33</v>
      </c>
    </row>
    <row r="156" spans="1:26" s="43" customFormat="1" ht="54" hidden="1" customHeight="1" outlineLevel="1">
      <c r="A156" s="986" t="s">
        <v>152</v>
      </c>
      <c r="B156" s="1016" t="s">
        <v>123</v>
      </c>
      <c r="C156" s="82" t="s">
        <v>142</v>
      </c>
      <c r="D156" s="69" t="s">
        <v>125</v>
      </c>
      <c r="E156" s="70">
        <v>0</v>
      </c>
      <c r="F156" s="78"/>
      <c r="G156" s="37" t="s">
        <v>52</v>
      </c>
      <c r="H156" s="37" t="s">
        <v>148</v>
      </c>
      <c r="I156" s="69" t="s">
        <v>126</v>
      </c>
      <c r="J156" s="35" t="s">
        <v>35</v>
      </c>
      <c r="K156" s="71">
        <v>1</v>
      </c>
      <c r="L156" s="72"/>
      <c r="M156" s="73">
        <v>1</v>
      </c>
      <c r="N156" s="73"/>
      <c r="O156" s="73"/>
      <c r="P156" s="54">
        <v>0.3</v>
      </c>
      <c r="Q156" s="54">
        <v>0.25</v>
      </c>
      <c r="R156" s="54">
        <v>0.25</v>
      </c>
      <c r="S156" s="80">
        <v>0.2</v>
      </c>
      <c r="T156" s="80">
        <v>1</v>
      </c>
      <c r="U156" s="38"/>
      <c r="V156" s="35" t="s">
        <v>118</v>
      </c>
      <c r="W156" s="35" t="s">
        <v>119</v>
      </c>
      <c r="X156" s="50"/>
      <c r="Y156" s="79"/>
      <c r="Z156" s="75" t="s">
        <v>33</v>
      </c>
    </row>
    <row r="157" spans="1:26" s="43" customFormat="1" ht="54" hidden="1" customHeight="1" outlineLevel="1">
      <c r="A157" s="986"/>
      <c r="B157" s="1016"/>
      <c r="C157" s="82" t="s">
        <v>127</v>
      </c>
      <c r="D157" s="69" t="s">
        <v>128</v>
      </c>
      <c r="E157" s="70"/>
      <c r="F157" s="78"/>
      <c r="G157" s="37" t="s">
        <v>52</v>
      </c>
      <c r="H157" s="37" t="s">
        <v>148</v>
      </c>
      <c r="I157" s="69" t="s">
        <v>129</v>
      </c>
      <c r="J157" s="35" t="s">
        <v>35</v>
      </c>
      <c r="K157" s="71">
        <v>3</v>
      </c>
      <c r="L157" s="72"/>
      <c r="M157" s="73"/>
      <c r="N157" s="73"/>
      <c r="O157" s="73"/>
      <c r="P157" s="54">
        <v>0.3</v>
      </c>
      <c r="Q157" s="54">
        <v>0.25</v>
      </c>
      <c r="R157" s="54">
        <v>0.25</v>
      </c>
      <c r="S157" s="80">
        <v>0.2</v>
      </c>
      <c r="T157" s="80">
        <v>1</v>
      </c>
      <c r="U157" s="38"/>
      <c r="V157" s="35" t="s">
        <v>118</v>
      </c>
      <c r="W157" s="35" t="s">
        <v>119</v>
      </c>
      <c r="X157" s="50"/>
      <c r="Y157" s="79"/>
      <c r="Z157" s="75" t="s">
        <v>33</v>
      </c>
    </row>
    <row r="158" spans="1:26" s="43" customFormat="1" ht="54" hidden="1" customHeight="1" outlineLevel="1">
      <c r="A158" s="986"/>
      <c r="B158" s="1016"/>
      <c r="C158" s="82" t="s">
        <v>130</v>
      </c>
      <c r="D158" s="69" t="s">
        <v>131</v>
      </c>
      <c r="E158" s="70"/>
      <c r="F158" s="78"/>
      <c r="G158" s="37" t="s">
        <v>52</v>
      </c>
      <c r="H158" s="37" t="s">
        <v>148</v>
      </c>
      <c r="I158" s="69" t="s">
        <v>132</v>
      </c>
      <c r="J158" s="35" t="s">
        <v>35</v>
      </c>
      <c r="K158" s="71">
        <v>2</v>
      </c>
      <c r="L158" s="72"/>
      <c r="M158" s="73"/>
      <c r="N158" s="73"/>
      <c r="O158" s="73"/>
      <c r="P158" s="54">
        <v>0.3</v>
      </c>
      <c r="Q158" s="54">
        <v>0.25</v>
      </c>
      <c r="R158" s="54">
        <v>0.25</v>
      </c>
      <c r="S158" s="80">
        <v>0.2</v>
      </c>
      <c r="T158" s="80">
        <v>1</v>
      </c>
      <c r="U158" s="38"/>
      <c r="V158" s="35" t="s">
        <v>118</v>
      </c>
      <c r="W158" s="35" t="s">
        <v>119</v>
      </c>
      <c r="X158" s="50"/>
      <c r="Y158" s="79"/>
      <c r="Z158" s="75" t="s">
        <v>33</v>
      </c>
    </row>
    <row r="159" spans="1:26" s="43" customFormat="1" ht="54" hidden="1" customHeight="1" outlineLevel="1">
      <c r="A159" s="986"/>
      <c r="B159" s="1016"/>
      <c r="C159" s="82" t="s">
        <v>143</v>
      </c>
      <c r="D159" s="69" t="s">
        <v>134</v>
      </c>
      <c r="E159" s="70"/>
      <c r="F159" s="78"/>
      <c r="G159" s="37" t="s">
        <v>52</v>
      </c>
      <c r="H159" s="37" t="s">
        <v>148</v>
      </c>
      <c r="I159" s="69" t="s">
        <v>116</v>
      </c>
      <c r="J159" s="35" t="s">
        <v>35</v>
      </c>
      <c r="K159" s="71">
        <v>3</v>
      </c>
      <c r="L159" s="72"/>
      <c r="M159" s="73"/>
      <c r="N159" s="73">
        <v>1</v>
      </c>
      <c r="O159" s="73"/>
      <c r="P159" s="54">
        <v>0.3</v>
      </c>
      <c r="Q159" s="54">
        <v>0.25</v>
      </c>
      <c r="R159" s="54">
        <v>0.25</v>
      </c>
      <c r="S159" s="80">
        <v>0.2</v>
      </c>
      <c r="T159" s="80">
        <v>1</v>
      </c>
      <c r="U159" s="38"/>
      <c r="V159" s="35" t="s">
        <v>118</v>
      </c>
      <c r="W159" s="35" t="s">
        <v>119</v>
      </c>
      <c r="X159" s="50"/>
      <c r="Y159" s="79"/>
      <c r="Z159" s="75" t="s">
        <v>33</v>
      </c>
    </row>
    <row r="160" spans="1:26" s="43" customFormat="1" ht="54" hidden="1" customHeight="1" outlineLevel="1">
      <c r="A160" s="986"/>
      <c r="B160" s="1016"/>
      <c r="C160" s="82" t="s">
        <v>135</v>
      </c>
      <c r="D160" s="69" t="s">
        <v>136</v>
      </c>
      <c r="E160" s="50"/>
      <c r="F160" s="37"/>
      <c r="G160" s="37" t="s">
        <v>52</v>
      </c>
      <c r="H160" s="37" t="s">
        <v>148</v>
      </c>
      <c r="I160" s="69" t="s">
        <v>116</v>
      </c>
      <c r="J160" s="35" t="s">
        <v>35</v>
      </c>
      <c r="K160" s="71"/>
      <c r="L160" s="72"/>
      <c r="M160" s="73"/>
      <c r="N160" s="73"/>
      <c r="O160" s="73"/>
      <c r="P160" s="54">
        <v>0.3</v>
      </c>
      <c r="Q160" s="54">
        <v>0.25</v>
      </c>
      <c r="R160" s="54">
        <v>0.25</v>
      </c>
      <c r="S160" s="80">
        <v>0.2</v>
      </c>
      <c r="T160" s="80">
        <v>1</v>
      </c>
      <c r="U160" s="38"/>
      <c r="V160" s="35" t="s">
        <v>118</v>
      </c>
      <c r="W160" s="35" t="s">
        <v>119</v>
      </c>
      <c r="X160" s="50"/>
      <c r="Y160" s="79"/>
      <c r="Z160" s="75" t="s">
        <v>33</v>
      </c>
    </row>
    <row r="161" spans="1:26" ht="58.5" customHeight="1" collapsed="1">
      <c r="A161" s="24" t="s">
        <v>225</v>
      </c>
      <c r="B161" s="1017" t="s">
        <v>226</v>
      </c>
      <c r="C161" s="1018"/>
      <c r="D161" s="25" t="s">
        <v>227</v>
      </c>
      <c r="E161" s="26">
        <v>0</v>
      </c>
      <c r="F161" s="27" t="s">
        <v>31</v>
      </c>
      <c r="G161" s="27" t="s">
        <v>52</v>
      </c>
      <c r="H161" s="27" t="s">
        <v>148</v>
      </c>
      <c r="I161" s="28" t="s">
        <v>116</v>
      </c>
      <c r="J161" s="25" t="s">
        <v>35</v>
      </c>
      <c r="K161" s="45">
        <v>1</v>
      </c>
      <c r="L161" s="1014">
        <v>0</v>
      </c>
      <c r="M161" s="1014"/>
      <c r="N161" s="1014"/>
      <c r="O161" s="65">
        <v>0</v>
      </c>
      <c r="P161" s="46">
        <v>0.3</v>
      </c>
      <c r="Q161" s="46">
        <v>0.25</v>
      </c>
      <c r="R161" s="46">
        <v>0.25</v>
      </c>
      <c r="S161" s="65">
        <v>0.2</v>
      </c>
      <c r="T161" s="65">
        <v>1</v>
      </c>
      <c r="U161" s="31" t="s">
        <v>149</v>
      </c>
      <c r="V161" s="25" t="s">
        <v>118</v>
      </c>
      <c r="W161" s="25" t="s">
        <v>119</v>
      </c>
      <c r="X161" s="25" t="s">
        <v>150</v>
      </c>
      <c r="Y161" s="77" t="s">
        <v>228</v>
      </c>
      <c r="Z161" s="75" t="s">
        <v>33</v>
      </c>
    </row>
    <row r="162" spans="1:26" s="43" customFormat="1" ht="54" hidden="1" customHeight="1" outlineLevel="1">
      <c r="A162" s="986" t="s">
        <v>152</v>
      </c>
      <c r="B162" s="1007" t="s">
        <v>123</v>
      </c>
      <c r="C162" s="34" t="s">
        <v>142</v>
      </c>
      <c r="D162" s="69" t="s">
        <v>125</v>
      </c>
      <c r="E162" s="70">
        <v>0</v>
      </c>
      <c r="F162" s="78"/>
      <c r="G162" s="37" t="s">
        <v>52</v>
      </c>
      <c r="H162" s="37" t="s">
        <v>148</v>
      </c>
      <c r="I162" s="69" t="s">
        <v>126</v>
      </c>
      <c r="J162" s="35" t="s">
        <v>35</v>
      </c>
      <c r="K162" s="71">
        <v>1</v>
      </c>
      <c r="L162" s="72"/>
      <c r="M162" s="73">
        <v>1</v>
      </c>
      <c r="N162" s="73"/>
      <c r="O162" s="73"/>
      <c r="P162" s="54">
        <v>0.3</v>
      </c>
      <c r="Q162" s="54">
        <v>0.25</v>
      </c>
      <c r="R162" s="54">
        <v>0.25</v>
      </c>
      <c r="S162" s="80">
        <v>0.2</v>
      </c>
      <c r="T162" s="80">
        <v>1</v>
      </c>
      <c r="U162" s="38"/>
      <c r="V162" s="35" t="s">
        <v>118</v>
      </c>
      <c r="W162" s="35" t="s">
        <v>119</v>
      </c>
      <c r="X162" s="50"/>
      <c r="Y162" s="79"/>
      <c r="Z162" s="75" t="s">
        <v>33</v>
      </c>
    </row>
    <row r="163" spans="1:26" s="43" customFormat="1" ht="54" hidden="1" customHeight="1" outlineLevel="1">
      <c r="A163" s="986"/>
      <c r="B163" s="1007"/>
      <c r="C163" s="34" t="s">
        <v>127</v>
      </c>
      <c r="D163" s="69" t="s">
        <v>128</v>
      </c>
      <c r="E163" s="70"/>
      <c r="F163" s="78"/>
      <c r="G163" s="37" t="s">
        <v>52</v>
      </c>
      <c r="H163" s="37" t="s">
        <v>148</v>
      </c>
      <c r="I163" s="69" t="s">
        <v>129</v>
      </c>
      <c r="J163" s="35" t="s">
        <v>35</v>
      </c>
      <c r="K163" s="71">
        <v>3</v>
      </c>
      <c r="L163" s="72"/>
      <c r="M163" s="73"/>
      <c r="N163" s="73"/>
      <c r="O163" s="73"/>
      <c r="P163" s="54">
        <v>0.3</v>
      </c>
      <c r="Q163" s="54">
        <v>0.25</v>
      </c>
      <c r="R163" s="54">
        <v>0.25</v>
      </c>
      <c r="S163" s="80">
        <v>0.2</v>
      </c>
      <c r="T163" s="80">
        <v>1</v>
      </c>
      <c r="U163" s="38"/>
      <c r="V163" s="35" t="s">
        <v>118</v>
      </c>
      <c r="W163" s="35" t="s">
        <v>119</v>
      </c>
      <c r="X163" s="50"/>
      <c r="Y163" s="79"/>
      <c r="Z163" s="75" t="s">
        <v>33</v>
      </c>
    </row>
    <row r="164" spans="1:26" s="43" customFormat="1" ht="54" hidden="1" customHeight="1" outlineLevel="1">
      <c r="A164" s="986"/>
      <c r="B164" s="1007"/>
      <c r="C164" s="34" t="s">
        <v>130</v>
      </c>
      <c r="D164" s="69" t="s">
        <v>131</v>
      </c>
      <c r="E164" s="70"/>
      <c r="F164" s="78"/>
      <c r="G164" s="37" t="s">
        <v>52</v>
      </c>
      <c r="H164" s="37" t="s">
        <v>148</v>
      </c>
      <c r="I164" s="69" t="s">
        <v>132</v>
      </c>
      <c r="J164" s="35" t="s">
        <v>35</v>
      </c>
      <c r="K164" s="71">
        <v>2</v>
      </c>
      <c r="L164" s="72"/>
      <c r="M164" s="73"/>
      <c r="N164" s="73"/>
      <c r="O164" s="73"/>
      <c r="P164" s="54">
        <v>0.3</v>
      </c>
      <c r="Q164" s="54">
        <v>0.25</v>
      </c>
      <c r="R164" s="54">
        <v>0.25</v>
      </c>
      <c r="S164" s="80">
        <v>0.2</v>
      </c>
      <c r="T164" s="80">
        <v>1</v>
      </c>
      <c r="U164" s="38"/>
      <c r="V164" s="35" t="s">
        <v>118</v>
      </c>
      <c r="W164" s="35" t="s">
        <v>119</v>
      </c>
      <c r="X164" s="50"/>
      <c r="Y164" s="79"/>
      <c r="Z164" s="75" t="s">
        <v>33</v>
      </c>
    </row>
    <row r="165" spans="1:26" s="43" customFormat="1" ht="54" hidden="1" customHeight="1" outlineLevel="1">
      <c r="A165" s="986"/>
      <c r="B165" s="1007"/>
      <c r="C165" s="34" t="s">
        <v>143</v>
      </c>
      <c r="D165" s="69" t="s">
        <v>134</v>
      </c>
      <c r="E165" s="70"/>
      <c r="F165" s="78"/>
      <c r="G165" s="37" t="s">
        <v>52</v>
      </c>
      <c r="H165" s="37" t="s">
        <v>148</v>
      </c>
      <c r="I165" s="69" t="s">
        <v>116</v>
      </c>
      <c r="J165" s="35" t="s">
        <v>35</v>
      </c>
      <c r="K165" s="71">
        <v>3</v>
      </c>
      <c r="L165" s="72"/>
      <c r="M165" s="73"/>
      <c r="N165" s="73">
        <v>1</v>
      </c>
      <c r="O165" s="73"/>
      <c r="P165" s="54">
        <v>0.3</v>
      </c>
      <c r="Q165" s="54">
        <v>0.25</v>
      </c>
      <c r="R165" s="54">
        <v>0.25</v>
      </c>
      <c r="S165" s="80">
        <v>0.2</v>
      </c>
      <c r="T165" s="80">
        <v>1</v>
      </c>
      <c r="U165" s="38"/>
      <c r="V165" s="35" t="s">
        <v>118</v>
      </c>
      <c r="W165" s="35" t="s">
        <v>119</v>
      </c>
      <c r="X165" s="50"/>
      <c r="Y165" s="79"/>
      <c r="Z165" s="75" t="s">
        <v>33</v>
      </c>
    </row>
    <row r="166" spans="1:26" s="43" customFormat="1" ht="54" hidden="1" customHeight="1" outlineLevel="1">
      <c r="A166" s="986"/>
      <c r="B166" s="1007"/>
      <c r="C166" s="34" t="s">
        <v>135</v>
      </c>
      <c r="D166" s="69" t="s">
        <v>136</v>
      </c>
      <c r="E166" s="50"/>
      <c r="F166" s="37"/>
      <c r="G166" s="37" t="s">
        <v>52</v>
      </c>
      <c r="H166" s="37" t="s">
        <v>148</v>
      </c>
      <c r="I166" s="69" t="s">
        <v>116</v>
      </c>
      <c r="J166" s="35" t="s">
        <v>35</v>
      </c>
      <c r="K166" s="71"/>
      <c r="L166" s="72"/>
      <c r="M166" s="73"/>
      <c r="N166" s="73"/>
      <c r="O166" s="73"/>
      <c r="P166" s="54">
        <v>0.3</v>
      </c>
      <c r="Q166" s="54">
        <v>0.25</v>
      </c>
      <c r="R166" s="54">
        <v>0.25</v>
      </c>
      <c r="S166" s="80">
        <v>0.2</v>
      </c>
      <c r="T166" s="80">
        <v>1</v>
      </c>
      <c r="U166" s="38"/>
      <c r="V166" s="35" t="s">
        <v>118</v>
      </c>
      <c r="W166" s="35" t="s">
        <v>119</v>
      </c>
      <c r="X166" s="50"/>
      <c r="Y166" s="79"/>
      <c r="Z166" s="75" t="s">
        <v>33</v>
      </c>
    </row>
    <row r="167" spans="1:26" ht="54" customHeight="1" collapsed="1">
      <c r="A167" s="24" t="s">
        <v>229</v>
      </c>
      <c r="B167" s="1009" t="s">
        <v>230</v>
      </c>
      <c r="C167" s="988"/>
      <c r="D167" s="25" t="s">
        <v>231</v>
      </c>
      <c r="E167" s="26">
        <v>0</v>
      </c>
      <c r="F167" s="27" t="s">
        <v>31</v>
      </c>
      <c r="G167" s="27" t="s">
        <v>52</v>
      </c>
      <c r="H167" s="27" t="s">
        <v>148</v>
      </c>
      <c r="I167" s="28" t="s">
        <v>116</v>
      </c>
      <c r="J167" s="25" t="s">
        <v>35</v>
      </c>
      <c r="K167" s="45">
        <v>1</v>
      </c>
      <c r="L167" s="1014">
        <v>0</v>
      </c>
      <c r="M167" s="1014"/>
      <c r="N167" s="1014"/>
      <c r="O167" s="65">
        <v>0</v>
      </c>
      <c r="P167" s="46">
        <v>0.3</v>
      </c>
      <c r="Q167" s="46">
        <v>0.25</v>
      </c>
      <c r="R167" s="46">
        <v>0.25</v>
      </c>
      <c r="S167" s="65">
        <v>0.2</v>
      </c>
      <c r="T167" s="65">
        <v>1</v>
      </c>
      <c r="U167" s="31" t="s">
        <v>149</v>
      </c>
      <c r="V167" s="25" t="s">
        <v>118</v>
      </c>
      <c r="W167" s="25" t="s">
        <v>119</v>
      </c>
      <c r="X167" s="25" t="s">
        <v>150</v>
      </c>
      <c r="Y167" s="77" t="s">
        <v>232</v>
      </c>
      <c r="Z167" s="75" t="s">
        <v>33</v>
      </c>
    </row>
    <row r="168" spans="1:26" s="43" customFormat="1" ht="54" hidden="1" customHeight="1" outlineLevel="1">
      <c r="A168" s="986" t="s">
        <v>152</v>
      </c>
      <c r="B168" s="1007" t="s">
        <v>123</v>
      </c>
      <c r="C168" s="34" t="s">
        <v>142</v>
      </c>
      <c r="D168" s="69" t="s">
        <v>125</v>
      </c>
      <c r="E168" s="70">
        <v>0</v>
      </c>
      <c r="F168" s="78"/>
      <c r="G168" s="78"/>
      <c r="H168" s="37" t="s">
        <v>148</v>
      </c>
      <c r="I168" s="69" t="s">
        <v>126</v>
      </c>
      <c r="J168" s="35" t="s">
        <v>35</v>
      </c>
      <c r="K168" s="71">
        <v>1</v>
      </c>
      <c r="L168" s="72"/>
      <c r="M168" s="73">
        <v>1</v>
      </c>
      <c r="N168" s="73"/>
      <c r="O168" s="73"/>
      <c r="P168" s="54">
        <v>0.3</v>
      </c>
      <c r="Q168" s="54">
        <v>0.25</v>
      </c>
      <c r="R168" s="54">
        <v>0.25</v>
      </c>
      <c r="S168" s="80">
        <v>0.2</v>
      </c>
      <c r="T168" s="80">
        <v>1</v>
      </c>
      <c r="U168" s="38"/>
      <c r="V168" s="35" t="s">
        <v>118</v>
      </c>
      <c r="W168" s="35" t="s">
        <v>119</v>
      </c>
      <c r="X168" s="50"/>
      <c r="Y168" s="79"/>
      <c r="Z168" s="75" t="s">
        <v>33</v>
      </c>
    </row>
    <row r="169" spans="1:26" s="43" customFormat="1" ht="54" hidden="1" customHeight="1" outlineLevel="1">
      <c r="A169" s="986"/>
      <c r="B169" s="1007"/>
      <c r="C169" s="34" t="s">
        <v>127</v>
      </c>
      <c r="D169" s="69" t="s">
        <v>128</v>
      </c>
      <c r="E169" s="70"/>
      <c r="F169" s="78"/>
      <c r="G169" s="78"/>
      <c r="H169" s="37" t="s">
        <v>148</v>
      </c>
      <c r="I169" s="69" t="s">
        <v>129</v>
      </c>
      <c r="J169" s="35" t="s">
        <v>35</v>
      </c>
      <c r="K169" s="71">
        <v>3</v>
      </c>
      <c r="L169" s="72"/>
      <c r="M169" s="73"/>
      <c r="N169" s="73"/>
      <c r="O169" s="73"/>
      <c r="P169" s="54">
        <v>0.3</v>
      </c>
      <c r="Q169" s="54">
        <v>0.25</v>
      </c>
      <c r="R169" s="54">
        <v>0.25</v>
      </c>
      <c r="S169" s="80">
        <v>0.2</v>
      </c>
      <c r="T169" s="80">
        <v>1</v>
      </c>
      <c r="U169" s="38"/>
      <c r="V169" s="35" t="s">
        <v>118</v>
      </c>
      <c r="W169" s="35" t="s">
        <v>119</v>
      </c>
      <c r="X169" s="50"/>
      <c r="Y169" s="79"/>
      <c r="Z169" s="75" t="s">
        <v>33</v>
      </c>
    </row>
    <row r="170" spans="1:26" s="43" customFormat="1" ht="54" hidden="1" customHeight="1" outlineLevel="1">
      <c r="A170" s="986"/>
      <c r="B170" s="1007"/>
      <c r="C170" s="34" t="s">
        <v>130</v>
      </c>
      <c r="D170" s="69" t="s">
        <v>131</v>
      </c>
      <c r="E170" s="70"/>
      <c r="F170" s="78"/>
      <c r="G170" s="78"/>
      <c r="H170" s="37" t="s">
        <v>148</v>
      </c>
      <c r="I170" s="69" t="s">
        <v>132</v>
      </c>
      <c r="J170" s="35" t="s">
        <v>35</v>
      </c>
      <c r="K170" s="71">
        <v>2</v>
      </c>
      <c r="L170" s="72"/>
      <c r="M170" s="73"/>
      <c r="N170" s="73"/>
      <c r="O170" s="73"/>
      <c r="P170" s="54">
        <v>0.3</v>
      </c>
      <c r="Q170" s="54">
        <v>0.25</v>
      </c>
      <c r="R170" s="54">
        <v>0.25</v>
      </c>
      <c r="S170" s="80">
        <v>0.2</v>
      </c>
      <c r="T170" s="80">
        <v>1</v>
      </c>
      <c r="U170" s="38"/>
      <c r="V170" s="35" t="s">
        <v>118</v>
      </c>
      <c r="W170" s="35" t="s">
        <v>119</v>
      </c>
      <c r="X170" s="50"/>
      <c r="Y170" s="79"/>
      <c r="Z170" s="75" t="s">
        <v>33</v>
      </c>
    </row>
    <row r="171" spans="1:26" s="43" customFormat="1" ht="54" hidden="1" customHeight="1" outlineLevel="1">
      <c r="A171" s="986"/>
      <c r="B171" s="1007"/>
      <c r="C171" s="34" t="s">
        <v>143</v>
      </c>
      <c r="D171" s="69" t="s">
        <v>134</v>
      </c>
      <c r="E171" s="70"/>
      <c r="F171" s="78"/>
      <c r="G171" s="78"/>
      <c r="H171" s="37" t="s">
        <v>148</v>
      </c>
      <c r="I171" s="69" t="s">
        <v>116</v>
      </c>
      <c r="J171" s="35" t="s">
        <v>35</v>
      </c>
      <c r="K171" s="71">
        <v>3</v>
      </c>
      <c r="L171" s="72"/>
      <c r="M171" s="73"/>
      <c r="N171" s="73">
        <v>1</v>
      </c>
      <c r="O171" s="73"/>
      <c r="P171" s="54">
        <v>0.3</v>
      </c>
      <c r="Q171" s="54">
        <v>0.25</v>
      </c>
      <c r="R171" s="54">
        <v>0.25</v>
      </c>
      <c r="S171" s="80">
        <v>0.2</v>
      </c>
      <c r="T171" s="80">
        <v>1</v>
      </c>
      <c r="U171" s="38"/>
      <c r="V171" s="35" t="s">
        <v>118</v>
      </c>
      <c r="W171" s="35" t="s">
        <v>119</v>
      </c>
      <c r="X171" s="50"/>
      <c r="Y171" s="79"/>
      <c r="Z171" s="75" t="s">
        <v>33</v>
      </c>
    </row>
    <row r="172" spans="1:26" s="43" customFormat="1" ht="54" hidden="1" customHeight="1" outlineLevel="1">
      <c r="A172" s="986"/>
      <c r="B172" s="1007"/>
      <c r="C172" s="34" t="s">
        <v>135</v>
      </c>
      <c r="D172" s="69" t="s">
        <v>136</v>
      </c>
      <c r="E172" s="50"/>
      <c r="F172" s="37"/>
      <c r="G172" s="37"/>
      <c r="H172" s="37" t="s">
        <v>148</v>
      </c>
      <c r="I172" s="69" t="s">
        <v>116</v>
      </c>
      <c r="J172" s="35" t="s">
        <v>35</v>
      </c>
      <c r="K172" s="71"/>
      <c r="L172" s="72"/>
      <c r="M172" s="73"/>
      <c r="N172" s="73"/>
      <c r="O172" s="73"/>
      <c r="P172" s="54">
        <v>0.3</v>
      </c>
      <c r="Q172" s="54">
        <v>0.25</v>
      </c>
      <c r="R172" s="54">
        <v>0.25</v>
      </c>
      <c r="S172" s="80">
        <v>0.2</v>
      </c>
      <c r="T172" s="80">
        <v>1</v>
      </c>
      <c r="U172" s="38"/>
      <c r="V172" s="35" t="s">
        <v>118</v>
      </c>
      <c r="W172" s="35" t="s">
        <v>119</v>
      </c>
      <c r="X172" s="50"/>
      <c r="Y172" s="79"/>
      <c r="Z172" s="75" t="s">
        <v>33</v>
      </c>
    </row>
    <row r="173" spans="1:26" ht="43.5" customHeight="1" collapsed="1">
      <c r="A173" s="24" t="s">
        <v>233</v>
      </c>
      <c r="B173" s="1009" t="s">
        <v>234</v>
      </c>
      <c r="C173" s="988"/>
      <c r="D173" s="25" t="s">
        <v>235</v>
      </c>
      <c r="E173" s="26">
        <v>0</v>
      </c>
      <c r="F173" s="27" t="s">
        <v>31</v>
      </c>
      <c r="G173" s="27" t="s">
        <v>147</v>
      </c>
      <c r="H173" s="27" t="s">
        <v>148</v>
      </c>
      <c r="I173" s="28" t="s">
        <v>116</v>
      </c>
      <c r="J173" s="25" t="s">
        <v>35</v>
      </c>
      <c r="K173" s="45">
        <v>1</v>
      </c>
      <c r="L173" s="1014">
        <v>0</v>
      </c>
      <c r="M173" s="1014"/>
      <c r="N173" s="1014"/>
      <c r="O173" s="65">
        <v>0</v>
      </c>
      <c r="P173" s="46">
        <v>0.3</v>
      </c>
      <c r="Q173" s="46">
        <v>0.25</v>
      </c>
      <c r="R173" s="46">
        <v>0.25</v>
      </c>
      <c r="S173" s="65">
        <v>0.2</v>
      </c>
      <c r="T173" s="65">
        <v>1</v>
      </c>
      <c r="U173" s="31" t="s">
        <v>149</v>
      </c>
      <c r="V173" s="25" t="s">
        <v>118</v>
      </c>
      <c r="W173" s="25" t="s">
        <v>119</v>
      </c>
      <c r="X173" s="25" t="s">
        <v>150</v>
      </c>
      <c r="Y173" s="77" t="s">
        <v>236</v>
      </c>
      <c r="Z173" s="75" t="s">
        <v>33</v>
      </c>
    </row>
    <row r="174" spans="1:26" s="43" customFormat="1" ht="54" hidden="1" customHeight="1" outlineLevel="1">
      <c r="A174" s="986" t="s">
        <v>152</v>
      </c>
      <c r="B174" s="1007" t="s">
        <v>123</v>
      </c>
      <c r="C174" s="34" t="s">
        <v>142</v>
      </c>
      <c r="D174" s="69" t="s">
        <v>125</v>
      </c>
      <c r="E174" s="70">
        <v>0</v>
      </c>
      <c r="F174" s="37" t="s">
        <v>42</v>
      </c>
      <c r="G174" s="37"/>
      <c r="H174" s="37" t="s">
        <v>148</v>
      </c>
      <c r="I174" s="69" t="s">
        <v>126</v>
      </c>
      <c r="J174" s="35" t="s">
        <v>35</v>
      </c>
      <c r="K174" s="71">
        <v>1</v>
      </c>
      <c r="L174" s="72"/>
      <c r="M174" s="73">
        <v>1</v>
      </c>
      <c r="N174" s="73"/>
      <c r="O174" s="73"/>
      <c r="P174" s="54">
        <v>0.3</v>
      </c>
      <c r="Q174" s="54">
        <v>0.25</v>
      </c>
      <c r="R174" s="54">
        <v>0.25</v>
      </c>
      <c r="S174" s="80">
        <v>0.2</v>
      </c>
      <c r="T174" s="80">
        <v>1</v>
      </c>
      <c r="U174" s="38"/>
      <c r="V174" s="35" t="s">
        <v>118</v>
      </c>
      <c r="W174" s="35" t="s">
        <v>119</v>
      </c>
      <c r="X174" s="50"/>
      <c r="Y174" s="79"/>
      <c r="Z174" s="75" t="s">
        <v>33</v>
      </c>
    </row>
    <row r="175" spans="1:26" s="43" customFormat="1" ht="54" hidden="1" customHeight="1" outlineLevel="1">
      <c r="A175" s="986"/>
      <c r="B175" s="1007"/>
      <c r="C175" s="34" t="s">
        <v>127</v>
      </c>
      <c r="D175" s="69" t="s">
        <v>128</v>
      </c>
      <c r="E175" s="70"/>
      <c r="F175" s="37" t="s">
        <v>46</v>
      </c>
      <c r="G175" s="37"/>
      <c r="H175" s="37" t="s">
        <v>148</v>
      </c>
      <c r="I175" s="69" t="s">
        <v>129</v>
      </c>
      <c r="J175" s="35" t="s">
        <v>35</v>
      </c>
      <c r="K175" s="71">
        <v>3</v>
      </c>
      <c r="L175" s="72"/>
      <c r="M175" s="73"/>
      <c r="N175" s="73"/>
      <c r="O175" s="73"/>
      <c r="P175" s="54">
        <v>0.3</v>
      </c>
      <c r="Q175" s="54">
        <v>0.25</v>
      </c>
      <c r="R175" s="54">
        <v>0.25</v>
      </c>
      <c r="S175" s="80">
        <v>0.2</v>
      </c>
      <c r="T175" s="80">
        <v>1</v>
      </c>
      <c r="U175" s="38"/>
      <c r="V175" s="35" t="s">
        <v>118</v>
      </c>
      <c r="W175" s="35" t="s">
        <v>119</v>
      </c>
      <c r="X175" s="50"/>
      <c r="Y175" s="79"/>
      <c r="Z175" s="75" t="s">
        <v>33</v>
      </c>
    </row>
    <row r="176" spans="1:26" s="43" customFormat="1" ht="54" hidden="1" customHeight="1" outlineLevel="1">
      <c r="A176" s="986"/>
      <c r="B176" s="1007"/>
      <c r="C176" s="34" t="s">
        <v>130</v>
      </c>
      <c r="D176" s="69" t="s">
        <v>131</v>
      </c>
      <c r="E176" s="70"/>
      <c r="F176" s="37" t="s">
        <v>237</v>
      </c>
      <c r="G176" s="37"/>
      <c r="H176" s="37" t="s">
        <v>148</v>
      </c>
      <c r="I176" s="69" t="s">
        <v>132</v>
      </c>
      <c r="J176" s="35" t="s">
        <v>35</v>
      </c>
      <c r="K176" s="71">
        <v>2</v>
      </c>
      <c r="L176" s="72"/>
      <c r="M176" s="73"/>
      <c r="N176" s="73"/>
      <c r="O176" s="73"/>
      <c r="P176" s="54">
        <v>0.3</v>
      </c>
      <c r="Q176" s="54">
        <v>0.25</v>
      </c>
      <c r="R176" s="54">
        <v>0.25</v>
      </c>
      <c r="S176" s="80">
        <v>0.2</v>
      </c>
      <c r="T176" s="80">
        <v>1</v>
      </c>
      <c r="U176" s="38"/>
      <c r="V176" s="35" t="s">
        <v>118</v>
      </c>
      <c r="W176" s="35" t="s">
        <v>119</v>
      </c>
      <c r="X176" s="50"/>
      <c r="Y176" s="79"/>
      <c r="Z176" s="75" t="s">
        <v>33</v>
      </c>
    </row>
    <row r="177" spans="1:26" s="43" customFormat="1" ht="54" hidden="1" customHeight="1" outlineLevel="1">
      <c r="A177" s="986"/>
      <c r="B177" s="1007"/>
      <c r="C177" s="34" t="s">
        <v>143</v>
      </c>
      <c r="D177" s="69" t="s">
        <v>134</v>
      </c>
      <c r="E177" s="70"/>
      <c r="F177" s="37" t="s">
        <v>238</v>
      </c>
      <c r="G177" s="37"/>
      <c r="H177" s="37" t="s">
        <v>148</v>
      </c>
      <c r="I177" s="69" t="s">
        <v>116</v>
      </c>
      <c r="J177" s="35" t="s">
        <v>35</v>
      </c>
      <c r="K177" s="71">
        <v>3</v>
      </c>
      <c r="L177" s="72"/>
      <c r="M177" s="73"/>
      <c r="N177" s="73">
        <v>1</v>
      </c>
      <c r="O177" s="73"/>
      <c r="P177" s="54">
        <v>0.3</v>
      </c>
      <c r="Q177" s="54">
        <v>0.25</v>
      </c>
      <c r="R177" s="54">
        <v>0.25</v>
      </c>
      <c r="S177" s="80">
        <v>0.2</v>
      </c>
      <c r="T177" s="80">
        <v>1</v>
      </c>
      <c r="U177" s="38"/>
      <c r="V177" s="35" t="s">
        <v>118</v>
      </c>
      <c r="W177" s="35" t="s">
        <v>119</v>
      </c>
      <c r="X177" s="50"/>
      <c r="Y177" s="79"/>
      <c r="Z177" s="75" t="s">
        <v>33</v>
      </c>
    </row>
    <row r="178" spans="1:26" s="43" customFormat="1" ht="54" hidden="1" customHeight="1" outlineLevel="1">
      <c r="A178" s="986"/>
      <c r="B178" s="1007"/>
      <c r="C178" s="34" t="s">
        <v>135</v>
      </c>
      <c r="D178" s="69" t="s">
        <v>136</v>
      </c>
      <c r="E178" s="50"/>
      <c r="F178" s="37" t="s">
        <v>239</v>
      </c>
      <c r="G178" s="37"/>
      <c r="H178" s="37" t="s">
        <v>148</v>
      </c>
      <c r="I178" s="69" t="s">
        <v>116</v>
      </c>
      <c r="J178" s="35" t="s">
        <v>35</v>
      </c>
      <c r="K178" s="71"/>
      <c r="L178" s="72"/>
      <c r="M178" s="73"/>
      <c r="N178" s="73"/>
      <c r="O178" s="73"/>
      <c r="P178" s="54">
        <v>0.3</v>
      </c>
      <c r="Q178" s="54">
        <v>0.25</v>
      </c>
      <c r="R178" s="54">
        <v>0.25</v>
      </c>
      <c r="S178" s="80">
        <v>0.2</v>
      </c>
      <c r="T178" s="80">
        <v>1</v>
      </c>
      <c r="U178" s="38"/>
      <c r="V178" s="35" t="s">
        <v>118</v>
      </c>
      <c r="W178" s="35" t="s">
        <v>119</v>
      </c>
      <c r="X178" s="50"/>
      <c r="Y178" s="79"/>
      <c r="Z178" s="75" t="s">
        <v>33</v>
      </c>
    </row>
    <row r="179" spans="1:26" ht="54" customHeight="1" collapsed="1">
      <c r="A179" s="24" t="s">
        <v>240</v>
      </c>
      <c r="B179" s="1009" t="s">
        <v>241</v>
      </c>
      <c r="C179" s="988"/>
      <c r="D179" s="25" t="s">
        <v>242</v>
      </c>
      <c r="E179" s="26">
        <v>0</v>
      </c>
      <c r="F179" s="27" t="s">
        <v>31</v>
      </c>
      <c r="G179" s="27" t="s">
        <v>52</v>
      </c>
      <c r="H179" s="27" t="s">
        <v>148</v>
      </c>
      <c r="I179" s="28" t="s">
        <v>116</v>
      </c>
      <c r="J179" s="25" t="s">
        <v>35</v>
      </c>
      <c r="K179" s="45">
        <v>1</v>
      </c>
      <c r="L179" s="1014">
        <v>0</v>
      </c>
      <c r="M179" s="1014"/>
      <c r="N179" s="1014"/>
      <c r="O179" s="65">
        <v>0</v>
      </c>
      <c r="P179" s="46">
        <v>0.3</v>
      </c>
      <c r="Q179" s="46">
        <v>0.25</v>
      </c>
      <c r="R179" s="46">
        <v>0.25</v>
      </c>
      <c r="S179" s="65">
        <v>0.2</v>
      </c>
      <c r="T179" s="65">
        <v>1</v>
      </c>
      <c r="U179" s="31" t="s">
        <v>149</v>
      </c>
      <c r="V179" s="25" t="s">
        <v>118</v>
      </c>
      <c r="W179" s="25" t="s">
        <v>119</v>
      </c>
      <c r="X179" s="25" t="s">
        <v>150</v>
      </c>
      <c r="Y179" s="77" t="s">
        <v>243</v>
      </c>
      <c r="Z179" s="75" t="s">
        <v>33</v>
      </c>
    </row>
    <row r="180" spans="1:26" s="43" customFormat="1" ht="54" hidden="1" customHeight="1" outlineLevel="1">
      <c r="A180" s="986" t="s">
        <v>152</v>
      </c>
      <c r="B180" s="1007" t="s">
        <v>123</v>
      </c>
      <c r="C180" s="34" t="s">
        <v>142</v>
      </c>
      <c r="D180" s="69" t="s">
        <v>125</v>
      </c>
      <c r="E180" s="70">
        <v>0</v>
      </c>
      <c r="F180" s="78"/>
      <c r="G180" s="78"/>
      <c r="H180" s="37" t="s">
        <v>148</v>
      </c>
      <c r="I180" s="69" t="s">
        <v>126</v>
      </c>
      <c r="J180" s="35" t="s">
        <v>35</v>
      </c>
      <c r="K180" s="71">
        <v>1</v>
      </c>
      <c r="L180" s="72"/>
      <c r="M180" s="73">
        <v>1</v>
      </c>
      <c r="N180" s="73"/>
      <c r="O180" s="73"/>
      <c r="P180" s="54">
        <v>0.3</v>
      </c>
      <c r="Q180" s="54">
        <v>0.25</v>
      </c>
      <c r="R180" s="54">
        <v>0.25</v>
      </c>
      <c r="S180" s="80">
        <v>0.2</v>
      </c>
      <c r="T180" s="80">
        <v>1</v>
      </c>
      <c r="U180" s="38"/>
      <c r="V180" s="35" t="s">
        <v>118</v>
      </c>
      <c r="W180" s="35" t="s">
        <v>119</v>
      </c>
      <c r="X180" s="50"/>
      <c r="Y180" s="79"/>
      <c r="Z180" s="75" t="s">
        <v>33</v>
      </c>
    </row>
    <row r="181" spans="1:26" s="43" customFormat="1" ht="54" hidden="1" customHeight="1" outlineLevel="1">
      <c r="A181" s="986"/>
      <c r="B181" s="1007"/>
      <c r="C181" s="34" t="s">
        <v>127</v>
      </c>
      <c r="D181" s="69" t="s">
        <v>128</v>
      </c>
      <c r="E181" s="70"/>
      <c r="F181" s="78"/>
      <c r="G181" s="78"/>
      <c r="H181" s="37" t="s">
        <v>148</v>
      </c>
      <c r="I181" s="69" t="s">
        <v>129</v>
      </c>
      <c r="J181" s="35" t="s">
        <v>35</v>
      </c>
      <c r="K181" s="71">
        <v>3</v>
      </c>
      <c r="L181" s="72"/>
      <c r="M181" s="73"/>
      <c r="N181" s="73"/>
      <c r="O181" s="73"/>
      <c r="P181" s="54">
        <v>0.3</v>
      </c>
      <c r="Q181" s="54">
        <v>0.25</v>
      </c>
      <c r="R181" s="54">
        <v>0.25</v>
      </c>
      <c r="S181" s="80">
        <v>0.2</v>
      </c>
      <c r="T181" s="80">
        <v>1</v>
      </c>
      <c r="U181" s="38"/>
      <c r="V181" s="35" t="s">
        <v>118</v>
      </c>
      <c r="W181" s="35" t="s">
        <v>119</v>
      </c>
      <c r="X181" s="50"/>
      <c r="Y181" s="79"/>
      <c r="Z181" s="75" t="s">
        <v>33</v>
      </c>
    </row>
    <row r="182" spans="1:26" s="43" customFormat="1" ht="54" hidden="1" customHeight="1" outlineLevel="1">
      <c r="A182" s="986"/>
      <c r="B182" s="1007"/>
      <c r="C182" s="34" t="s">
        <v>130</v>
      </c>
      <c r="D182" s="69" t="s">
        <v>131</v>
      </c>
      <c r="E182" s="70"/>
      <c r="F182" s="78"/>
      <c r="G182" s="78"/>
      <c r="H182" s="37" t="s">
        <v>148</v>
      </c>
      <c r="I182" s="69" t="s">
        <v>132</v>
      </c>
      <c r="J182" s="35" t="s">
        <v>35</v>
      </c>
      <c r="K182" s="71">
        <v>2</v>
      </c>
      <c r="L182" s="72"/>
      <c r="M182" s="73"/>
      <c r="N182" s="73"/>
      <c r="O182" s="73"/>
      <c r="P182" s="54">
        <v>0.3</v>
      </c>
      <c r="Q182" s="54">
        <v>0.25</v>
      </c>
      <c r="R182" s="54">
        <v>0.25</v>
      </c>
      <c r="S182" s="80">
        <v>0.2</v>
      </c>
      <c r="T182" s="80">
        <v>1</v>
      </c>
      <c r="U182" s="38"/>
      <c r="V182" s="35" t="s">
        <v>118</v>
      </c>
      <c r="W182" s="35" t="s">
        <v>119</v>
      </c>
      <c r="X182" s="50"/>
      <c r="Y182" s="79"/>
      <c r="Z182" s="75" t="s">
        <v>33</v>
      </c>
    </row>
    <row r="183" spans="1:26" s="43" customFormat="1" ht="54" hidden="1" customHeight="1" outlineLevel="1">
      <c r="A183" s="986"/>
      <c r="B183" s="1007"/>
      <c r="C183" s="34" t="s">
        <v>143</v>
      </c>
      <c r="D183" s="69" t="s">
        <v>134</v>
      </c>
      <c r="E183" s="70"/>
      <c r="F183" s="78"/>
      <c r="G183" s="78"/>
      <c r="H183" s="37" t="s">
        <v>148</v>
      </c>
      <c r="I183" s="69" t="s">
        <v>116</v>
      </c>
      <c r="J183" s="35" t="s">
        <v>35</v>
      </c>
      <c r="K183" s="71">
        <v>3</v>
      </c>
      <c r="L183" s="72"/>
      <c r="M183" s="73"/>
      <c r="N183" s="73">
        <v>1</v>
      </c>
      <c r="O183" s="73"/>
      <c r="P183" s="54">
        <v>0.3</v>
      </c>
      <c r="Q183" s="54">
        <v>0.25</v>
      </c>
      <c r="R183" s="54">
        <v>0.25</v>
      </c>
      <c r="S183" s="80">
        <v>0.2</v>
      </c>
      <c r="T183" s="80">
        <v>1</v>
      </c>
      <c r="U183" s="38"/>
      <c r="V183" s="35" t="s">
        <v>118</v>
      </c>
      <c r="W183" s="35" t="s">
        <v>119</v>
      </c>
      <c r="X183" s="50"/>
      <c r="Y183" s="79"/>
      <c r="Z183" s="75" t="s">
        <v>33</v>
      </c>
    </row>
    <row r="184" spans="1:26" s="43" customFormat="1" ht="54" hidden="1" customHeight="1" outlineLevel="1">
      <c r="A184" s="986"/>
      <c r="B184" s="1007"/>
      <c r="C184" s="34" t="s">
        <v>135</v>
      </c>
      <c r="D184" s="69" t="s">
        <v>136</v>
      </c>
      <c r="E184" s="50"/>
      <c r="F184" s="37"/>
      <c r="G184" s="37"/>
      <c r="H184" s="37" t="s">
        <v>148</v>
      </c>
      <c r="I184" s="69" t="s">
        <v>116</v>
      </c>
      <c r="J184" s="35" t="s">
        <v>35</v>
      </c>
      <c r="K184" s="71"/>
      <c r="L184" s="72"/>
      <c r="M184" s="73"/>
      <c r="N184" s="73"/>
      <c r="O184" s="73"/>
      <c r="P184" s="54">
        <v>0.3</v>
      </c>
      <c r="Q184" s="54">
        <v>0.25</v>
      </c>
      <c r="R184" s="54">
        <v>0.25</v>
      </c>
      <c r="S184" s="80">
        <v>0.2</v>
      </c>
      <c r="T184" s="80">
        <v>1</v>
      </c>
      <c r="U184" s="38"/>
      <c r="V184" s="35" t="s">
        <v>118</v>
      </c>
      <c r="W184" s="35" t="s">
        <v>119</v>
      </c>
      <c r="X184" s="50"/>
      <c r="Y184" s="79"/>
      <c r="Z184" s="75" t="s">
        <v>33</v>
      </c>
    </row>
    <row r="185" spans="1:26" ht="54" customHeight="1" collapsed="1">
      <c r="A185" s="24" t="s">
        <v>244</v>
      </c>
      <c r="B185" s="1009" t="s">
        <v>245</v>
      </c>
      <c r="C185" s="988"/>
      <c r="D185" s="25" t="s">
        <v>246</v>
      </c>
      <c r="E185" s="26">
        <v>0</v>
      </c>
      <c r="F185" s="27" t="s">
        <v>31</v>
      </c>
      <c r="G185" s="27" t="s">
        <v>147</v>
      </c>
      <c r="H185" s="27" t="s">
        <v>148</v>
      </c>
      <c r="I185" s="28" t="s">
        <v>116</v>
      </c>
      <c r="J185" s="25" t="s">
        <v>35</v>
      </c>
      <c r="K185" s="45">
        <v>1</v>
      </c>
      <c r="L185" s="1014">
        <v>0</v>
      </c>
      <c r="M185" s="1014"/>
      <c r="N185" s="1014"/>
      <c r="O185" s="65">
        <v>0</v>
      </c>
      <c r="P185" s="46">
        <v>0.3</v>
      </c>
      <c r="Q185" s="46">
        <v>0.25</v>
      </c>
      <c r="R185" s="46">
        <v>0.25</v>
      </c>
      <c r="S185" s="65">
        <v>0.2</v>
      </c>
      <c r="T185" s="65">
        <v>1</v>
      </c>
      <c r="U185" s="31" t="s">
        <v>149</v>
      </c>
      <c r="V185" s="25" t="s">
        <v>118</v>
      </c>
      <c r="W185" s="25" t="s">
        <v>119</v>
      </c>
      <c r="X185" s="25" t="s">
        <v>150</v>
      </c>
      <c r="Y185" s="77" t="s">
        <v>247</v>
      </c>
      <c r="Z185" s="75" t="s">
        <v>33</v>
      </c>
    </row>
    <row r="186" spans="1:26" s="43" customFormat="1" ht="54" hidden="1" customHeight="1" outlineLevel="1">
      <c r="A186" s="986" t="s">
        <v>152</v>
      </c>
      <c r="B186" s="1007" t="s">
        <v>123</v>
      </c>
      <c r="C186" s="34" t="s">
        <v>142</v>
      </c>
      <c r="D186" s="69" t="s">
        <v>125</v>
      </c>
      <c r="E186" s="70">
        <v>0</v>
      </c>
      <c r="F186" s="78"/>
      <c r="G186" s="37" t="s">
        <v>147</v>
      </c>
      <c r="H186" s="37" t="s">
        <v>148</v>
      </c>
      <c r="I186" s="69" t="s">
        <v>126</v>
      </c>
      <c r="J186" s="35" t="s">
        <v>35</v>
      </c>
      <c r="K186" s="71">
        <v>1</v>
      </c>
      <c r="L186" s="72"/>
      <c r="M186" s="73">
        <v>1</v>
      </c>
      <c r="N186" s="73"/>
      <c r="O186" s="73"/>
      <c r="P186" s="54">
        <v>0.3</v>
      </c>
      <c r="Q186" s="54">
        <v>0.25</v>
      </c>
      <c r="R186" s="54">
        <v>0.25</v>
      </c>
      <c r="S186" s="80">
        <v>0.2</v>
      </c>
      <c r="T186" s="80">
        <v>1</v>
      </c>
      <c r="U186" s="38"/>
      <c r="V186" s="35" t="s">
        <v>118</v>
      </c>
      <c r="W186" s="35" t="s">
        <v>119</v>
      </c>
      <c r="X186" s="50"/>
      <c r="Y186" s="79"/>
      <c r="Z186" s="75" t="s">
        <v>33</v>
      </c>
    </row>
    <row r="187" spans="1:26" s="43" customFormat="1" ht="54" hidden="1" customHeight="1" outlineLevel="1">
      <c r="A187" s="986"/>
      <c r="B187" s="1007"/>
      <c r="C187" s="34" t="s">
        <v>127</v>
      </c>
      <c r="D187" s="69" t="s">
        <v>128</v>
      </c>
      <c r="E187" s="70"/>
      <c r="F187" s="78"/>
      <c r="G187" s="37" t="s">
        <v>147</v>
      </c>
      <c r="H187" s="37" t="s">
        <v>148</v>
      </c>
      <c r="I187" s="69" t="s">
        <v>129</v>
      </c>
      <c r="J187" s="35" t="s">
        <v>35</v>
      </c>
      <c r="K187" s="71">
        <v>3</v>
      </c>
      <c r="L187" s="72"/>
      <c r="M187" s="73"/>
      <c r="N187" s="73"/>
      <c r="O187" s="73"/>
      <c r="P187" s="54">
        <v>0.3</v>
      </c>
      <c r="Q187" s="54">
        <v>0.25</v>
      </c>
      <c r="R187" s="54">
        <v>0.25</v>
      </c>
      <c r="S187" s="80">
        <v>0.2</v>
      </c>
      <c r="T187" s="80">
        <v>1</v>
      </c>
      <c r="U187" s="38"/>
      <c r="V187" s="35" t="s">
        <v>118</v>
      </c>
      <c r="W187" s="35" t="s">
        <v>119</v>
      </c>
      <c r="X187" s="50"/>
      <c r="Y187" s="79"/>
      <c r="Z187" s="75" t="s">
        <v>33</v>
      </c>
    </row>
    <row r="188" spans="1:26" s="43" customFormat="1" ht="54" hidden="1" customHeight="1" outlineLevel="1">
      <c r="A188" s="986"/>
      <c r="B188" s="1007"/>
      <c r="C188" s="34" t="s">
        <v>130</v>
      </c>
      <c r="D188" s="69" t="s">
        <v>131</v>
      </c>
      <c r="E188" s="70"/>
      <c r="F188" s="78"/>
      <c r="G188" s="37" t="s">
        <v>147</v>
      </c>
      <c r="H188" s="37" t="s">
        <v>148</v>
      </c>
      <c r="I188" s="69" t="s">
        <v>132</v>
      </c>
      <c r="J188" s="35" t="s">
        <v>35</v>
      </c>
      <c r="K188" s="71">
        <v>2</v>
      </c>
      <c r="L188" s="72"/>
      <c r="M188" s="73"/>
      <c r="N188" s="73"/>
      <c r="O188" s="73"/>
      <c r="P188" s="54">
        <v>0.3</v>
      </c>
      <c r="Q188" s="54">
        <v>0.25</v>
      </c>
      <c r="R188" s="54">
        <v>0.25</v>
      </c>
      <c r="S188" s="80">
        <v>0.2</v>
      </c>
      <c r="T188" s="80">
        <v>1</v>
      </c>
      <c r="U188" s="38"/>
      <c r="V188" s="35" t="s">
        <v>118</v>
      </c>
      <c r="W188" s="35" t="s">
        <v>119</v>
      </c>
      <c r="X188" s="50"/>
      <c r="Y188" s="79"/>
      <c r="Z188" s="75" t="s">
        <v>33</v>
      </c>
    </row>
    <row r="189" spans="1:26" s="43" customFormat="1" ht="54" hidden="1" customHeight="1" outlineLevel="1">
      <c r="A189" s="986"/>
      <c r="B189" s="1007"/>
      <c r="C189" s="34" t="s">
        <v>143</v>
      </c>
      <c r="D189" s="69" t="s">
        <v>134</v>
      </c>
      <c r="E189" s="70"/>
      <c r="F189" s="78"/>
      <c r="G189" s="37" t="s">
        <v>147</v>
      </c>
      <c r="H189" s="37" t="s">
        <v>148</v>
      </c>
      <c r="I189" s="69" t="s">
        <v>116</v>
      </c>
      <c r="J189" s="35" t="s">
        <v>35</v>
      </c>
      <c r="K189" s="71">
        <v>3</v>
      </c>
      <c r="L189" s="72"/>
      <c r="M189" s="73"/>
      <c r="N189" s="73">
        <v>1</v>
      </c>
      <c r="O189" s="73"/>
      <c r="P189" s="54">
        <v>0.3</v>
      </c>
      <c r="Q189" s="54">
        <v>0.25</v>
      </c>
      <c r="R189" s="54">
        <v>0.25</v>
      </c>
      <c r="S189" s="80">
        <v>0.2</v>
      </c>
      <c r="T189" s="80">
        <v>1</v>
      </c>
      <c r="U189" s="38"/>
      <c r="V189" s="35" t="s">
        <v>118</v>
      </c>
      <c r="W189" s="35" t="s">
        <v>119</v>
      </c>
      <c r="X189" s="50"/>
      <c r="Y189" s="79"/>
      <c r="Z189" s="75" t="s">
        <v>33</v>
      </c>
    </row>
    <row r="190" spans="1:26" s="43" customFormat="1" ht="54" hidden="1" customHeight="1" outlineLevel="1">
      <c r="A190" s="986"/>
      <c r="B190" s="1007"/>
      <c r="C190" s="34" t="s">
        <v>135</v>
      </c>
      <c r="D190" s="69" t="s">
        <v>136</v>
      </c>
      <c r="E190" s="50"/>
      <c r="F190" s="37"/>
      <c r="G190" s="37" t="s">
        <v>147</v>
      </c>
      <c r="H190" s="37" t="s">
        <v>148</v>
      </c>
      <c r="I190" s="69" t="s">
        <v>116</v>
      </c>
      <c r="J190" s="35" t="s">
        <v>35</v>
      </c>
      <c r="K190" s="71"/>
      <c r="L190" s="72"/>
      <c r="M190" s="73"/>
      <c r="N190" s="73"/>
      <c r="O190" s="73"/>
      <c r="P190" s="54">
        <v>0.3</v>
      </c>
      <c r="Q190" s="54">
        <v>0.25</v>
      </c>
      <c r="R190" s="54">
        <v>0.25</v>
      </c>
      <c r="S190" s="80">
        <v>0.2</v>
      </c>
      <c r="T190" s="80">
        <v>1</v>
      </c>
      <c r="U190" s="38"/>
      <c r="V190" s="35" t="s">
        <v>118</v>
      </c>
      <c r="W190" s="35" t="s">
        <v>119</v>
      </c>
      <c r="X190" s="50"/>
      <c r="Y190" s="79"/>
      <c r="Z190" s="75" t="s">
        <v>33</v>
      </c>
    </row>
    <row r="191" spans="1:26" ht="54" customHeight="1" collapsed="1">
      <c r="A191" s="24" t="s">
        <v>248</v>
      </c>
      <c r="B191" s="1009" t="s">
        <v>249</v>
      </c>
      <c r="C191" s="988"/>
      <c r="D191" s="25" t="s">
        <v>250</v>
      </c>
      <c r="E191" s="26">
        <v>0</v>
      </c>
      <c r="F191" s="27" t="s">
        <v>31</v>
      </c>
      <c r="G191" s="27" t="s">
        <v>147</v>
      </c>
      <c r="H191" s="27" t="s">
        <v>148</v>
      </c>
      <c r="I191" s="28" t="s">
        <v>116</v>
      </c>
      <c r="J191" s="25" t="s">
        <v>35</v>
      </c>
      <c r="K191" s="45">
        <v>1</v>
      </c>
      <c r="L191" s="1014">
        <v>0</v>
      </c>
      <c r="M191" s="1014"/>
      <c r="N191" s="1014"/>
      <c r="O191" s="65">
        <v>0</v>
      </c>
      <c r="P191" s="46">
        <v>0.3</v>
      </c>
      <c r="Q191" s="46">
        <v>0.25</v>
      </c>
      <c r="R191" s="46">
        <v>0.25</v>
      </c>
      <c r="S191" s="65">
        <v>0.2</v>
      </c>
      <c r="T191" s="65">
        <v>1</v>
      </c>
      <c r="U191" s="31" t="s">
        <v>149</v>
      </c>
      <c r="V191" s="25" t="s">
        <v>118</v>
      </c>
      <c r="W191" s="25" t="s">
        <v>119</v>
      </c>
      <c r="X191" s="25" t="s">
        <v>150</v>
      </c>
      <c r="Y191" s="77" t="s">
        <v>251</v>
      </c>
      <c r="Z191" s="75" t="s">
        <v>33</v>
      </c>
    </row>
    <row r="192" spans="1:26" s="43" customFormat="1" ht="54" hidden="1" customHeight="1" outlineLevel="1">
      <c r="A192" s="986" t="s">
        <v>152</v>
      </c>
      <c r="B192" s="1007" t="s">
        <v>123</v>
      </c>
      <c r="C192" s="34" t="s">
        <v>142</v>
      </c>
      <c r="D192" s="69" t="s">
        <v>125</v>
      </c>
      <c r="E192" s="70">
        <v>0</v>
      </c>
      <c r="F192" s="78"/>
      <c r="G192" s="37" t="s">
        <v>147</v>
      </c>
      <c r="H192" s="37" t="s">
        <v>148</v>
      </c>
      <c r="I192" s="69" t="s">
        <v>126</v>
      </c>
      <c r="J192" s="35" t="s">
        <v>35</v>
      </c>
      <c r="K192" s="71">
        <v>1</v>
      </c>
      <c r="L192" s="72"/>
      <c r="M192" s="73">
        <v>1</v>
      </c>
      <c r="N192" s="73"/>
      <c r="O192" s="73"/>
      <c r="P192" s="54">
        <v>0.3</v>
      </c>
      <c r="Q192" s="54">
        <v>0.25</v>
      </c>
      <c r="R192" s="54">
        <v>0.25</v>
      </c>
      <c r="S192" s="80">
        <v>0.2</v>
      </c>
      <c r="T192" s="80">
        <v>1</v>
      </c>
      <c r="U192" s="38"/>
      <c r="V192" s="35" t="s">
        <v>118</v>
      </c>
      <c r="W192" s="35" t="s">
        <v>119</v>
      </c>
      <c r="X192" s="50"/>
      <c r="Y192" s="79"/>
      <c r="Z192" s="75" t="s">
        <v>33</v>
      </c>
    </row>
    <row r="193" spans="1:26" s="43" customFormat="1" ht="54" hidden="1" customHeight="1" outlineLevel="1">
      <c r="A193" s="986"/>
      <c r="B193" s="1007"/>
      <c r="C193" s="34" t="s">
        <v>127</v>
      </c>
      <c r="D193" s="69" t="s">
        <v>128</v>
      </c>
      <c r="E193" s="70"/>
      <c r="F193" s="78"/>
      <c r="G193" s="37" t="s">
        <v>147</v>
      </c>
      <c r="H193" s="37" t="s">
        <v>148</v>
      </c>
      <c r="I193" s="69" t="s">
        <v>129</v>
      </c>
      <c r="J193" s="35" t="s">
        <v>35</v>
      </c>
      <c r="K193" s="71">
        <v>3</v>
      </c>
      <c r="L193" s="72"/>
      <c r="M193" s="73"/>
      <c r="N193" s="73"/>
      <c r="O193" s="73"/>
      <c r="P193" s="54">
        <v>0.3</v>
      </c>
      <c r="Q193" s="54">
        <v>0.25</v>
      </c>
      <c r="R193" s="54">
        <v>0.25</v>
      </c>
      <c r="S193" s="80">
        <v>0.2</v>
      </c>
      <c r="T193" s="80">
        <v>1</v>
      </c>
      <c r="U193" s="38"/>
      <c r="V193" s="35" t="s">
        <v>118</v>
      </c>
      <c r="W193" s="35" t="s">
        <v>119</v>
      </c>
      <c r="X193" s="50"/>
      <c r="Y193" s="79"/>
      <c r="Z193" s="75" t="s">
        <v>33</v>
      </c>
    </row>
    <row r="194" spans="1:26" s="43" customFormat="1" ht="54" hidden="1" customHeight="1" outlineLevel="1">
      <c r="A194" s="986"/>
      <c r="B194" s="1007"/>
      <c r="C194" s="34" t="s">
        <v>130</v>
      </c>
      <c r="D194" s="69" t="s">
        <v>131</v>
      </c>
      <c r="E194" s="70"/>
      <c r="F194" s="78"/>
      <c r="G194" s="37" t="s">
        <v>147</v>
      </c>
      <c r="H194" s="37" t="s">
        <v>148</v>
      </c>
      <c r="I194" s="69" t="s">
        <v>132</v>
      </c>
      <c r="J194" s="35" t="s">
        <v>35</v>
      </c>
      <c r="K194" s="71">
        <v>2</v>
      </c>
      <c r="L194" s="72"/>
      <c r="M194" s="73"/>
      <c r="N194" s="73"/>
      <c r="O194" s="73"/>
      <c r="P194" s="54">
        <v>0.3</v>
      </c>
      <c r="Q194" s="54">
        <v>0.25</v>
      </c>
      <c r="R194" s="54">
        <v>0.25</v>
      </c>
      <c r="S194" s="80">
        <v>0.2</v>
      </c>
      <c r="T194" s="80">
        <v>1</v>
      </c>
      <c r="U194" s="38"/>
      <c r="V194" s="35" t="s">
        <v>118</v>
      </c>
      <c r="W194" s="35" t="s">
        <v>119</v>
      </c>
      <c r="X194" s="50"/>
      <c r="Y194" s="79"/>
      <c r="Z194" s="75" t="s">
        <v>33</v>
      </c>
    </row>
    <row r="195" spans="1:26" s="43" customFormat="1" ht="54" hidden="1" customHeight="1" outlineLevel="1">
      <c r="A195" s="986"/>
      <c r="B195" s="1007"/>
      <c r="C195" s="34" t="s">
        <v>143</v>
      </c>
      <c r="D195" s="69" t="s">
        <v>134</v>
      </c>
      <c r="E195" s="70"/>
      <c r="F195" s="78"/>
      <c r="G195" s="37" t="s">
        <v>147</v>
      </c>
      <c r="H195" s="37" t="s">
        <v>148</v>
      </c>
      <c r="I195" s="69" t="s">
        <v>116</v>
      </c>
      <c r="J195" s="35" t="s">
        <v>35</v>
      </c>
      <c r="K195" s="71">
        <v>3</v>
      </c>
      <c r="L195" s="72"/>
      <c r="M195" s="73"/>
      <c r="N195" s="73">
        <v>1</v>
      </c>
      <c r="O195" s="73"/>
      <c r="P195" s="54">
        <v>0.3</v>
      </c>
      <c r="Q195" s="54">
        <v>0.25</v>
      </c>
      <c r="R195" s="54">
        <v>0.25</v>
      </c>
      <c r="S195" s="80">
        <v>0.2</v>
      </c>
      <c r="T195" s="80">
        <v>1</v>
      </c>
      <c r="U195" s="38"/>
      <c r="V195" s="35" t="s">
        <v>118</v>
      </c>
      <c r="W195" s="35" t="s">
        <v>119</v>
      </c>
      <c r="X195" s="50"/>
      <c r="Y195" s="79"/>
      <c r="Z195" s="75" t="s">
        <v>33</v>
      </c>
    </row>
    <row r="196" spans="1:26" s="43" customFormat="1" ht="54" hidden="1" customHeight="1" outlineLevel="1">
      <c r="A196" s="986"/>
      <c r="B196" s="1007"/>
      <c r="C196" s="34" t="s">
        <v>135</v>
      </c>
      <c r="D196" s="69" t="s">
        <v>136</v>
      </c>
      <c r="E196" s="50"/>
      <c r="F196" s="37"/>
      <c r="G196" s="37" t="s">
        <v>147</v>
      </c>
      <c r="H196" s="37" t="s">
        <v>148</v>
      </c>
      <c r="I196" s="69" t="s">
        <v>116</v>
      </c>
      <c r="J196" s="35" t="s">
        <v>35</v>
      </c>
      <c r="K196" s="71"/>
      <c r="L196" s="72"/>
      <c r="M196" s="73"/>
      <c r="N196" s="73"/>
      <c r="O196" s="73"/>
      <c r="P196" s="54">
        <v>0.3</v>
      </c>
      <c r="Q196" s="54">
        <v>0.25</v>
      </c>
      <c r="R196" s="54">
        <v>0.25</v>
      </c>
      <c r="S196" s="80">
        <v>0.2</v>
      </c>
      <c r="T196" s="80">
        <v>1</v>
      </c>
      <c r="U196" s="38"/>
      <c r="V196" s="35" t="s">
        <v>118</v>
      </c>
      <c r="W196" s="35" t="s">
        <v>119</v>
      </c>
      <c r="X196" s="50"/>
      <c r="Y196" s="79"/>
      <c r="Z196" s="75" t="s">
        <v>33</v>
      </c>
    </row>
    <row r="197" spans="1:26" ht="54" customHeight="1" collapsed="1">
      <c r="A197" s="24" t="s">
        <v>252</v>
      </c>
      <c r="B197" s="1009" t="s">
        <v>253</v>
      </c>
      <c r="C197" s="988"/>
      <c r="D197" s="25" t="s">
        <v>254</v>
      </c>
      <c r="E197" s="26">
        <v>0</v>
      </c>
      <c r="F197" s="27" t="s">
        <v>31</v>
      </c>
      <c r="G197" s="27" t="s">
        <v>147</v>
      </c>
      <c r="H197" s="27" t="s">
        <v>148</v>
      </c>
      <c r="I197" s="28" t="s">
        <v>116</v>
      </c>
      <c r="J197" s="25" t="s">
        <v>35</v>
      </c>
      <c r="K197" s="45">
        <v>1</v>
      </c>
      <c r="L197" s="1014">
        <v>0</v>
      </c>
      <c r="M197" s="1014"/>
      <c r="N197" s="1014"/>
      <c r="O197" s="65">
        <v>0</v>
      </c>
      <c r="P197" s="46">
        <v>0.3</v>
      </c>
      <c r="Q197" s="46">
        <v>0.25</v>
      </c>
      <c r="R197" s="46">
        <v>0.25</v>
      </c>
      <c r="S197" s="65">
        <v>0.2</v>
      </c>
      <c r="T197" s="65">
        <v>1</v>
      </c>
      <c r="U197" s="31" t="s">
        <v>149</v>
      </c>
      <c r="V197" s="25" t="s">
        <v>118</v>
      </c>
      <c r="W197" s="25" t="s">
        <v>119</v>
      </c>
      <c r="X197" s="25" t="s">
        <v>150</v>
      </c>
      <c r="Y197" s="77" t="s">
        <v>255</v>
      </c>
      <c r="Z197" s="75" t="s">
        <v>33</v>
      </c>
    </row>
    <row r="198" spans="1:26" s="43" customFormat="1" ht="54" hidden="1" customHeight="1" outlineLevel="1">
      <c r="A198" s="986" t="s">
        <v>152</v>
      </c>
      <c r="B198" s="1007" t="s">
        <v>123</v>
      </c>
      <c r="C198" s="34" t="s">
        <v>142</v>
      </c>
      <c r="D198" s="69" t="s">
        <v>125</v>
      </c>
      <c r="E198" s="70">
        <v>0</v>
      </c>
      <c r="F198" s="78"/>
      <c r="G198" s="78"/>
      <c r="H198" s="37" t="s">
        <v>148</v>
      </c>
      <c r="I198" s="69" t="s">
        <v>126</v>
      </c>
      <c r="J198" s="35" t="s">
        <v>35</v>
      </c>
      <c r="K198" s="71">
        <v>1</v>
      </c>
      <c r="L198" s="72"/>
      <c r="M198" s="73">
        <v>1</v>
      </c>
      <c r="N198" s="73"/>
      <c r="O198" s="73"/>
      <c r="P198" s="54">
        <v>0.3</v>
      </c>
      <c r="Q198" s="54">
        <v>0.25</v>
      </c>
      <c r="R198" s="54">
        <v>0.25</v>
      </c>
      <c r="S198" s="80">
        <v>0.2</v>
      </c>
      <c r="T198" s="80">
        <v>1</v>
      </c>
      <c r="U198" s="38"/>
      <c r="V198" s="35" t="s">
        <v>118</v>
      </c>
      <c r="W198" s="35" t="s">
        <v>119</v>
      </c>
      <c r="X198" s="50"/>
      <c r="Y198" s="79"/>
      <c r="Z198" s="75" t="s">
        <v>33</v>
      </c>
    </row>
    <row r="199" spans="1:26" s="43" customFormat="1" ht="54" hidden="1" customHeight="1" outlineLevel="1">
      <c r="A199" s="986"/>
      <c r="B199" s="1007"/>
      <c r="C199" s="34" t="s">
        <v>127</v>
      </c>
      <c r="D199" s="69" t="s">
        <v>128</v>
      </c>
      <c r="E199" s="70"/>
      <c r="F199" s="78"/>
      <c r="G199" s="78"/>
      <c r="H199" s="37" t="s">
        <v>148</v>
      </c>
      <c r="I199" s="69" t="s">
        <v>129</v>
      </c>
      <c r="J199" s="35" t="s">
        <v>35</v>
      </c>
      <c r="K199" s="71">
        <v>3</v>
      </c>
      <c r="L199" s="72"/>
      <c r="M199" s="73"/>
      <c r="N199" s="73"/>
      <c r="O199" s="73"/>
      <c r="P199" s="54">
        <v>0.3</v>
      </c>
      <c r="Q199" s="54">
        <v>0.25</v>
      </c>
      <c r="R199" s="54">
        <v>0.25</v>
      </c>
      <c r="S199" s="80">
        <v>0.2</v>
      </c>
      <c r="T199" s="80">
        <v>1</v>
      </c>
      <c r="U199" s="38"/>
      <c r="V199" s="35" t="s">
        <v>118</v>
      </c>
      <c r="W199" s="35" t="s">
        <v>119</v>
      </c>
      <c r="X199" s="50"/>
      <c r="Y199" s="79"/>
      <c r="Z199" s="75" t="s">
        <v>33</v>
      </c>
    </row>
    <row r="200" spans="1:26" s="43" customFormat="1" ht="54" hidden="1" customHeight="1" outlineLevel="1">
      <c r="A200" s="986"/>
      <c r="B200" s="1007"/>
      <c r="C200" s="34" t="s">
        <v>130</v>
      </c>
      <c r="D200" s="69" t="s">
        <v>131</v>
      </c>
      <c r="E200" s="70"/>
      <c r="F200" s="78"/>
      <c r="G200" s="78"/>
      <c r="H200" s="37" t="s">
        <v>148</v>
      </c>
      <c r="I200" s="69" t="s">
        <v>132</v>
      </c>
      <c r="J200" s="35" t="s">
        <v>35</v>
      </c>
      <c r="K200" s="71">
        <v>2</v>
      </c>
      <c r="L200" s="72"/>
      <c r="M200" s="73"/>
      <c r="N200" s="73"/>
      <c r="O200" s="73"/>
      <c r="P200" s="54">
        <v>0.3</v>
      </c>
      <c r="Q200" s="54">
        <v>0.25</v>
      </c>
      <c r="R200" s="54">
        <v>0.25</v>
      </c>
      <c r="S200" s="80">
        <v>0.2</v>
      </c>
      <c r="T200" s="80">
        <v>1</v>
      </c>
      <c r="U200" s="38"/>
      <c r="V200" s="35" t="s">
        <v>118</v>
      </c>
      <c r="W200" s="35" t="s">
        <v>119</v>
      </c>
      <c r="X200" s="50"/>
      <c r="Y200" s="79"/>
      <c r="Z200" s="75" t="s">
        <v>33</v>
      </c>
    </row>
    <row r="201" spans="1:26" s="43" customFormat="1" ht="54" hidden="1" customHeight="1" outlineLevel="1">
      <c r="A201" s="986"/>
      <c r="B201" s="1007"/>
      <c r="C201" s="34" t="s">
        <v>143</v>
      </c>
      <c r="D201" s="69" t="s">
        <v>134</v>
      </c>
      <c r="E201" s="70"/>
      <c r="F201" s="78"/>
      <c r="G201" s="78"/>
      <c r="H201" s="37" t="s">
        <v>148</v>
      </c>
      <c r="I201" s="69" t="s">
        <v>116</v>
      </c>
      <c r="J201" s="35" t="s">
        <v>35</v>
      </c>
      <c r="K201" s="71">
        <v>3</v>
      </c>
      <c r="L201" s="72"/>
      <c r="M201" s="73"/>
      <c r="N201" s="73">
        <v>1</v>
      </c>
      <c r="O201" s="73"/>
      <c r="P201" s="54">
        <v>0.3</v>
      </c>
      <c r="Q201" s="54">
        <v>0.25</v>
      </c>
      <c r="R201" s="54">
        <v>0.25</v>
      </c>
      <c r="S201" s="80">
        <v>0.2</v>
      </c>
      <c r="T201" s="80">
        <v>1</v>
      </c>
      <c r="U201" s="38"/>
      <c r="V201" s="35" t="s">
        <v>118</v>
      </c>
      <c r="W201" s="35" t="s">
        <v>119</v>
      </c>
      <c r="X201" s="50"/>
      <c r="Y201" s="79"/>
      <c r="Z201" s="75" t="s">
        <v>33</v>
      </c>
    </row>
    <row r="202" spans="1:26" s="43" customFormat="1" ht="54" hidden="1" customHeight="1" outlineLevel="1">
      <c r="A202" s="986"/>
      <c r="B202" s="1007"/>
      <c r="C202" s="34" t="s">
        <v>135</v>
      </c>
      <c r="D202" s="69" t="s">
        <v>136</v>
      </c>
      <c r="E202" s="50"/>
      <c r="F202" s="37"/>
      <c r="G202" s="37"/>
      <c r="H202" s="37" t="s">
        <v>148</v>
      </c>
      <c r="I202" s="69" t="s">
        <v>116</v>
      </c>
      <c r="J202" s="35" t="s">
        <v>35</v>
      </c>
      <c r="K202" s="71"/>
      <c r="L202" s="72"/>
      <c r="M202" s="73"/>
      <c r="N202" s="73"/>
      <c r="O202" s="73"/>
      <c r="P202" s="54">
        <v>0.3</v>
      </c>
      <c r="Q202" s="54">
        <v>0.25</v>
      </c>
      <c r="R202" s="54">
        <v>0.25</v>
      </c>
      <c r="S202" s="80">
        <v>0.2</v>
      </c>
      <c r="T202" s="80">
        <v>1</v>
      </c>
      <c r="U202" s="38"/>
      <c r="V202" s="35" t="s">
        <v>118</v>
      </c>
      <c r="W202" s="35" t="s">
        <v>119</v>
      </c>
      <c r="X202" s="50"/>
      <c r="Y202" s="79"/>
      <c r="Z202" s="75" t="s">
        <v>33</v>
      </c>
    </row>
    <row r="203" spans="1:26" ht="54" customHeight="1" collapsed="1">
      <c r="A203" s="24" t="s">
        <v>256</v>
      </c>
      <c r="B203" s="1017" t="s">
        <v>257</v>
      </c>
      <c r="C203" s="1018"/>
      <c r="D203" s="25" t="s">
        <v>258</v>
      </c>
      <c r="E203" s="26">
        <v>0</v>
      </c>
      <c r="F203" s="27" t="s">
        <v>31</v>
      </c>
      <c r="G203" s="27" t="s">
        <v>52</v>
      </c>
      <c r="H203" s="27" t="s">
        <v>148</v>
      </c>
      <c r="I203" s="28" t="s">
        <v>116</v>
      </c>
      <c r="J203" s="25" t="s">
        <v>35</v>
      </c>
      <c r="K203" s="45">
        <v>1</v>
      </c>
      <c r="L203" s="1014">
        <v>0</v>
      </c>
      <c r="M203" s="1014"/>
      <c r="N203" s="1014"/>
      <c r="O203" s="65">
        <v>0</v>
      </c>
      <c r="P203" s="46">
        <v>0.3</v>
      </c>
      <c r="Q203" s="46">
        <v>0.25</v>
      </c>
      <c r="R203" s="46">
        <v>0.25</v>
      </c>
      <c r="S203" s="65">
        <v>0.2</v>
      </c>
      <c r="T203" s="65">
        <v>1</v>
      </c>
      <c r="U203" s="31" t="s">
        <v>149</v>
      </c>
      <c r="V203" s="25" t="s">
        <v>118</v>
      </c>
      <c r="W203" s="25" t="s">
        <v>119</v>
      </c>
      <c r="X203" s="25" t="s">
        <v>150</v>
      </c>
      <c r="Y203" s="77" t="s">
        <v>259</v>
      </c>
      <c r="Z203" s="75" t="s">
        <v>33</v>
      </c>
    </row>
    <row r="204" spans="1:26" s="43" customFormat="1" ht="54" hidden="1" customHeight="1" outlineLevel="1">
      <c r="A204" s="986" t="s">
        <v>152</v>
      </c>
      <c r="B204" s="1007" t="s">
        <v>123</v>
      </c>
      <c r="C204" s="34" t="s">
        <v>142</v>
      </c>
      <c r="D204" s="69" t="s">
        <v>125</v>
      </c>
      <c r="E204" s="70">
        <v>0</v>
      </c>
      <c r="F204" s="78"/>
      <c r="G204" s="37" t="s">
        <v>52</v>
      </c>
      <c r="H204" s="37" t="s">
        <v>148</v>
      </c>
      <c r="I204" s="69" t="s">
        <v>126</v>
      </c>
      <c r="J204" s="35" t="s">
        <v>35</v>
      </c>
      <c r="K204" s="71">
        <v>1</v>
      </c>
      <c r="L204" s="72"/>
      <c r="M204" s="73">
        <v>1</v>
      </c>
      <c r="N204" s="73"/>
      <c r="O204" s="73"/>
      <c r="P204" s="54">
        <v>0.3</v>
      </c>
      <c r="Q204" s="54">
        <v>0.25</v>
      </c>
      <c r="R204" s="54">
        <v>0.25</v>
      </c>
      <c r="S204" s="80">
        <v>0.2</v>
      </c>
      <c r="T204" s="80">
        <v>1</v>
      </c>
      <c r="U204" s="38"/>
      <c r="V204" s="35" t="s">
        <v>118</v>
      </c>
      <c r="W204" s="35" t="s">
        <v>119</v>
      </c>
      <c r="X204" s="50"/>
      <c r="Y204" s="79"/>
      <c r="Z204" s="75" t="s">
        <v>33</v>
      </c>
    </row>
    <row r="205" spans="1:26" s="43" customFormat="1" ht="54" hidden="1" customHeight="1" outlineLevel="1">
      <c r="A205" s="986"/>
      <c r="B205" s="1007"/>
      <c r="C205" s="34" t="s">
        <v>127</v>
      </c>
      <c r="D205" s="69" t="s">
        <v>128</v>
      </c>
      <c r="E205" s="70"/>
      <c r="F205" s="78"/>
      <c r="G205" s="37" t="s">
        <v>52</v>
      </c>
      <c r="H205" s="37" t="s">
        <v>148</v>
      </c>
      <c r="I205" s="69" t="s">
        <v>129</v>
      </c>
      <c r="J205" s="35" t="s">
        <v>35</v>
      </c>
      <c r="K205" s="71">
        <v>3</v>
      </c>
      <c r="L205" s="72"/>
      <c r="M205" s="73"/>
      <c r="N205" s="73"/>
      <c r="O205" s="73"/>
      <c r="P205" s="54">
        <v>0.3</v>
      </c>
      <c r="Q205" s="54">
        <v>0.25</v>
      </c>
      <c r="R205" s="54">
        <v>0.25</v>
      </c>
      <c r="S205" s="80">
        <v>0.2</v>
      </c>
      <c r="T205" s="80">
        <v>1</v>
      </c>
      <c r="U205" s="38"/>
      <c r="V205" s="35" t="s">
        <v>118</v>
      </c>
      <c r="W205" s="35" t="s">
        <v>119</v>
      </c>
      <c r="X205" s="50"/>
      <c r="Y205" s="79"/>
      <c r="Z205" s="75" t="s">
        <v>33</v>
      </c>
    </row>
    <row r="206" spans="1:26" s="43" customFormat="1" ht="54" hidden="1" customHeight="1" outlineLevel="1">
      <c r="A206" s="986"/>
      <c r="B206" s="1007"/>
      <c r="C206" s="34" t="s">
        <v>130</v>
      </c>
      <c r="D206" s="69" t="s">
        <v>131</v>
      </c>
      <c r="E206" s="70"/>
      <c r="F206" s="78"/>
      <c r="G206" s="37" t="s">
        <v>52</v>
      </c>
      <c r="H206" s="37" t="s">
        <v>148</v>
      </c>
      <c r="I206" s="69" t="s">
        <v>132</v>
      </c>
      <c r="J206" s="35" t="s">
        <v>35</v>
      </c>
      <c r="K206" s="71">
        <v>2</v>
      </c>
      <c r="L206" s="72"/>
      <c r="M206" s="73"/>
      <c r="N206" s="73"/>
      <c r="O206" s="73"/>
      <c r="P206" s="54">
        <v>0.3</v>
      </c>
      <c r="Q206" s="54">
        <v>0.25</v>
      </c>
      <c r="R206" s="54">
        <v>0.25</v>
      </c>
      <c r="S206" s="80">
        <v>0.2</v>
      </c>
      <c r="T206" s="80">
        <v>1</v>
      </c>
      <c r="U206" s="38"/>
      <c r="V206" s="35" t="s">
        <v>118</v>
      </c>
      <c r="W206" s="35" t="s">
        <v>119</v>
      </c>
      <c r="X206" s="50"/>
      <c r="Y206" s="79"/>
      <c r="Z206" s="75" t="s">
        <v>33</v>
      </c>
    </row>
    <row r="207" spans="1:26" s="43" customFormat="1" ht="54" hidden="1" customHeight="1" outlineLevel="1">
      <c r="A207" s="986"/>
      <c r="B207" s="1007"/>
      <c r="C207" s="34" t="s">
        <v>143</v>
      </c>
      <c r="D207" s="69" t="s">
        <v>134</v>
      </c>
      <c r="E207" s="70"/>
      <c r="F207" s="78"/>
      <c r="G207" s="37" t="s">
        <v>52</v>
      </c>
      <c r="H207" s="37" t="s">
        <v>148</v>
      </c>
      <c r="I207" s="69" t="s">
        <v>116</v>
      </c>
      <c r="J207" s="35" t="s">
        <v>35</v>
      </c>
      <c r="K207" s="71">
        <v>3</v>
      </c>
      <c r="L207" s="72"/>
      <c r="M207" s="73"/>
      <c r="N207" s="73">
        <v>1</v>
      </c>
      <c r="O207" s="73"/>
      <c r="P207" s="54">
        <v>0.3</v>
      </c>
      <c r="Q207" s="54">
        <v>0.25</v>
      </c>
      <c r="R207" s="54">
        <v>0.25</v>
      </c>
      <c r="S207" s="80">
        <v>0.2</v>
      </c>
      <c r="T207" s="80">
        <v>1</v>
      </c>
      <c r="U207" s="38"/>
      <c r="V207" s="35" t="s">
        <v>118</v>
      </c>
      <c r="W207" s="35" t="s">
        <v>119</v>
      </c>
      <c r="X207" s="50"/>
      <c r="Y207" s="79"/>
      <c r="Z207" s="75" t="s">
        <v>33</v>
      </c>
    </row>
    <row r="208" spans="1:26" s="43" customFormat="1" ht="54" hidden="1" customHeight="1" outlineLevel="1">
      <c r="A208" s="986"/>
      <c r="B208" s="1007"/>
      <c r="C208" s="34" t="s">
        <v>135</v>
      </c>
      <c r="D208" s="69" t="s">
        <v>136</v>
      </c>
      <c r="E208" s="50"/>
      <c r="F208" s="37"/>
      <c r="G208" s="37" t="s">
        <v>52</v>
      </c>
      <c r="H208" s="37" t="s">
        <v>148</v>
      </c>
      <c r="I208" s="69" t="s">
        <v>116</v>
      </c>
      <c r="J208" s="35" t="s">
        <v>35</v>
      </c>
      <c r="K208" s="71"/>
      <c r="L208" s="72"/>
      <c r="M208" s="73"/>
      <c r="N208" s="73"/>
      <c r="O208" s="73"/>
      <c r="P208" s="54">
        <v>0.3</v>
      </c>
      <c r="Q208" s="54">
        <v>0.25</v>
      </c>
      <c r="R208" s="54">
        <v>0.25</v>
      </c>
      <c r="S208" s="80">
        <v>0.2</v>
      </c>
      <c r="T208" s="80">
        <v>1</v>
      </c>
      <c r="U208" s="38"/>
      <c r="V208" s="35" t="s">
        <v>118</v>
      </c>
      <c r="W208" s="35" t="s">
        <v>119</v>
      </c>
      <c r="X208" s="50"/>
      <c r="Y208" s="79"/>
      <c r="Z208" s="75" t="s">
        <v>33</v>
      </c>
    </row>
    <row r="209" spans="1:26" ht="38.25" customHeight="1" collapsed="1">
      <c r="A209" s="24" t="s">
        <v>260</v>
      </c>
      <c r="B209" s="1005" t="s">
        <v>261</v>
      </c>
      <c r="C209" s="1013"/>
      <c r="D209" s="25" t="s">
        <v>262</v>
      </c>
      <c r="E209" s="26">
        <v>0</v>
      </c>
      <c r="F209" s="27" t="s">
        <v>31</v>
      </c>
      <c r="G209" s="27" t="s">
        <v>52</v>
      </c>
      <c r="H209" s="27" t="s">
        <v>148</v>
      </c>
      <c r="I209" s="28" t="s">
        <v>116</v>
      </c>
      <c r="J209" s="25" t="s">
        <v>35</v>
      </c>
      <c r="K209" s="45">
        <v>1</v>
      </c>
      <c r="L209" s="1014">
        <v>0</v>
      </c>
      <c r="M209" s="1014"/>
      <c r="N209" s="1014"/>
      <c r="O209" s="65">
        <v>0</v>
      </c>
      <c r="P209" s="46">
        <v>0.3</v>
      </c>
      <c r="Q209" s="46">
        <v>0.25</v>
      </c>
      <c r="R209" s="46">
        <v>0.25</v>
      </c>
      <c r="S209" s="65">
        <v>0.2</v>
      </c>
      <c r="T209" s="65">
        <v>1</v>
      </c>
      <c r="U209" s="31" t="s">
        <v>149</v>
      </c>
      <c r="V209" s="25" t="s">
        <v>118</v>
      </c>
      <c r="W209" s="25" t="s">
        <v>119</v>
      </c>
      <c r="X209" s="25" t="s">
        <v>150</v>
      </c>
      <c r="Y209" s="77" t="s">
        <v>263</v>
      </c>
      <c r="Z209" s="75" t="s">
        <v>33</v>
      </c>
    </row>
    <row r="210" spans="1:26" s="43" customFormat="1" ht="54" hidden="1" customHeight="1" outlineLevel="1">
      <c r="A210" s="986" t="s">
        <v>152</v>
      </c>
      <c r="B210" s="1007" t="s">
        <v>123</v>
      </c>
      <c r="C210" s="34" t="s">
        <v>142</v>
      </c>
      <c r="D210" s="69" t="s">
        <v>125</v>
      </c>
      <c r="E210" s="70">
        <v>0</v>
      </c>
      <c r="F210" s="78"/>
      <c r="G210" s="37" t="s">
        <v>52</v>
      </c>
      <c r="H210" s="37" t="s">
        <v>148</v>
      </c>
      <c r="I210" s="69" t="s">
        <v>126</v>
      </c>
      <c r="J210" s="35" t="s">
        <v>35</v>
      </c>
      <c r="K210" s="71">
        <v>1</v>
      </c>
      <c r="L210" s="72"/>
      <c r="M210" s="73">
        <v>1</v>
      </c>
      <c r="N210" s="73"/>
      <c r="O210" s="73"/>
      <c r="P210" s="54">
        <v>0.3</v>
      </c>
      <c r="Q210" s="54">
        <v>0.25</v>
      </c>
      <c r="R210" s="54">
        <v>0.25</v>
      </c>
      <c r="S210" s="80">
        <v>0.2</v>
      </c>
      <c r="T210" s="80">
        <v>1</v>
      </c>
      <c r="U210" s="38"/>
      <c r="V210" s="35" t="s">
        <v>118</v>
      </c>
      <c r="W210" s="35" t="s">
        <v>119</v>
      </c>
      <c r="X210" s="50"/>
      <c r="Y210" s="79"/>
      <c r="Z210" s="75" t="s">
        <v>33</v>
      </c>
    </row>
    <row r="211" spans="1:26" s="43" customFormat="1" ht="54" hidden="1" customHeight="1" outlineLevel="1">
      <c r="A211" s="986"/>
      <c r="B211" s="1007"/>
      <c r="C211" s="34" t="s">
        <v>127</v>
      </c>
      <c r="D211" s="69" t="s">
        <v>128</v>
      </c>
      <c r="E211" s="70"/>
      <c r="F211" s="78"/>
      <c r="G211" s="37" t="s">
        <v>52</v>
      </c>
      <c r="H211" s="37" t="s">
        <v>148</v>
      </c>
      <c r="I211" s="69" t="s">
        <v>129</v>
      </c>
      <c r="J211" s="35" t="s">
        <v>35</v>
      </c>
      <c r="K211" s="71">
        <v>3</v>
      </c>
      <c r="L211" s="72"/>
      <c r="M211" s="73"/>
      <c r="N211" s="73"/>
      <c r="O211" s="73"/>
      <c r="P211" s="54">
        <v>0.3</v>
      </c>
      <c r="Q211" s="54">
        <v>0.25</v>
      </c>
      <c r="R211" s="54">
        <v>0.25</v>
      </c>
      <c r="S211" s="80">
        <v>0.2</v>
      </c>
      <c r="T211" s="80">
        <v>1</v>
      </c>
      <c r="U211" s="38"/>
      <c r="V211" s="35" t="s">
        <v>118</v>
      </c>
      <c r="W211" s="35" t="s">
        <v>119</v>
      </c>
      <c r="X211" s="50"/>
      <c r="Y211" s="79"/>
      <c r="Z211" s="75" t="s">
        <v>33</v>
      </c>
    </row>
    <row r="212" spans="1:26" s="43" customFormat="1" ht="54" hidden="1" customHeight="1" outlineLevel="1">
      <c r="A212" s="986"/>
      <c r="B212" s="1007"/>
      <c r="C212" s="34" t="s">
        <v>130</v>
      </c>
      <c r="D212" s="69" t="s">
        <v>131</v>
      </c>
      <c r="E212" s="70"/>
      <c r="F212" s="78"/>
      <c r="G212" s="37" t="s">
        <v>52</v>
      </c>
      <c r="H212" s="37" t="s">
        <v>148</v>
      </c>
      <c r="I212" s="69" t="s">
        <v>132</v>
      </c>
      <c r="J212" s="35" t="s">
        <v>35</v>
      </c>
      <c r="K212" s="71">
        <v>2</v>
      </c>
      <c r="L212" s="72"/>
      <c r="M212" s="73"/>
      <c r="N212" s="73"/>
      <c r="O212" s="73"/>
      <c r="P212" s="54">
        <v>0.3</v>
      </c>
      <c r="Q212" s="54">
        <v>0.25</v>
      </c>
      <c r="R212" s="54">
        <v>0.25</v>
      </c>
      <c r="S212" s="80">
        <v>0.2</v>
      </c>
      <c r="T212" s="80">
        <v>1</v>
      </c>
      <c r="U212" s="38"/>
      <c r="V212" s="35" t="s">
        <v>118</v>
      </c>
      <c r="W212" s="35" t="s">
        <v>119</v>
      </c>
      <c r="X212" s="50"/>
      <c r="Y212" s="79"/>
      <c r="Z212" s="75" t="s">
        <v>33</v>
      </c>
    </row>
    <row r="213" spans="1:26" s="43" customFormat="1" ht="54" hidden="1" customHeight="1" outlineLevel="1">
      <c r="A213" s="986"/>
      <c r="B213" s="1007"/>
      <c r="C213" s="34" t="s">
        <v>143</v>
      </c>
      <c r="D213" s="69" t="s">
        <v>134</v>
      </c>
      <c r="E213" s="70"/>
      <c r="F213" s="78"/>
      <c r="G213" s="37" t="s">
        <v>52</v>
      </c>
      <c r="H213" s="37" t="s">
        <v>148</v>
      </c>
      <c r="I213" s="69" t="s">
        <v>116</v>
      </c>
      <c r="J213" s="35" t="s">
        <v>35</v>
      </c>
      <c r="K213" s="71">
        <v>3</v>
      </c>
      <c r="L213" s="72"/>
      <c r="M213" s="73"/>
      <c r="N213" s="73">
        <v>1</v>
      </c>
      <c r="O213" s="73"/>
      <c r="P213" s="54">
        <v>0.3</v>
      </c>
      <c r="Q213" s="54">
        <v>0.25</v>
      </c>
      <c r="R213" s="54">
        <v>0.25</v>
      </c>
      <c r="S213" s="80">
        <v>0.2</v>
      </c>
      <c r="T213" s="80">
        <v>1</v>
      </c>
      <c r="U213" s="38"/>
      <c r="V213" s="35" t="s">
        <v>118</v>
      </c>
      <c r="W213" s="35" t="s">
        <v>119</v>
      </c>
      <c r="X213" s="50"/>
      <c r="Y213" s="79"/>
      <c r="Z213" s="75" t="s">
        <v>33</v>
      </c>
    </row>
    <row r="214" spans="1:26" s="43" customFormat="1" ht="54" hidden="1" customHeight="1" outlineLevel="1">
      <c r="A214" s="986"/>
      <c r="B214" s="1007"/>
      <c r="C214" s="34" t="s">
        <v>135</v>
      </c>
      <c r="D214" s="69" t="s">
        <v>136</v>
      </c>
      <c r="E214" s="50"/>
      <c r="F214" s="37"/>
      <c r="G214" s="37" t="s">
        <v>52</v>
      </c>
      <c r="H214" s="37" t="s">
        <v>148</v>
      </c>
      <c r="I214" s="69" t="s">
        <v>116</v>
      </c>
      <c r="J214" s="35" t="s">
        <v>35</v>
      </c>
      <c r="K214" s="71"/>
      <c r="L214" s="72"/>
      <c r="M214" s="73"/>
      <c r="N214" s="73"/>
      <c r="O214" s="73"/>
      <c r="P214" s="54">
        <v>0.3</v>
      </c>
      <c r="Q214" s="54">
        <v>0.25</v>
      </c>
      <c r="R214" s="54">
        <v>0.25</v>
      </c>
      <c r="S214" s="80">
        <v>0.2</v>
      </c>
      <c r="T214" s="80">
        <v>1</v>
      </c>
      <c r="U214" s="38"/>
      <c r="V214" s="35" t="s">
        <v>118</v>
      </c>
      <c r="W214" s="35" t="s">
        <v>119</v>
      </c>
      <c r="X214" s="50"/>
      <c r="Y214" s="79"/>
      <c r="Z214" s="75" t="s">
        <v>33</v>
      </c>
    </row>
    <row r="215" spans="1:26" ht="54" customHeight="1" collapsed="1">
      <c r="A215" s="24" t="s">
        <v>264</v>
      </c>
      <c r="B215" s="1009" t="s">
        <v>265</v>
      </c>
      <c r="C215" s="988"/>
      <c r="D215" s="25" t="s">
        <v>266</v>
      </c>
      <c r="E215" s="26">
        <v>0</v>
      </c>
      <c r="F215" s="27" t="s">
        <v>31</v>
      </c>
      <c r="G215" s="27" t="s">
        <v>52</v>
      </c>
      <c r="H215" s="27" t="s">
        <v>148</v>
      </c>
      <c r="I215" s="28" t="s">
        <v>116</v>
      </c>
      <c r="J215" s="25" t="s">
        <v>35</v>
      </c>
      <c r="K215" s="45">
        <v>1</v>
      </c>
      <c r="L215" s="1014">
        <v>0</v>
      </c>
      <c r="M215" s="1014"/>
      <c r="N215" s="1014"/>
      <c r="O215" s="65">
        <v>0</v>
      </c>
      <c r="P215" s="46">
        <v>0.3</v>
      </c>
      <c r="Q215" s="46">
        <v>0.25</v>
      </c>
      <c r="R215" s="46">
        <v>0.25</v>
      </c>
      <c r="S215" s="65">
        <v>0.2</v>
      </c>
      <c r="T215" s="65">
        <v>1</v>
      </c>
      <c r="U215" s="31" t="s">
        <v>149</v>
      </c>
      <c r="V215" s="25" t="s">
        <v>118</v>
      </c>
      <c r="W215" s="25" t="s">
        <v>119</v>
      </c>
      <c r="X215" s="25" t="s">
        <v>150</v>
      </c>
      <c r="Y215" s="77" t="s">
        <v>267</v>
      </c>
      <c r="Z215" s="75" t="s">
        <v>33</v>
      </c>
    </row>
    <row r="216" spans="1:26" s="43" customFormat="1" ht="54" hidden="1" customHeight="1" outlineLevel="1">
      <c r="A216" s="986" t="s">
        <v>152</v>
      </c>
      <c r="B216" s="1007" t="s">
        <v>123</v>
      </c>
      <c r="C216" s="34" t="s">
        <v>142</v>
      </c>
      <c r="D216" s="69" t="s">
        <v>125</v>
      </c>
      <c r="E216" s="70">
        <v>0</v>
      </c>
      <c r="F216" s="78"/>
      <c r="G216" s="78"/>
      <c r="H216" s="37" t="s">
        <v>148</v>
      </c>
      <c r="I216" s="69" t="s">
        <v>126</v>
      </c>
      <c r="J216" s="35" t="s">
        <v>35</v>
      </c>
      <c r="K216" s="71">
        <v>1</v>
      </c>
      <c r="L216" s="72"/>
      <c r="M216" s="73">
        <v>1</v>
      </c>
      <c r="N216" s="73"/>
      <c r="O216" s="73"/>
      <c r="P216" s="54">
        <v>0.3</v>
      </c>
      <c r="Q216" s="54">
        <v>0.25</v>
      </c>
      <c r="R216" s="54">
        <v>0.25</v>
      </c>
      <c r="S216" s="80">
        <v>0.2</v>
      </c>
      <c r="T216" s="80">
        <v>1</v>
      </c>
      <c r="U216" s="38"/>
      <c r="V216" s="35" t="s">
        <v>118</v>
      </c>
      <c r="W216" s="35" t="s">
        <v>119</v>
      </c>
      <c r="X216" s="50"/>
      <c r="Y216" s="79"/>
      <c r="Z216" s="75" t="s">
        <v>33</v>
      </c>
    </row>
    <row r="217" spans="1:26" s="43" customFormat="1" ht="54" hidden="1" customHeight="1" outlineLevel="1">
      <c r="A217" s="986"/>
      <c r="B217" s="1007"/>
      <c r="C217" s="34" t="s">
        <v>127</v>
      </c>
      <c r="D217" s="69" t="s">
        <v>128</v>
      </c>
      <c r="E217" s="70"/>
      <c r="F217" s="78"/>
      <c r="G217" s="78"/>
      <c r="H217" s="37" t="s">
        <v>148</v>
      </c>
      <c r="I217" s="69" t="s">
        <v>129</v>
      </c>
      <c r="J217" s="35" t="s">
        <v>35</v>
      </c>
      <c r="K217" s="71">
        <v>3</v>
      </c>
      <c r="L217" s="72"/>
      <c r="M217" s="73"/>
      <c r="N217" s="73"/>
      <c r="O217" s="73"/>
      <c r="P217" s="54">
        <v>0.3</v>
      </c>
      <c r="Q217" s="54">
        <v>0.25</v>
      </c>
      <c r="R217" s="54">
        <v>0.25</v>
      </c>
      <c r="S217" s="80">
        <v>0.2</v>
      </c>
      <c r="T217" s="80">
        <v>1</v>
      </c>
      <c r="U217" s="38"/>
      <c r="V217" s="35" t="s">
        <v>118</v>
      </c>
      <c r="W217" s="35" t="s">
        <v>119</v>
      </c>
      <c r="X217" s="50"/>
      <c r="Y217" s="79"/>
      <c r="Z217" s="75" t="s">
        <v>33</v>
      </c>
    </row>
    <row r="218" spans="1:26" s="43" customFormat="1" ht="54" hidden="1" customHeight="1" outlineLevel="1">
      <c r="A218" s="986"/>
      <c r="B218" s="1007"/>
      <c r="C218" s="34" t="s">
        <v>130</v>
      </c>
      <c r="D218" s="69" t="s">
        <v>131</v>
      </c>
      <c r="E218" s="70"/>
      <c r="F218" s="78"/>
      <c r="G218" s="78"/>
      <c r="H218" s="37" t="s">
        <v>148</v>
      </c>
      <c r="I218" s="69" t="s">
        <v>132</v>
      </c>
      <c r="J218" s="35" t="s">
        <v>35</v>
      </c>
      <c r="K218" s="71">
        <v>2</v>
      </c>
      <c r="L218" s="72"/>
      <c r="M218" s="73"/>
      <c r="N218" s="73"/>
      <c r="O218" s="73"/>
      <c r="P218" s="54">
        <v>0.3</v>
      </c>
      <c r="Q218" s="54">
        <v>0.25</v>
      </c>
      <c r="R218" s="54">
        <v>0.25</v>
      </c>
      <c r="S218" s="80">
        <v>0.2</v>
      </c>
      <c r="T218" s="80">
        <v>1</v>
      </c>
      <c r="U218" s="38"/>
      <c r="V218" s="35" t="s">
        <v>118</v>
      </c>
      <c r="W218" s="35" t="s">
        <v>119</v>
      </c>
      <c r="X218" s="50"/>
      <c r="Y218" s="79"/>
      <c r="Z218" s="75" t="s">
        <v>33</v>
      </c>
    </row>
    <row r="219" spans="1:26" s="43" customFormat="1" ht="54" hidden="1" customHeight="1" outlineLevel="1">
      <c r="A219" s="986"/>
      <c r="B219" s="1007"/>
      <c r="C219" s="34" t="s">
        <v>143</v>
      </c>
      <c r="D219" s="69" t="s">
        <v>134</v>
      </c>
      <c r="E219" s="70"/>
      <c r="F219" s="78"/>
      <c r="G219" s="78"/>
      <c r="H219" s="37" t="s">
        <v>148</v>
      </c>
      <c r="I219" s="69" t="s">
        <v>116</v>
      </c>
      <c r="J219" s="35" t="s">
        <v>35</v>
      </c>
      <c r="K219" s="71">
        <v>3</v>
      </c>
      <c r="L219" s="72"/>
      <c r="M219" s="73"/>
      <c r="N219" s="73">
        <v>1</v>
      </c>
      <c r="O219" s="73"/>
      <c r="P219" s="54">
        <v>0.3</v>
      </c>
      <c r="Q219" s="54">
        <v>0.25</v>
      </c>
      <c r="R219" s="54">
        <v>0.25</v>
      </c>
      <c r="S219" s="80">
        <v>0.2</v>
      </c>
      <c r="T219" s="80">
        <v>1</v>
      </c>
      <c r="U219" s="38"/>
      <c r="V219" s="35" t="s">
        <v>118</v>
      </c>
      <c r="W219" s="35" t="s">
        <v>119</v>
      </c>
      <c r="X219" s="50"/>
      <c r="Y219" s="79"/>
      <c r="Z219" s="75" t="s">
        <v>33</v>
      </c>
    </row>
    <row r="220" spans="1:26" s="43" customFormat="1" ht="54" hidden="1" customHeight="1" outlineLevel="1">
      <c r="A220" s="986"/>
      <c r="B220" s="1007"/>
      <c r="C220" s="34" t="s">
        <v>135</v>
      </c>
      <c r="D220" s="69" t="s">
        <v>136</v>
      </c>
      <c r="E220" s="50"/>
      <c r="F220" s="37"/>
      <c r="G220" s="37"/>
      <c r="H220" s="37" t="s">
        <v>148</v>
      </c>
      <c r="I220" s="69" t="s">
        <v>116</v>
      </c>
      <c r="J220" s="35" t="s">
        <v>35</v>
      </c>
      <c r="K220" s="71"/>
      <c r="L220" s="72"/>
      <c r="M220" s="73"/>
      <c r="N220" s="73"/>
      <c r="O220" s="73"/>
      <c r="P220" s="54">
        <v>0.3</v>
      </c>
      <c r="Q220" s="54">
        <v>0.25</v>
      </c>
      <c r="R220" s="54">
        <v>0.25</v>
      </c>
      <c r="S220" s="80">
        <v>0.2</v>
      </c>
      <c r="T220" s="80">
        <v>1</v>
      </c>
      <c r="U220" s="38"/>
      <c r="V220" s="35" t="s">
        <v>118</v>
      </c>
      <c r="W220" s="35" t="s">
        <v>119</v>
      </c>
      <c r="X220" s="50"/>
      <c r="Y220" s="79"/>
      <c r="Z220" s="75" t="s">
        <v>33</v>
      </c>
    </row>
    <row r="221" spans="1:26" ht="54" customHeight="1" collapsed="1">
      <c r="A221" s="24" t="s">
        <v>268</v>
      </c>
      <c r="B221" s="1009" t="s">
        <v>269</v>
      </c>
      <c r="C221" s="988"/>
      <c r="D221" s="25" t="s">
        <v>270</v>
      </c>
      <c r="E221" s="26">
        <v>0</v>
      </c>
      <c r="F221" s="27" t="s">
        <v>31</v>
      </c>
      <c r="G221" s="27" t="s">
        <v>147</v>
      </c>
      <c r="H221" s="27" t="s">
        <v>148</v>
      </c>
      <c r="I221" s="28" t="s">
        <v>116</v>
      </c>
      <c r="J221" s="25" t="s">
        <v>35</v>
      </c>
      <c r="K221" s="45">
        <v>1</v>
      </c>
      <c r="L221" s="1014">
        <v>0</v>
      </c>
      <c r="M221" s="1014"/>
      <c r="N221" s="1014"/>
      <c r="O221" s="65">
        <v>0</v>
      </c>
      <c r="P221" s="46">
        <v>0.3</v>
      </c>
      <c r="Q221" s="46">
        <v>0.25</v>
      </c>
      <c r="R221" s="46">
        <v>0.25</v>
      </c>
      <c r="S221" s="65">
        <v>0.2</v>
      </c>
      <c r="T221" s="65">
        <v>1</v>
      </c>
      <c r="U221" s="31" t="s">
        <v>149</v>
      </c>
      <c r="V221" s="25" t="s">
        <v>118</v>
      </c>
      <c r="W221" s="25" t="s">
        <v>119</v>
      </c>
      <c r="X221" s="25" t="s">
        <v>150</v>
      </c>
      <c r="Y221" s="77" t="s">
        <v>271</v>
      </c>
      <c r="Z221" s="75" t="s">
        <v>33</v>
      </c>
    </row>
    <row r="222" spans="1:26" s="43" customFormat="1" ht="54" hidden="1" customHeight="1" outlineLevel="1">
      <c r="A222" s="986" t="s">
        <v>152</v>
      </c>
      <c r="B222" s="1007" t="s">
        <v>123</v>
      </c>
      <c r="C222" s="34" t="s">
        <v>142</v>
      </c>
      <c r="D222" s="69" t="s">
        <v>125</v>
      </c>
      <c r="E222" s="70">
        <v>0</v>
      </c>
      <c r="F222" s="78"/>
      <c r="G222" s="37" t="s">
        <v>147</v>
      </c>
      <c r="H222" s="37" t="s">
        <v>148</v>
      </c>
      <c r="I222" s="69" t="s">
        <v>126</v>
      </c>
      <c r="J222" s="35" t="s">
        <v>35</v>
      </c>
      <c r="K222" s="71">
        <v>1</v>
      </c>
      <c r="L222" s="72"/>
      <c r="M222" s="73">
        <v>1</v>
      </c>
      <c r="N222" s="73"/>
      <c r="O222" s="73"/>
      <c r="P222" s="54">
        <v>0.3</v>
      </c>
      <c r="Q222" s="54">
        <v>0.25</v>
      </c>
      <c r="R222" s="54">
        <v>0.25</v>
      </c>
      <c r="S222" s="80">
        <v>0.2</v>
      </c>
      <c r="T222" s="80">
        <v>1</v>
      </c>
      <c r="U222" s="38"/>
      <c r="V222" s="35" t="s">
        <v>118</v>
      </c>
      <c r="W222" s="35" t="s">
        <v>119</v>
      </c>
      <c r="X222" s="50"/>
      <c r="Y222" s="79"/>
      <c r="Z222" s="75" t="s">
        <v>33</v>
      </c>
    </row>
    <row r="223" spans="1:26" s="43" customFormat="1" ht="54" hidden="1" customHeight="1" outlineLevel="1">
      <c r="A223" s="986"/>
      <c r="B223" s="1007"/>
      <c r="C223" s="34" t="s">
        <v>127</v>
      </c>
      <c r="D223" s="69" t="s">
        <v>128</v>
      </c>
      <c r="E223" s="70"/>
      <c r="F223" s="78"/>
      <c r="G223" s="37" t="s">
        <v>147</v>
      </c>
      <c r="H223" s="37" t="s">
        <v>148</v>
      </c>
      <c r="I223" s="69" t="s">
        <v>129</v>
      </c>
      <c r="J223" s="35" t="s">
        <v>35</v>
      </c>
      <c r="K223" s="71">
        <v>3</v>
      </c>
      <c r="L223" s="72"/>
      <c r="M223" s="73"/>
      <c r="N223" s="73"/>
      <c r="O223" s="73"/>
      <c r="P223" s="54">
        <v>0.3</v>
      </c>
      <c r="Q223" s="54">
        <v>0.25</v>
      </c>
      <c r="R223" s="54">
        <v>0.25</v>
      </c>
      <c r="S223" s="80">
        <v>0.2</v>
      </c>
      <c r="T223" s="80">
        <v>1</v>
      </c>
      <c r="U223" s="38"/>
      <c r="V223" s="35" t="s">
        <v>118</v>
      </c>
      <c r="W223" s="35" t="s">
        <v>119</v>
      </c>
      <c r="X223" s="50"/>
      <c r="Y223" s="79"/>
      <c r="Z223" s="75" t="s">
        <v>33</v>
      </c>
    </row>
    <row r="224" spans="1:26" s="43" customFormat="1" ht="54" hidden="1" customHeight="1" outlineLevel="1">
      <c r="A224" s="986"/>
      <c r="B224" s="1007"/>
      <c r="C224" s="34" t="s">
        <v>130</v>
      </c>
      <c r="D224" s="69" t="s">
        <v>131</v>
      </c>
      <c r="E224" s="70"/>
      <c r="F224" s="78"/>
      <c r="G224" s="37" t="s">
        <v>147</v>
      </c>
      <c r="H224" s="37" t="s">
        <v>148</v>
      </c>
      <c r="I224" s="69" t="s">
        <v>132</v>
      </c>
      <c r="J224" s="35" t="s">
        <v>35</v>
      </c>
      <c r="K224" s="71">
        <v>2</v>
      </c>
      <c r="L224" s="72"/>
      <c r="M224" s="73"/>
      <c r="N224" s="73"/>
      <c r="O224" s="73"/>
      <c r="P224" s="54">
        <v>0.3</v>
      </c>
      <c r="Q224" s="54">
        <v>0.25</v>
      </c>
      <c r="R224" s="54">
        <v>0.25</v>
      </c>
      <c r="S224" s="80">
        <v>0.2</v>
      </c>
      <c r="T224" s="80">
        <v>1</v>
      </c>
      <c r="U224" s="38"/>
      <c r="V224" s="35" t="s">
        <v>118</v>
      </c>
      <c r="W224" s="35" t="s">
        <v>119</v>
      </c>
      <c r="X224" s="50"/>
      <c r="Y224" s="79"/>
      <c r="Z224" s="75" t="s">
        <v>33</v>
      </c>
    </row>
    <row r="225" spans="1:26" s="43" customFormat="1" ht="54" hidden="1" customHeight="1" outlineLevel="1">
      <c r="A225" s="986"/>
      <c r="B225" s="1007"/>
      <c r="C225" s="34" t="s">
        <v>143</v>
      </c>
      <c r="D225" s="69" t="s">
        <v>134</v>
      </c>
      <c r="E225" s="70"/>
      <c r="F225" s="78"/>
      <c r="G225" s="37" t="s">
        <v>147</v>
      </c>
      <c r="H225" s="37" t="s">
        <v>148</v>
      </c>
      <c r="I225" s="69" t="s">
        <v>116</v>
      </c>
      <c r="J225" s="35" t="s">
        <v>35</v>
      </c>
      <c r="K225" s="71">
        <v>3</v>
      </c>
      <c r="L225" s="72"/>
      <c r="M225" s="73"/>
      <c r="N225" s="73">
        <v>1</v>
      </c>
      <c r="O225" s="73"/>
      <c r="P225" s="54">
        <v>0.3</v>
      </c>
      <c r="Q225" s="54">
        <v>0.25</v>
      </c>
      <c r="R225" s="54">
        <v>0.25</v>
      </c>
      <c r="S225" s="80">
        <v>0.2</v>
      </c>
      <c r="T225" s="80">
        <v>1</v>
      </c>
      <c r="U225" s="38"/>
      <c r="V225" s="35" t="s">
        <v>118</v>
      </c>
      <c r="W225" s="35" t="s">
        <v>119</v>
      </c>
      <c r="X225" s="50"/>
      <c r="Y225" s="79"/>
      <c r="Z225" s="75" t="s">
        <v>33</v>
      </c>
    </row>
    <row r="226" spans="1:26" s="43" customFormat="1" ht="54" hidden="1" customHeight="1" outlineLevel="1">
      <c r="A226" s="986"/>
      <c r="B226" s="1007"/>
      <c r="C226" s="34" t="s">
        <v>135</v>
      </c>
      <c r="D226" s="69" t="s">
        <v>136</v>
      </c>
      <c r="E226" s="50"/>
      <c r="F226" s="37"/>
      <c r="G226" s="37" t="s">
        <v>147</v>
      </c>
      <c r="H226" s="37" t="s">
        <v>148</v>
      </c>
      <c r="I226" s="69" t="s">
        <v>116</v>
      </c>
      <c r="J226" s="35" t="s">
        <v>35</v>
      </c>
      <c r="K226" s="71"/>
      <c r="L226" s="72"/>
      <c r="M226" s="73"/>
      <c r="N226" s="73"/>
      <c r="O226" s="73"/>
      <c r="P226" s="54">
        <v>0.3</v>
      </c>
      <c r="Q226" s="54">
        <v>0.25</v>
      </c>
      <c r="R226" s="54">
        <v>0.25</v>
      </c>
      <c r="S226" s="80">
        <v>0.2</v>
      </c>
      <c r="T226" s="80">
        <v>1</v>
      </c>
      <c r="U226" s="38"/>
      <c r="V226" s="35" t="s">
        <v>118</v>
      </c>
      <c r="W226" s="35" t="s">
        <v>119</v>
      </c>
      <c r="X226" s="50"/>
      <c r="Y226" s="79"/>
      <c r="Z226" s="75" t="s">
        <v>33</v>
      </c>
    </row>
    <row r="227" spans="1:26" ht="54" customHeight="1" collapsed="1">
      <c r="A227" s="24" t="s">
        <v>272</v>
      </c>
      <c r="B227" s="1009" t="s">
        <v>273</v>
      </c>
      <c r="C227" s="988"/>
      <c r="D227" s="25" t="s">
        <v>274</v>
      </c>
      <c r="E227" s="26">
        <v>0</v>
      </c>
      <c r="F227" s="27" t="s">
        <v>31</v>
      </c>
      <c r="G227" s="27" t="s">
        <v>147</v>
      </c>
      <c r="H227" s="27" t="s">
        <v>148</v>
      </c>
      <c r="I227" s="28" t="s">
        <v>116</v>
      </c>
      <c r="J227" s="25" t="s">
        <v>35</v>
      </c>
      <c r="K227" s="45">
        <v>1</v>
      </c>
      <c r="L227" s="1014">
        <v>0</v>
      </c>
      <c r="M227" s="1014"/>
      <c r="N227" s="1014"/>
      <c r="O227" s="65">
        <v>0</v>
      </c>
      <c r="P227" s="46">
        <v>0.3</v>
      </c>
      <c r="Q227" s="46">
        <v>0.25</v>
      </c>
      <c r="R227" s="46">
        <v>0.25</v>
      </c>
      <c r="S227" s="65">
        <v>0.2</v>
      </c>
      <c r="T227" s="65">
        <v>1</v>
      </c>
      <c r="U227" s="31" t="s">
        <v>149</v>
      </c>
      <c r="V227" s="25" t="s">
        <v>118</v>
      </c>
      <c r="W227" s="25" t="s">
        <v>119</v>
      </c>
      <c r="X227" s="25" t="s">
        <v>150</v>
      </c>
      <c r="Y227" s="77" t="s">
        <v>275</v>
      </c>
      <c r="Z227" s="75" t="s">
        <v>33</v>
      </c>
    </row>
    <row r="228" spans="1:26" s="43" customFormat="1" ht="54" hidden="1" customHeight="1" outlineLevel="1">
      <c r="A228" s="986" t="s">
        <v>152</v>
      </c>
      <c r="B228" s="1007" t="s">
        <v>123</v>
      </c>
      <c r="C228" s="34" t="s">
        <v>142</v>
      </c>
      <c r="D228" s="69" t="s">
        <v>125</v>
      </c>
      <c r="E228" s="70">
        <v>0</v>
      </c>
      <c r="F228" s="78"/>
      <c r="G228" s="37" t="s">
        <v>147</v>
      </c>
      <c r="H228" s="37" t="s">
        <v>148</v>
      </c>
      <c r="I228" s="69" t="s">
        <v>126</v>
      </c>
      <c r="J228" s="35" t="s">
        <v>35</v>
      </c>
      <c r="K228" s="71">
        <v>1</v>
      </c>
      <c r="L228" s="72"/>
      <c r="M228" s="73">
        <v>1</v>
      </c>
      <c r="N228" s="73"/>
      <c r="O228" s="73"/>
      <c r="P228" s="54">
        <v>0.3</v>
      </c>
      <c r="Q228" s="54">
        <v>0.25</v>
      </c>
      <c r="R228" s="54">
        <v>0.25</v>
      </c>
      <c r="S228" s="80">
        <v>0.2</v>
      </c>
      <c r="T228" s="80">
        <v>1</v>
      </c>
      <c r="U228" s="38"/>
      <c r="V228" s="35" t="s">
        <v>118</v>
      </c>
      <c r="W228" s="35" t="s">
        <v>119</v>
      </c>
      <c r="X228" s="50"/>
      <c r="Y228" s="79"/>
      <c r="Z228" s="75" t="s">
        <v>33</v>
      </c>
    </row>
    <row r="229" spans="1:26" s="43" customFormat="1" ht="54" hidden="1" customHeight="1" outlineLevel="1">
      <c r="A229" s="986"/>
      <c r="B229" s="1007"/>
      <c r="C229" s="34" t="s">
        <v>127</v>
      </c>
      <c r="D229" s="69" t="s">
        <v>128</v>
      </c>
      <c r="E229" s="70"/>
      <c r="F229" s="78"/>
      <c r="G229" s="37" t="s">
        <v>147</v>
      </c>
      <c r="H229" s="37" t="s">
        <v>148</v>
      </c>
      <c r="I229" s="69" t="s">
        <v>129</v>
      </c>
      <c r="J229" s="35" t="s">
        <v>35</v>
      </c>
      <c r="K229" s="71">
        <v>3</v>
      </c>
      <c r="L229" s="72"/>
      <c r="M229" s="73"/>
      <c r="N229" s="73"/>
      <c r="O229" s="73"/>
      <c r="P229" s="54">
        <v>0.3</v>
      </c>
      <c r="Q229" s="54">
        <v>0.25</v>
      </c>
      <c r="R229" s="54">
        <v>0.25</v>
      </c>
      <c r="S229" s="80">
        <v>0.2</v>
      </c>
      <c r="T229" s="80">
        <v>1</v>
      </c>
      <c r="U229" s="38"/>
      <c r="V229" s="35" t="s">
        <v>118</v>
      </c>
      <c r="W229" s="35" t="s">
        <v>119</v>
      </c>
      <c r="X229" s="50"/>
      <c r="Y229" s="79"/>
      <c r="Z229" s="75" t="s">
        <v>33</v>
      </c>
    </row>
    <row r="230" spans="1:26" s="43" customFormat="1" ht="54" hidden="1" customHeight="1" outlineLevel="1">
      <c r="A230" s="986"/>
      <c r="B230" s="1007"/>
      <c r="C230" s="34" t="s">
        <v>130</v>
      </c>
      <c r="D230" s="69" t="s">
        <v>131</v>
      </c>
      <c r="E230" s="70"/>
      <c r="F230" s="78"/>
      <c r="G230" s="37" t="s">
        <v>147</v>
      </c>
      <c r="H230" s="37" t="s">
        <v>148</v>
      </c>
      <c r="I230" s="69" t="s">
        <v>132</v>
      </c>
      <c r="J230" s="35" t="s">
        <v>35</v>
      </c>
      <c r="K230" s="71">
        <v>2</v>
      </c>
      <c r="L230" s="72"/>
      <c r="M230" s="73"/>
      <c r="N230" s="73"/>
      <c r="O230" s="73"/>
      <c r="P230" s="54">
        <v>0.3</v>
      </c>
      <c r="Q230" s="54">
        <v>0.25</v>
      </c>
      <c r="R230" s="54">
        <v>0.25</v>
      </c>
      <c r="S230" s="80">
        <v>0.2</v>
      </c>
      <c r="T230" s="80">
        <v>1</v>
      </c>
      <c r="U230" s="38"/>
      <c r="V230" s="35" t="s">
        <v>118</v>
      </c>
      <c r="W230" s="35" t="s">
        <v>119</v>
      </c>
      <c r="X230" s="50"/>
      <c r="Y230" s="79"/>
      <c r="Z230" s="75" t="s">
        <v>33</v>
      </c>
    </row>
    <row r="231" spans="1:26" s="43" customFormat="1" ht="54" hidden="1" customHeight="1" outlineLevel="1">
      <c r="A231" s="986"/>
      <c r="B231" s="1007"/>
      <c r="C231" s="34" t="s">
        <v>143</v>
      </c>
      <c r="D231" s="69" t="s">
        <v>134</v>
      </c>
      <c r="E231" s="70"/>
      <c r="F231" s="78"/>
      <c r="G231" s="37" t="s">
        <v>147</v>
      </c>
      <c r="H231" s="37" t="s">
        <v>148</v>
      </c>
      <c r="I231" s="69" t="s">
        <v>116</v>
      </c>
      <c r="J231" s="35" t="s">
        <v>35</v>
      </c>
      <c r="K231" s="71">
        <v>3</v>
      </c>
      <c r="L231" s="72"/>
      <c r="M231" s="73"/>
      <c r="N231" s="73">
        <v>1</v>
      </c>
      <c r="O231" s="73"/>
      <c r="P231" s="54">
        <v>0.3</v>
      </c>
      <c r="Q231" s="54">
        <v>0.25</v>
      </c>
      <c r="R231" s="54">
        <v>0.25</v>
      </c>
      <c r="S231" s="80">
        <v>0.2</v>
      </c>
      <c r="T231" s="80">
        <v>1</v>
      </c>
      <c r="U231" s="38"/>
      <c r="V231" s="35" t="s">
        <v>118</v>
      </c>
      <c r="W231" s="35" t="s">
        <v>119</v>
      </c>
      <c r="X231" s="50"/>
      <c r="Y231" s="79"/>
      <c r="Z231" s="75" t="s">
        <v>33</v>
      </c>
    </row>
    <row r="232" spans="1:26" s="43" customFormat="1" ht="54" hidden="1" customHeight="1" outlineLevel="1">
      <c r="A232" s="986"/>
      <c r="B232" s="1007"/>
      <c r="C232" s="34" t="s">
        <v>135</v>
      </c>
      <c r="D232" s="69" t="s">
        <v>136</v>
      </c>
      <c r="E232" s="50"/>
      <c r="F232" s="37"/>
      <c r="G232" s="37" t="s">
        <v>147</v>
      </c>
      <c r="H232" s="37" t="s">
        <v>148</v>
      </c>
      <c r="I232" s="69" t="s">
        <v>116</v>
      </c>
      <c r="J232" s="35" t="s">
        <v>35</v>
      </c>
      <c r="K232" s="71"/>
      <c r="L232" s="72"/>
      <c r="M232" s="73"/>
      <c r="N232" s="73"/>
      <c r="O232" s="73"/>
      <c r="P232" s="54">
        <v>0.3</v>
      </c>
      <c r="Q232" s="54">
        <v>0.25</v>
      </c>
      <c r="R232" s="54">
        <v>0.25</v>
      </c>
      <c r="S232" s="80">
        <v>0.2</v>
      </c>
      <c r="T232" s="80">
        <v>1</v>
      </c>
      <c r="U232" s="38"/>
      <c r="V232" s="35" t="s">
        <v>118</v>
      </c>
      <c r="W232" s="35" t="s">
        <v>119</v>
      </c>
      <c r="X232" s="50"/>
      <c r="Y232" s="79"/>
      <c r="Z232" s="75" t="s">
        <v>33</v>
      </c>
    </row>
    <row r="233" spans="1:26" ht="54" customHeight="1" collapsed="1">
      <c r="A233" s="24" t="s">
        <v>276</v>
      </c>
      <c r="B233" s="1009" t="s">
        <v>277</v>
      </c>
      <c r="C233" s="988"/>
      <c r="D233" s="25" t="s">
        <v>278</v>
      </c>
      <c r="E233" s="26">
        <v>0</v>
      </c>
      <c r="F233" s="27" t="s">
        <v>31</v>
      </c>
      <c r="G233" s="27" t="s">
        <v>147</v>
      </c>
      <c r="H233" s="27" t="s">
        <v>148</v>
      </c>
      <c r="I233" s="28" t="s">
        <v>116</v>
      </c>
      <c r="J233" s="25" t="s">
        <v>35</v>
      </c>
      <c r="K233" s="45">
        <v>1</v>
      </c>
      <c r="L233" s="1014">
        <v>0</v>
      </c>
      <c r="M233" s="1014"/>
      <c r="N233" s="1014"/>
      <c r="O233" s="65">
        <v>0</v>
      </c>
      <c r="P233" s="46">
        <v>0.3</v>
      </c>
      <c r="Q233" s="46">
        <v>0.25</v>
      </c>
      <c r="R233" s="46">
        <v>0.25</v>
      </c>
      <c r="S233" s="65">
        <v>0.2</v>
      </c>
      <c r="T233" s="65">
        <v>1</v>
      </c>
      <c r="U233" s="31" t="s">
        <v>149</v>
      </c>
      <c r="V233" s="25" t="s">
        <v>118</v>
      </c>
      <c r="W233" s="25" t="s">
        <v>119</v>
      </c>
      <c r="X233" s="25" t="s">
        <v>150</v>
      </c>
      <c r="Y233" s="77" t="s">
        <v>279</v>
      </c>
      <c r="Z233" s="75" t="s">
        <v>33</v>
      </c>
    </row>
    <row r="234" spans="1:26" s="43" customFormat="1" ht="54" hidden="1" customHeight="1" outlineLevel="1">
      <c r="A234" s="986" t="s">
        <v>152</v>
      </c>
      <c r="B234" s="1007" t="s">
        <v>123</v>
      </c>
      <c r="C234" s="34" t="s">
        <v>142</v>
      </c>
      <c r="D234" s="69" t="s">
        <v>125</v>
      </c>
      <c r="E234" s="70">
        <v>0</v>
      </c>
      <c r="F234" s="78"/>
      <c r="G234" s="37" t="s">
        <v>147</v>
      </c>
      <c r="H234" s="37" t="s">
        <v>148</v>
      </c>
      <c r="I234" s="69" t="s">
        <v>126</v>
      </c>
      <c r="J234" s="35" t="s">
        <v>35</v>
      </c>
      <c r="K234" s="71">
        <v>1</v>
      </c>
      <c r="L234" s="72"/>
      <c r="M234" s="73">
        <v>1</v>
      </c>
      <c r="N234" s="73"/>
      <c r="O234" s="73"/>
      <c r="P234" s="54">
        <v>0.3</v>
      </c>
      <c r="Q234" s="54">
        <v>0.25</v>
      </c>
      <c r="R234" s="54">
        <v>0.25</v>
      </c>
      <c r="S234" s="80">
        <v>0.2</v>
      </c>
      <c r="T234" s="80">
        <v>1</v>
      </c>
      <c r="U234" s="38"/>
      <c r="V234" s="35" t="s">
        <v>118</v>
      </c>
      <c r="W234" s="35" t="s">
        <v>119</v>
      </c>
      <c r="X234" s="50"/>
      <c r="Y234" s="79"/>
      <c r="Z234" s="75" t="s">
        <v>33</v>
      </c>
    </row>
    <row r="235" spans="1:26" s="43" customFormat="1" ht="54" hidden="1" customHeight="1" outlineLevel="1">
      <c r="A235" s="986"/>
      <c r="B235" s="1007"/>
      <c r="C235" s="34" t="s">
        <v>127</v>
      </c>
      <c r="D235" s="69" t="s">
        <v>128</v>
      </c>
      <c r="E235" s="70"/>
      <c r="F235" s="78"/>
      <c r="G235" s="37" t="s">
        <v>147</v>
      </c>
      <c r="H235" s="37" t="s">
        <v>148</v>
      </c>
      <c r="I235" s="69" t="s">
        <v>129</v>
      </c>
      <c r="J235" s="35" t="s">
        <v>35</v>
      </c>
      <c r="K235" s="71">
        <v>3</v>
      </c>
      <c r="L235" s="72"/>
      <c r="M235" s="73"/>
      <c r="N235" s="73"/>
      <c r="O235" s="73"/>
      <c r="P235" s="54">
        <v>0.3</v>
      </c>
      <c r="Q235" s="54">
        <v>0.25</v>
      </c>
      <c r="R235" s="54">
        <v>0.25</v>
      </c>
      <c r="S235" s="80">
        <v>0.2</v>
      </c>
      <c r="T235" s="80">
        <v>1</v>
      </c>
      <c r="U235" s="38"/>
      <c r="V235" s="35" t="s">
        <v>118</v>
      </c>
      <c r="W235" s="35" t="s">
        <v>119</v>
      </c>
      <c r="X235" s="50"/>
      <c r="Y235" s="79"/>
      <c r="Z235" s="75" t="s">
        <v>33</v>
      </c>
    </row>
    <row r="236" spans="1:26" s="43" customFormat="1" ht="54" hidden="1" customHeight="1" outlineLevel="1">
      <c r="A236" s="986"/>
      <c r="B236" s="1007"/>
      <c r="C236" s="34" t="s">
        <v>130</v>
      </c>
      <c r="D236" s="69" t="s">
        <v>131</v>
      </c>
      <c r="E236" s="70"/>
      <c r="F236" s="78"/>
      <c r="G236" s="37" t="s">
        <v>147</v>
      </c>
      <c r="H236" s="37" t="s">
        <v>148</v>
      </c>
      <c r="I236" s="69" t="s">
        <v>132</v>
      </c>
      <c r="J236" s="35" t="s">
        <v>35</v>
      </c>
      <c r="K236" s="71">
        <v>2</v>
      </c>
      <c r="L236" s="72"/>
      <c r="M236" s="73"/>
      <c r="N236" s="73"/>
      <c r="O236" s="73"/>
      <c r="P236" s="54">
        <v>0.3</v>
      </c>
      <c r="Q236" s="54">
        <v>0.25</v>
      </c>
      <c r="R236" s="54">
        <v>0.25</v>
      </c>
      <c r="S236" s="80">
        <v>0.2</v>
      </c>
      <c r="T236" s="80">
        <v>1</v>
      </c>
      <c r="U236" s="38"/>
      <c r="V236" s="35" t="s">
        <v>118</v>
      </c>
      <c r="W236" s="35" t="s">
        <v>119</v>
      </c>
      <c r="X236" s="50"/>
      <c r="Y236" s="79"/>
      <c r="Z236" s="75" t="s">
        <v>33</v>
      </c>
    </row>
    <row r="237" spans="1:26" s="43" customFormat="1" ht="54" hidden="1" customHeight="1" outlineLevel="1">
      <c r="A237" s="986"/>
      <c r="B237" s="1007"/>
      <c r="C237" s="34" t="s">
        <v>143</v>
      </c>
      <c r="D237" s="69" t="s">
        <v>134</v>
      </c>
      <c r="E237" s="70"/>
      <c r="F237" s="78"/>
      <c r="G237" s="37" t="s">
        <v>147</v>
      </c>
      <c r="H237" s="37" t="s">
        <v>148</v>
      </c>
      <c r="I237" s="69" t="s">
        <v>116</v>
      </c>
      <c r="J237" s="35" t="s">
        <v>35</v>
      </c>
      <c r="K237" s="71">
        <v>3</v>
      </c>
      <c r="L237" s="72"/>
      <c r="M237" s="73"/>
      <c r="N237" s="73">
        <v>1</v>
      </c>
      <c r="O237" s="73"/>
      <c r="P237" s="54">
        <v>0.3</v>
      </c>
      <c r="Q237" s="54">
        <v>0.25</v>
      </c>
      <c r="R237" s="54">
        <v>0.25</v>
      </c>
      <c r="S237" s="80">
        <v>0.2</v>
      </c>
      <c r="T237" s="80">
        <v>1</v>
      </c>
      <c r="U237" s="38"/>
      <c r="V237" s="35" t="s">
        <v>118</v>
      </c>
      <c r="W237" s="35" t="s">
        <v>119</v>
      </c>
      <c r="X237" s="50"/>
      <c r="Y237" s="79"/>
      <c r="Z237" s="75" t="s">
        <v>33</v>
      </c>
    </row>
    <row r="238" spans="1:26" s="43" customFormat="1" ht="54" hidden="1" customHeight="1" outlineLevel="1">
      <c r="A238" s="986"/>
      <c r="B238" s="1007"/>
      <c r="C238" s="34" t="s">
        <v>135</v>
      </c>
      <c r="D238" s="69" t="s">
        <v>136</v>
      </c>
      <c r="E238" s="50"/>
      <c r="F238" s="37"/>
      <c r="G238" s="37" t="s">
        <v>147</v>
      </c>
      <c r="H238" s="37" t="s">
        <v>148</v>
      </c>
      <c r="I238" s="69" t="s">
        <v>116</v>
      </c>
      <c r="J238" s="35" t="s">
        <v>35</v>
      </c>
      <c r="K238" s="71"/>
      <c r="L238" s="72"/>
      <c r="M238" s="73"/>
      <c r="N238" s="73"/>
      <c r="O238" s="73"/>
      <c r="P238" s="54">
        <v>0.3</v>
      </c>
      <c r="Q238" s="54">
        <v>0.25</v>
      </c>
      <c r="R238" s="54">
        <v>0.25</v>
      </c>
      <c r="S238" s="80">
        <v>0.2</v>
      </c>
      <c r="T238" s="80">
        <v>1</v>
      </c>
      <c r="U238" s="38"/>
      <c r="V238" s="35" t="s">
        <v>118</v>
      </c>
      <c r="W238" s="35" t="s">
        <v>119</v>
      </c>
      <c r="X238" s="50"/>
      <c r="Y238" s="79"/>
      <c r="Z238" s="75" t="s">
        <v>33</v>
      </c>
    </row>
    <row r="239" spans="1:26" ht="54" customHeight="1" collapsed="1">
      <c r="A239" s="24" t="s">
        <v>280</v>
      </c>
      <c r="B239" s="1009" t="s">
        <v>281</v>
      </c>
      <c r="C239" s="988"/>
      <c r="D239" s="25" t="s">
        <v>282</v>
      </c>
      <c r="E239" s="26">
        <v>0</v>
      </c>
      <c r="F239" s="27" t="s">
        <v>31</v>
      </c>
      <c r="G239" s="27" t="s">
        <v>147</v>
      </c>
      <c r="H239" s="27" t="s">
        <v>148</v>
      </c>
      <c r="I239" s="28" t="s">
        <v>116</v>
      </c>
      <c r="J239" s="25" t="s">
        <v>35</v>
      </c>
      <c r="K239" s="45">
        <v>1</v>
      </c>
      <c r="L239" s="1014">
        <v>0</v>
      </c>
      <c r="M239" s="1014"/>
      <c r="N239" s="1014"/>
      <c r="O239" s="65">
        <v>0</v>
      </c>
      <c r="P239" s="46">
        <v>0.3</v>
      </c>
      <c r="Q239" s="46">
        <v>0.25</v>
      </c>
      <c r="R239" s="46">
        <v>0.25</v>
      </c>
      <c r="S239" s="65">
        <v>0.2</v>
      </c>
      <c r="T239" s="65">
        <v>1</v>
      </c>
      <c r="U239" s="31" t="s">
        <v>149</v>
      </c>
      <c r="V239" s="25" t="s">
        <v>118</v>
      </c>
      <c r="W239" s="25" t="s">
        <v>119</v>
      </c>
      <c r="X239" s="25" t="s">
        <v>150</v>
      </c>
      <c r="Y239" s="77" t="s">
        <v>283</v>
      </c>
      <c r="Z239" s="75" t="s">
        <v>33</v>
      </c>
    </row>
    <row r="240" spans="1:26" s="43" customFormat="1" ht="54" hidden="1" customHeight="1" outlineLevel="1">
      <c r="A240" s="986" t="s">
        <v>152</v>
      </c>
      <c r="B240" s="1007" t="s">
        <v>123</v>
      </c>
      <c r="C240" s="34" t="s">
        <v>142</v>
      </c>
      <c r="D240" s="69" t="s">
        <v>125</v>
      </c>
      <c r="E240" s="70">
        <v>0</v>
      </c>
      <c r="F240" s="78"/>
      <c r="G240" s="78"/>
      <c r="H240" s="37" t="s">
        <v>148</v>
      </c>
      <c r="I240" s="69" t="s">
        <v>126</v>
      </c>
      <c r="J240" s="35" t="s">
        <v>35</v>
      </c>
      <c r="K240" s="71">
        <v>1</v>
      </c>
      <c r="L240" s="72"/>
      <c r="M240" s="73">
        <v>1</v>
      </c>
      <c r="N240" s="73"/>
      <c r="O240" s="73"/>
      <c r="P240" s="54">
        <v>0.3</v>
      </c>
      <c r="Q240" s="54">
        <v>0.25</v>
      </c>
      <c r="R240" s="54">
        <v>0.25</v>
      </c>
      <c r="S240" s="80">
        <v>0.2</v>
      </c>
      <c r="T240" s="80">
        <v>1</v>
      </c>
      <c r="U240" s="38"/>
      <c r="V240" s="35" t="s">
        <v>118</v>
      </c>
      <c r="W240" s="35" t="s">
        <v>119</v>
      </c>
      <c r="X240" s="50"/>
      <c r="Y240" s="79"/>
      <c r="Z240" s="75" t="s">
        <v>33</v>
      </c>
    </row>
    <row r="241" spans="1:26" s="43" customFormat="1" ht="54" hidden="1" customHeight="1" outlineLevel="1">
      <c r="A241" s="986"/>
      <c r="B241" s="1007"/>
      <c r="C241" s="34" t="s">
        <v>127</v>
      </c>
      <c r="D241" s="69" t="s">
        <v>128</v>
      </c>
      <c r="E241" s="70"/>
      <c r="F241" s="78"/>
      <c r="G241" s="78"/>
      <c r="H241" s="37" t="s">
        <v>148</v>
      </c>
      <c r="I241" s="69" t="s">
        <v>129</v>
      </c>
      <c r="J241" s="35" t="s">
        <v>35</v>
      </c>
      <c r="K241" s="71">
        <v>3</v>
      </c>
      <c r="L241" s="72"/>
      <c r="M241" s="73"/>
      <c r="N241" s="73"/>
      <c r="O241" s="73"/>
      <c r="P241" s="54">
        <v>0.3</v>
      </c>
      <c r="Q241" s="54">
        <v>0.25</v>
      </c>
      <c r="R241" s="54">
        <v>0.25</v>
      </c>
      <c r="S241" s="80">
        <v>0.2</v>
      </c>
      <c r="T241" s="80">
        <v>1</v>
      </c>
      <c r="U241" s="38"/>
      <c r="V241" s="35" t="s">
        <v>118</v>
      </c>
      <c r="W241" s="35" t="s">
        <v>119</v>
      </c>
      <c r="X241" s="50"/>
      <c r="Y241" s="79"/>
      <c r="Z241" s="75" t="s">
        <v>33</v>
      </c>
    </row>
    <row r="242" spans="1:26" s="43" customFormat="1" ht="54" hidden="1" customHeight="1" outlineLevel="1">
      <c r="A242" s="986"/>
      <c r="B242" s="1007"/>
      <c r="C242" s="34" t="s">
        <v>130</v>
      </c>
      <c r="D242" s="69" t="s">
        <v>131</v>
      </c>
      <c r="E242" s="70"/>
      <c r="F242" s="78"/>
      <c r="G242" s="78"/>
      <c r="H242" s="37" t="s">
        <v>148</v>
      </c>
      <c r="I242" s="69" t="s">
        <v>132</v>
      </c>
      <c r="J242" s="35" t="s">
        <v>35</v>
      </c>
      <c r="K242" s="71">
        <v>2</v>
      </c>
      <c r="L242" s="72"/>
      <c r="M242" s="73"/>
      <c r="N242" s="73"/>
      <c r="O242" s="73"/>
      <c r="P242" s="54">
        <v>0.3</v>
      </c>
      <c r="Q242" s="54">
        <v>0.25</v>
      </c>
      <c r="R242" s="54">
        <v>0.25</v>
      </c>
      <c r="S242" s="80">
        <v>0.2</v>
      </c>
      <c r="T242" s="80">
        <v>1</v>
      </c>
      <c r="U242" s="38"/>
      <c r="V242" s="35" t="s">
        <v>118</v>
      </c>
      <c r="W242" s="35" t="s">
        <v>119</v>
      </c>
      <c r="X242" s="50"/>
      <c r="Y242" s="79"/>
      <c r="Z242" s="75" t="s">
        <v>33</v>
      </c>
    </row>
    <row r="243" spans="1:26" s="43" customFormat="1" ht="54" hidden="1" customHeight="1" outlineLevel="1">
      <c r="A243" s="986"/>
      <c r="B243" s="1007"/>
      <c r="C243" s="34" t="s">
        <v>143</v>
      </c>
      <c r="D243" s="69" t="s">
        <v>134</v>
      </c>
      <c r="E243" s="70"/>
      <c r="F243" s="78"/>
      <c r="G243" s="78"/>
      <c r="H243" s="37" t="s">
        <v>148</v>
      </c>
      <c r="I243" s="69" t="s">
        <v>116</v>
      </c>
      <c r="J243" s="35" t="s">
        <v>35</v>
      </c>
      <c r="K243" s="71">
        <v>3</v>
      </c>
      <c r="L243" s="72"/>
      <c r="M243" s="73"/>
      <c r="N243" s="73">
        <v>1</v>
      </c>
      <c r="O243" s="73"/>
      <c r="P243" s="54">
        <v>0.3</v>
      </c>
      <c r="Q243" s="54">
        <v>0.25</v>
      </c>
      <c r="R243" s="54">
        <v>0.25</v>
      </c>
      <c r="S243" s="80">
        <v>0.2</v>
      </c>
      <c r="T243" s="80">
        <v>1</v>
      </c>
      <c r="U243" s="38"/>
      <c r="V243" s="35" t="s">
        <v>118</v>
      </c>
      <c r="W243" s="35" t="s">
        <v>119</v>
      </c>
      <c r="X243" s="50"/>
      <c r="Y243" s="79"/>
      <c r="Z243" s="75" t="s">
        <v>33</v>
      </c>
    </row>
    <row r="244" spans="1:26" s="43" customFormat="1" ht="54" hidden="1" customHeight="1" outlineLevel="1">
      <c r="A244" s="986"/>
      <c r="B244" s="1007"/>
      <c r="C244" s="34" t="s">
        <v>135</v>
      </c>
      <c r="D244" s="69" t="s">
        <v>136</v>
      </c>
      <c r="E244" s="50"/>
      <c r="F244" s="37"/>
      <c r="G244" s="37"/>
      <c r="H244" s="37" t="s">
        <v>148</v>
      </c>
      <c r="I244" s="69" t="s">
        <v>116</v>
      </c>
      <c r="J244" s="35" t="s">
        <v>35</v>
      </c>
      <c r="K244" s="71"/>
      <c r="L244" s="72"/>
      <c r="M244" s="73"/>
      <c r="N244" s="73"/>
      <c r="O244" s="73"/>
      <c r="P244" s="54">
        <v>0.3</v>
      </c>
      <c r="Q244" s="54">
        <v>0.25</v>
      </c>
      <c r="R244" s="54">
        <v>0.25</v>
      </c>
      <c r="S244" s="80">
        <v>0.2</v>
      </c>
      <c r="T244" s="80">
        <v>1</v>
      </c>
      <c r="U244" s="38"/>
      <c r="V244" s="35" t="s">
        <v>118</v>
      </c>
      <c r="W244" s="35" t="s">
        <v>119</v>
      </c>
      <c r="X244" s="50"/>
      <c r="Y244" s="79"/>
      <c r="Z244" s="75" t="s">
        <v>33</v>
      </c>
    </row>
    <row r="245" spans="1:26" ht="54" customHeight="1" collapsed="1">
      <c r="A245" s="24" t="s">
        <v>284</v>
      </c>
      <c r="B245" s="1009" t="s">
        <v>285</v>
      </c>
      <c r="C245" s="988"/>
      <c r="D245" s="25" t="s">
        <v>286</v>
      </c>
      <c r="E245" s="26">
        <v>0</v>
      </c>
      <c r="F245" s="27" t="s">
        <v>31</v>
      </c>
      <c r="G245" s="27" t="s">
        <v>52</v>
      </c>
      <c r="H245" s="27" t="s">
        <v>148</v>
      </c>
      <c r="I245" s="28" t="s">
        <v>116</v>
      </c>
      <c r="J245" s="25" t="s">
        <v>35</v>
      </c>
      <c r="K245" s="45">
        <v>1</v>
      </c>
      <c r="L245" s="1014">
        <v>0</v>
      </c>
      <c r="M245" s="1014"/>
      <c r="N245" s="1014"/>
      <c r="O245" s="65">
        <v>0</v>
      </c>
      <c r="P245" s="46">
        <v>0.3</v>
      </c>
      <c r="Q245" s="46">
        <v>0.25</v>
      </c>
      <c r="R245" s="46">
        <v>0.25</v>
      </c>
      <c r="S245" s="65">
        <v>0.2</v>
      </c>
      <c r="T245" s="65">
        <v>1</v>
      </c>
      <c r="U245" s="31" t="s">
        <v>149</v>
      </c>
      <c r="V245" s="25" t="s">
        <v>118</v>
      </c>
      <c r="W245" s="25" t="s">
        <v>119</v>
      </c>
      <c r="X245" s="25" t="s">
        <v>150</v>
      </c>
      <c r="Y245" s="77" t="s">
        <v>287</v>
      </c>
      <c r="Z245" s="75" t="s">
        <v>33</v>
      </c>
    </row>
    <row r="246" spans="1:26" s="43" customFormat="1" ht="54" hidden="1" customHeight="1" outlineLevel="1">
      <c r="A246" s="986" t="s">
        <v>152</v>
      </c>
      <c r="B246" s="1007" t="s">
        <v>123</v>
      </c>
      <c r="C246" s="34" t="s">
        <v>142</v>
      </c>
      <c r="D246" s="69" t="s">
        <v>125</v>
      </c>
      <c r="E246" s="70">
        <v>0</v>
      </c>
      <c r="F246" s="78"/>
      <c r="G246" s="78"/>
      <c r="H246" s="37" t="s">
        <v>148</v>
      </c>
      <c r="I246" s="69" t="s">
        <v>126</v>
      </c>
      <c r="J246" s="35" t="s">
        <v>35</v>
      </c>
      <c r="K246" s="71">
        <v>1</v>
      </c>
      <c r="L246" s="72"/>
      <c r="M246" s="73">
        <v>1</v>
      </c>
      <c r="N246" s="73"/>
      <c r="O246" s="73"/>
      <c r="P246" s="54">
        <v>0.3</v>
      </c>
      <c r="Q246" s="54">
        <v>0.25</v>
      </c>
      <c r="R246" s="54">
        <v>0.25</v>
      </c>
      <c r="S246" s="80">
        <v>0.2</v>
      </c>
      <c r="T246" s="80">
        <v>1</v>
      </c>
      <c r="U246" s="38"/>
      <c r="V246" s="35" t="s">
        <v>118</v>
      </c>
      <c r="W246" s="35" t="s">
        <v>119</v>
      </c>
      <c r="X246" s="50"/>
      <c r="Y246" s="79"/>
      <c r="Z246" s="75" t="s">
        <v>33</v>
      </c>
    </row>
    <row r="247" spans="1:26" s="43" customFormat="1" ht="54" hidden="1" customHeight="1" outlineLevel="1">
      <c r="A247" s="986"/>
      <c r="B247" s="1007"/>
      <c r="C247" s="34" t="s">
        <v>127</v>
      </c>
      <c r="D247" s="69" t="s">
        <v>128</v>
      </c>
      <c r="E247" s="70"/>
      <c r="F247" s="78"/>
      <c r="G247" s="78"/>
      <c r="H247" s="37" t="s">
        <v>148</v>
      </c>
      <c r="I247" s="69" t="s">
        <v>129</v>
      </c>
      <c r="J247" s="35" t="s">
        <v>35</v>
      </c>
      <c r="K247" s="71">
        <v>3</v>
      </c>
      <c r="L247" s="72"/>
      <c r="M247" s="73"/>
      <c r="N247" s="73"/>
      <c r="O247" s="73"/>
      <c r="P247" s="54">
        <v>0.3</v>
      </c>
      <c r="Q247" s="54">
        <v>0.25</v>
      </c>
      <c r="R247" s="54">
        <v>0.25</v>
      </c>
      <c r="S247" s="80">
        <v>0.2</v>
      </c>
      <c r="T247" s="80">
        <v>1</v>
      </c>
      <c r="U247" s="38"/>
      <c r="V247" s="35" t="s">
        <v>118</v>
      </c>
      <c r="W247" s="35" t="s">
        <v>119</v>
      </c>
      <c r="X247" s="50"/>
      <c r="Y247" s="79"/>
      <c r="Z247" s="75" t="s">
        <v>33</v>
      </c>
    </row>
    <row r="248" spans="1:26" s="43" customFormat="1" ht="54" hidden="1" customHeight="1" outlineLevel="1">
      <c r="A248" s="986"/>
      <c r="B248" s="1007"/>
      <c r="C248" s="34" t="s">
        <v>130</v>
      </c>
      <c r="D248" s="69" t="s">
        <v>131</v>
      </c>
      <c r="E248" s="70"/>
      <c r="F248" s="78"/>
      <c r="G248" s="78"/>
      <c r="H248" s="37" t="s">
        <v>148</v>
      </c>
      <c r="I248" s="69" t="s">
        <v>132</v>
      </c>
      <c r="J248" s="35" t="s">
        <v>35</v>
      </c>
      <c r="K248" s="71">
        <v>2</v>
      </c>
      <c r="L248" s="72"/>
      <c r="M248" s="73"/>
      <c r="N248" s="73"/>
      <c r="O248" s="73"/>
      <c r="P248" s="54">
        <v>0.3</v>
      </c>
      <c r="Q248" s="54">
        <v>0.25</v>
      </c>
      <c r="R248" s="54">
        <v>0.25</v>
      </c>
      <c r="S248" s="80">
        <v>0.2</v>
      </c>
      <c r="T248" s="80">
        <v>1</v>
      </c>
      <c r="U248" s="38"/>
      <c r="V248" s="35" t="s">
        <v>118</v>
      </c>
      <c r="W248" s="35" t="s">
        <v>119</v>
      </c>
      <c r="X248" s="50"/>
      <c r="Y248" s="79"/>
      <c r="Z248" s="75" t="s">
        <v>33</v>
      </c>
    </row>
    <row r="249" spans="1:26" s="43" customFormat="1" ht="54" hidden="1" customHeight="1" outlineLevel="1">
      <c r="A249" s="986"/>
      <c r="B249" s="1007"/>
      <c r="C249" s="34" t="s">
        <v>143</v>
      </c>
      <c r="D249" s="69" t="s">
        <v>134</v>
      </c>
      <c r="E249" s="70"/>
      <c r="F249" s="78"/>
      <c r="G249" s="78"/>
      <c r="H249" s="37" t="s">
        <v>148</v>
      </c>
      <c r="I249" s="69" t="s">
        <v>116</v>
      </c>
      <c r="J249" s="35" t="s">
        <v>35</v>
      </c>
      <c r="K249" s="71">
        <v>3</v>
      </c>
      <c r="L249" s="72"/>
      <c r="M249" s="73"/>
      <c r="N249" s="73">
        <v>1</v>
      </c>
      <c r="O249" s="73"/>
      <c r="P249" s="54">
        <v>0.3</v>
      </c>
      <c r="Q249" s="54">
        <v>0.25</v>
      </c>
      <c r="R249" s="54">
        <v>0.25</v>
      </c>
      <c r="S249" s="80">
        <v>0.2</v>
      </c>
      <c r="T249" s="80">
        <v>1</v>
      </c>
      <c r="U249" s="38"/>
      <c r="V249" s="35" t="s">
        <v>118</v>
      </c>
      <c r="W249" s="35" t="s">
        <v>119</v>
      </c>
      <c r="X249" s="50"/>
      <c r="Y249" s="79"/>
      <c r="Z249" s="75" t="s">
        <v>33</v>
      </c>
    </row>
    <row r="250" spans="1:26" s="43" customFormat="1" ht="54" hidden="1" customHeight="1" outlineLevel="1">
      <c r="A250" s="986"/>
      <c r="B250" s="1007"/>
      <c r="C250" s="34" t="s">
        <v>135</v>
      </c>
      <c r="D250" s="69" t="s">
        <v>136</v>
      </c>
      <c r="E250" s="50"/>
      <c r="F250" s="37"/>
      <c r="G250" s="37"/>
      <c r="H250" s="37" t="s">
        <v>148</v>
      </c>
      <c r="I250" s="69" t="s">
        <v>116</v>
      </c>
      <c r="J250" s="35" t="s">
        <v>35</v>
      </c>
      <c r="K250" s="71"/>
      <c r="L250" s="72"/>
      <c r="M250" s="73"/>
      <c r="N250" s="73"/>
      <c r="O250" s="73"/>
      <c r="P250" s="54">
        <v>0.3</v>
      </c>
      <c r="Q250" s="54">
        <v>0.25</v>
      </c>
      <c r="R250" s="54">
        <v>0.25</v>
      </c>
      <c r="S250" s="80">
        <v>0.2</v>
      </c>
      <c r="T250" s="80">
        <v>1</v>
      </c>
      <c r="U250" s="38"/>
      <c r="V250" s="35" t="s">
        <v>118</v>
      </c>
      <c r="W250" s="35" t="s">
        <v>119</v>
      </c>
      <c r="X250" s="50"/>
      <c r="Y250" s="79"/>
      <c r="Z250" s="75" t="s">
        <v>33</v>
      </c>
    </row>
    <row r="251" spans="1:26" ht="54" customHeight="1" collapsed="1">
      <c r="A251" s="24" t="s">
        <v>288</v>
      </c>
      <c r="B251" s="1009" t="s">
        <v>289</v>
      </c>
      <c r="C251" s="988"/>
      <c r="D251" s="25" t="s">
        <v>290</v>
      </c>
      <c r="E251" s="26">
        <v>0</v>
      </c>
      <c r="F251" s="27" t="s">
        <v>31</v>
      </c>
      <c r="G251" s="27" t="s">
        <v>147</v>
      </c>
      <c r="H251" s="27" t="s">
        <v>148</v>
      </c>
      <c r="I251" s="28" t="s">
        <v>116</v>
      </c>
      <c r="J251" s="25" t="s">
        <v>35</v>
      </c>
      <c r="K251" s="45">
        <v>1</v>
      </c>
      <c r="L251" s="1014">
        <v>0</v>
      </c>
      <c r="M251" s="1014"/>
      <c r="N251" s="1014"/>
      <c r="O251" s="65">
        <v>0</v>
      </c>
      <c r="P251" s="46">
        <v>0.3</v>
      </c>
      <c r="Q251" s="46">
        <v>0.25</v>
      </c>
      <c r="R251" s="46">
        <v>0.25</v>
      </c>
      <c r="S251" s="65">
        <v>0.2</v>
      </c>
      <c r="T251" s="65">
        <v>1</v>
      </c>
      <c r="U251" s="31" t="s">
        <v>149</v>
      </c>
      <c r="V251" s="25" t="s">
        <v>118</v>
      </c>
      <c r="W251" s="25" t="s">
        <v>119</v>
      </c>
      <c r="X251" s="25" t="s">
        <v>150</v>
      </c>
      <c r="Y251" s="77" t="s">
        <v>291</v>
      </c>
      <c r="Z251" s="75" t="s">
        <v>33</v>
      </c>
    </row>
    <row r="252" spans="1:26" s="43" customFormat="1" ht="54" hidden="1" customHeight="1" outlineLevel="1">
      <c r="A252" s="986" t="s">
        <v>152</v>
      </c>
      <c r="B252" s="1007" t="s">
        <v>123</v>
      </c>
      <c r="C252" s="34" t="s">
        <v>142</v>
      </c>
      <c r="D252" s="69" t="s">
        <v>125</v>
      </c>
      <c r="E252" s="70">
        <v>0</v>
      </c>
      <c r="F252" s="78"/>
      <c r="G252" s="37" t="s">
        <v>147</v>
      </c>
      <c r="H252" s="37" t="s">
        <v>148</v>
      </c>
      <c r="I252" s="69" t="s">
        <v>126</v>
      </c>
      <c r="J252" s="35" t="s">
        <v>35</v>
      </c>
      <c r="K252" s="71">
        <v>1</v>
      </c>
      <c r="L252" s="72"/>
      <c r="M252" s="73">
        <v>1</v>
      </c>
      <c r="N252" s="73"/>
      <c r="O252" s="73"/>
      <c r="P252" s="54">
        <v>0.3</v>
      </c>
      <c r="Q252" s="54">
        <v>0.25</v>
      </c>
      <c r="R252" s="54">
        <v>0.25</v>
      </c>
      <c r="S252" s="80">
        <v>0.2</v>
      </c>
      <c r="T252" s="80">
        <v>1</v>
      </c>
      <c r="U252" s="38"/>
      <c r="V252" s="35" t="s">
        <v>118</v>
      </c>
      <c r="W252" s="35" t="s">
        <v>119</v>
      </c>
      <c r="X252" s="50"/>
      <c r="Y252" s="79"/>
      <c r="Z252" s="75" t="s">
        <v>33</v>
      </c>
    </row>
    <row r="253" spans="1:26" s="43" customFormat="1" ht="54" hidden="1" customHeight="1" outlineLevel="1">
      <c r="A253" s="986"/>
      <c r="B253" s="1007"/>
      <c r="C253" s="34" t="s">
        <v>127</v>
      </c>
      <c r="D253" s="69" t="s">
        <v>128</v>
      </c>
      <c r="E253" s="70"/>
      <c r="F253" s="78"/>
      <c r="G253" s="37" t="s">
        <v>147</v>
      </c>
      <c r="H253" s="37" t="s">
        <v>148</v>
      </c>
      <c r="I253" s="69" t="s">
        <v>129</v>
      </c>
      <c r="J253" s="35" t="s">
        <v>35</v>
      </c>
      <c r="K253" s="71">
        <v>3</v>
      </c>
      <c r="L253" s="72"/>
      <c r="M253" s="73"/>
      <c r="N253" s="73"/>
      <c r="O253" s="73"/>
      <c r="P253" s="54">
        <v>0.3</v>
      </c>
      <c r="Q253" s="54">
        <v>0.25</v>
      </c>
      <c r="R253" s="54">
        <v>0.25</v>
      </c>
      <c r="S253" s="80">
        <v>0.2</v>
      </c>
      <c r="T253" s="80">
        <v>1</v>
      </c>
      <c r="U253" s="38"/>
      <c r="V253" s="35" t="s">
        <v>118</v>
      </c>
      <c r="W253" s="35" t="s">
        <v>119</v>
      </c>
      <c r="X253" s="50"/>
      <c r="Y253" s="79"/>
      <c r="Z253" s="75" t="s">
        <v>33</v>
      </c>
    </row>
    <row r="254" spans="1:26" s="43" customFormat="1" ht="54" hidden="1" customHeight="1" outlineLevel="1">
      <c r="A254" s="986"/>
      <c r="B254" s="1007"/>
      <c r="C254" s="34" t="s">
        <v>130</v>
      </c>
      <c r="D254" s="69" t="s">
        <v>131</v>
      </c>
      <c r="E254" s="70"/>
      <c r="F254" s="78"/>
      <c r="G254" s="37" t="s">
        <v>147</v>
      </c>
      <c r="H254" s="37" t="s">
        <v>148</v>
      </c>
      <c r="I254" s="69" t="s">
        <v>132</v>
      </c>
      <c r="J254" s="35" t="s">
        <v>35</v>
      </c>
      <c r="K254" s="71">
        <v>2</v>
      </c>
      <c r="L254" s="72"/>
      <c r="M254" s="73"/>
      <c r="N254" s="73"/>
      <c r="O254" s="73"/>
      <c r="P254" s="54">
        <v>0.3</v>
      </c>
      <c r="Q254" s="54">
        <v>0.25</v>
      </c>
      <c r="R254" s="54">
        <v>0.25</v>
      </c>
      <c r="S254" s="80">
        <v>0.2</v>
      </c>
      <c r="T254" s="80">
        <v>1</v>
      </c>
      <c r="U254" s="38"/>
      <c r="V254" s="35" t="s">
        <v>118</v>
      </c>
      <c r="W254" s="35" t="s">
        <v>119</v>
      </c>
      <c r="X254" s="50"/>
      <c r="Y254" s="79"/>
      <c r="Z254" s="75" t="s">
        <v>33</v>
      </c>
    </row>
    <row r="255" spans="1:26" s="43" customFormat="1" ht="54" hidden="1" customHeight="1" outlineLevel="1">
      <c r="A255" s="986"/>
      <c r="B255" s="1007"/>
      <c r="C255" s="34" t="s">
        <v>143</v>
      </c>
      <c r="D255" s="69" t="s">
        <v>134</v>
      </c>
      <c r="E255" s="70"/>
      <c r="F255" s="78"/>
      <c r="G255" s="37" t="s">
        <v>147</v>
      </c>
      <c r="H255" s="37" t="s">
        <v>148</v>
      </c>
      <c r="I255" s="69" t="s">
        <v>116</v>
      </c>
      <c r="J255" s="35" t="s">
        <v>35</v>
      </c>
      <c r="K255" s="71">
        <v>3</v>
      </c>
      <c r="L255" s="72"/>
      <c r="M255" s="73"/>
      <c r="N255" s="73">
        <v>1</v>
      </c>
      <c r="O255" s="73"/>
      <c r="P255" s="54">
        <v>0.3</v>
      </c>
      <c r="Q255" s="54">
        <v>0.25</v>
      </c>
      <c r="R255" s="54">
        <v>0.25</v>
      </c>
      <c r="S255" s="80">
        <v>0.2</v>
      </c>
      <c r="T255" s="80">
        <v>1</v>
      </c>
      <c r="U255" s="38"/>
      <c r="V255" s="35" t="s">
        <v>118</v>
      </c>
      <c r="W255" s="35" t="s">
        <v>119</v>
      </c>
      <c r="X255" s="50"/>
      <c r="Y255" s="79"/>
      <c r="Z255" s="75" t="s">
        <v>33</v>
      </c>
    </row>
    <row r="256" spans="1:26" s="43" customFormat="1" ht="54" hidden="1" customHeight="1" outlineLevel="1">
      <c r="A256" s="986"/>
      <c r="B256" s="1007"/>
      <c r="C256" s="34" t="s">
        <v>135</v>
      </c>
      <c r="D256" s="69" t="s">
        <v>136</v>
      </c>
      <c r="E256" s="50"/>
      <c r="F256" s="37"/>
      <c r="G256" s="37" t="s">
        <v>147</v>
      </c>
      <c r="H256" s="37" t="s">
        <v>148</v>
      </c>
      <c r="I256" s="69" t="s">
        <v>116</v>
      </c>
      <c r="J256" s="35" t="s">
        <v>35</v>
      </c>
      <c r="K256" s="71"/>
      <c r="L256" s="72"/>
      <c r="M256" s="73"/>
      <c r="N256" s="73"/>
      <c r="O256" s="73"/>
      <c r="P256" s="54">
        <v>0.3</v>
      </c>
      <c r="Q256" s="54">
        <v>0.25</v>
      </c>
      <c r="R256" s="54">
        <v>0.25</v>
      </c>
      <c r="S256" s="80">
        <v>0.2</v>
      </c>
      <c r="T256" s="80">
        <v>1</v>
      </c>
      <c r="U256" s="38"/>
      <c r="V256" s="35" t="s">
        <v>118</v>
      </c>
      <c r="W256" s="35" t="s">
        <v>119</v>
      </c>
      <c r="X256" s="50"/>
      <c r="Y256" s="79"/>
      <c r="Z256" s="75" t="s">
        <v>33</v>
      </c>
    </row>
    <row r="257" spans="1:26" ht="54" customHeight="1" collapsed="1">
      <c r="A257" s="24" t="s">
        <v>292</v>
      </c>
      <c r="B257" s="1009" t="s">
        <v>293</v>
      </c>
      <c r="C257" s="988"/>
      <c r="D257" s="25" t="s">
        <v>294</v>
      </c>
      <c r="E257" s="26">
        <v>0</v>
      </c>
      <c r="F257" s="27" t="s">
        <v>31</v>
      </c>
      <c r="G257" s="27" t="s">
        <v>147</v>
      </c>
      <c r="H257" s="27" t="s">
        <v>148</v>
      </c>
      <c r="I257" s="28" t="s">
        <v>116</v>
      </c>
      <c r="J257" s="25" t="s">
        <v>35</v>
      </c>
      <c r="K257" s="45">
        <v>1</v>
      </c>
      <c r="L257" s="1014">
        <v>0</v>
      </c>
      <c r="M257" s="1014"/>
      <c r="N257" s="1014"/>
      <c r="O257" s="65">
        <v>0</v>
      </c>
      <c r="P257" s="46">
        <v>0.3</v>
      </c>
      <c r="Q257" s="46">
        <v>0.25</v>
      </c>
      <c r="R257" s="46">
        <v>0.25</v>
      </c>
      <c r="S257" s="65">
        <v>0.2</v>
      </c>
      <c r="T257" s="65">
        <v>1</v>
      </c>
      <c r="U257" s="31" t="s">
        <v>149</v>
      </c>
      <c r="V257" s="25" t="s">
        <v>118</v>
      </c>
      <c r="W257" s="25" t="s">
        <v>119</v>
      </c>
      <c r="X257" s="25" t="s">
        <v>150</v>
      </c>
      <c r="Y257" s="77" t="s">
        <v>295</v>
      </c>
      <c r="Z257" s="75" t="s">
        <v>33</v>
      </c>
    </row>
    <row r="258" spans="1:26" s="43" customFormat="1" ht="54" hidden="1" customHeight="1" outlineLevel="1">
      <c r="A258" s="986" t="s">
        <v>152</v>
      </c>
      <c r="B258" s="1007" t="s">
        <v>123</v>
      </c>
      <c r="C258" s="34" t="s">
        <v>142</v>
      </c>
      <c r="D258" s="69" t="s">
        <v>125</v>
      </c>
      <c r="E258" s="70">
        <v>0</v>
      </c>
      <c r="F258" s="78"/>
      <c r="G258" s="78"/>
      <c r="H258" s="37" t="s">
        <v>148</v>
      </c>
      <c r="I258" s="69" t="s">
        <v>126</v>
      </c>
      <c r="J258" s="35" t="s">
        <v>35</v>
      </c>
      <c r="K258" s="71">
        <v>1</v>
      </c>
      <c r="L258" s="72"/>
      <c r="M258" s="73">
        <v>1</v>
      </c>
      <c r="N258" s="73"/>
      <c r="O258" s="73"/>
      <c r="P258" s="54">
        <v>0.3</v>
      </c>
      <c r="Q258" s="54">
        <v>0.25</v>
      </c>
      <c r="R258" s="54">
        <v>0.25</v>
      </c>
      <c r="S258" s="80">
        <v>0.2</v>
      </c>
      <c r="T258" s="80">
        <v>1</v>
      </c>
      <c r="U258" s="38"/>
      <c r="V258" s="35" t="s">
        <v>118</v>
      </c>
      <c r="W258" s="35" t="s">
        <v>119</v>
      </c>
      <c r="X258" s="50"/>
      <c r="Y258" s="79"/>
      <c r="Z258" s="75" t="s">
        <v>33</v>
      </c>
    </row>
    <row r="259" spans="1:26" s="43" customFormat="1" ht="54" hidden="1" customHeight="1" outlineLevel="1">
      <c r="A259" s="986"/>
      <c r="B259" s="1007"/>
      <c r="C259" s="34" t="s">
        <v>127</v>
      </c>
      <c r="D259" s="69" t="s">
        <v>128</v>
      </c>
      <c r="E259" s="70"/>
      <c r="F259" s="78"/>
      <c r="G259" s="78"/>
      <c r="H259" s="37" t="s">
        <v>148</v>
      </c>
      <c r="I259" s="69" t="s">
        <v>129</v>
      </c>
      <c r="J259" s="35" t="s">
        <v>35</v>
      </c>
      <c r="K259" s="71">
        <v>3</v>
      </c>
      <c r="L259" s="72"/>
      <c r="M259" s="73"/>
      <c r="N259" s="73"/>
      <c r="O259" s="73"/>
      <c r="P259" s="54">
        <v>0.3</v>
      </c>
      <c r="Q259" s="54">
        <v>0.25</v>
      </c>
      <c r="R259" s="54">
        <v>0.25</v>
      </c>
      <c r="S259" s="80">
        <v>0.2</v>
      </c>
      <c r="T259" s="80">
        <v>1</v>
      </c>
      <c r="U259" s="38"/>
      <c r="V259" s="35" t="s">
        <v>118</v>
      </c>
      <c r="W259" s="35" t="s">
        <v>119</v>
      </c>
      <c r="X259" s="50"/>
      <c r="Y259" s="79"/>
      <c r="Z259" s="75" t="s">
        <v>33</v>
      </c>
    </row>
    <row r="260" spans="1:26" s="43" customFormat="1" ht="54" hidden="1" customHeight="1" outlineLevel="1">
      <c r="A260" s="986"/>
      <c r="B260" s="1007"/>
      <c r="C260" s="34" t="s">
        <v>130</v>
      </c>
      <c r="D260" s="69" t="s">
        <v>131</v>
      </c>
      <c r="E260" s="70"/>
      <c r="F260" s="78"/>
      <c r="G260" s="78"/>
      <c r="H260" s="37" t="s">
        <v>148</v>
      </c>
      <c r="I260" s="69" t="s">
        <v>132</v>
      </c>
      <c r="J260" s="35" t="s">
        <v>35</v>
      </c>
      <c r="K260" s="71">
        <v>2</v>
      </c>
      <c r="L260" s="72"/>
      <c r="M260" s="73"/>
      <c r="N260" s="73"/>
      <c r="O260" s="73"/>
      <c r="P260" s="54">
        <v>0.3</v>
      </c>
      <c r="Q260" s="54">
        <v>0.25</v>
      </c>
      <c r="R260" s="54">
        <v>0.25</v>
      </c>
      <c r="S260" s="80">
        <v>0.2</v>
      </c>
      <c r="T260" s="80">
        <v>1</v>
      </c>
      <c r="U260" s="38"/>
      <c r="V260" s="35" t="s">
        <v>118</v>
      </c>
      <c r="W260" s="35" t="s">
        <v>119</v>
      </c>
      <c r="X260" s="50"/>
      <c r="Y260" s="79"/>
      <c r="Z260" s="75" t="s">
        <v>33</v>
      </c>
    </row>
    <row r="261" spans="1:26" s="43" customFormat="1" ht="54" hidden="1" customHeight="1" outlineLevel="1">
      <c r="A261" s="986"/>
      <c r="B261" s="1007"/>
      <c r="C261" s="34" t="s">
        <v>143</v>
      </c>
      <c r="D261" s="69" t="s">
        <v>134</v>
      </c>
      <c r="E261" s="70"/>
      <c r="F261" s="78"/>
      <c r="G261" s="78"/>
      <c r="H261" s="37" t="s">
        <v>148</v>
      </c>
      <c r="I261" s="69" t="s">
        <v>116</v>
      </c>
      <c r="J261" s="35" t="s">
        <v>35</v>
      </c>
      <c r="K261" s="71">
        <v>3</v>
      </c>
      <c r="L261" s="72"/>
      <c r="M261" s="73"/>
      <c r="N261" s="73">
        <v>1</v>
      </c>
      <c r="O261" s="73"/>
      <c r="P261" s="54">
        <v>0.3</v>
      </c>
      <c r="Q261" s="54">
        <v>0.25</v>
      </c>
      <c r="R261" s="54">
        <v>0.25</v>
      </c>
      <c r="S261" s="80">
        <v>0.2</v>
      </c>
      <c r="T261" s="80">
        <v>1</v>
      </c>
      <c r="U261" s="38"/>
      <c r="V261" s="35" t="s">
        <v>118</v>
      </c>
      <c r="W261" s="35" t="s">
        <v>119</v>
      </c>
      <c r="X261" s="50"/>
      <c r="Y261" s="79"/>
      <c r="Z261" s="75" t="s">
        <v>33</v>
      </c>
    </row>
    <row r="262" spans="1:26" s="43" customFormat="1" ht="54" hidden="1" customHeight="1" outlineLevel="1">
      <c r="A262" s="986"/>
      <c r="B262" s="1007"/>
      <c r="C262" s="34" t="s">
        <v>135</v>
      </c>
      <c r="D262" s="69" t="s">
        <v>136</v>
      </c>
      <c r="E262" s="50"/>
      <c r="F262" s="37"/>
      <c r="G262" s="37"/>
      <c r="H262" s="37" t="s">
        <v>148</v>
      </c>
      <c r="I262" s="69" t="s">
        <v>116</v>
      </c>
      <c r="J262" s="35" t="s">
        <v>35</v>
      </c>
      <c r="K262" s="71"/>
      <c r="L262" s="72"/>
      <c r="M262" s="73"/>
      <c r="N262" s="73"/>
      <c r="O262" s="73"/>
      <c r="P262" s="54">
        <v>0.3</v>
      </c>
      <c r="Q262" s="54">
        <v>0.25</v>
      </c>
      <c r="R262" s="54">
        <v>0.25</v>
      </c>
      <c r="S262" s="80">
        <v>0.2</v>
      </c>
      <c r="T262" s="80">
        <v>1</v>
      </c>
      <c r="U262" s="38"/>
      <c r="V262" s="35" t="s">
        <v>118</v>
      </c>
      <c r="W262" s="35" t="s">
        <v>119</v>
      </c>
      <c r="X262" s="50"/>
      <c r="Y262" s="79"/>
      <c r="Z262" s="75" t="s">
        <v>33</v>
      </c>
    </row>
    <row r="263" spans="1:26" ht="54" customHeight="1" collapsed="1">
      <c r="A263" s="24" t="s">
        <v>296</v>
      </c>
      <c r="B263" s="1009" t="s">
        <v>297</v>
      </c>
      <c r="C263" s="988"/>
      <c r="D263" s="25" t="s">
        <v>298</v>
      </c>
      <c r="E263" s="26">
        <v>0</v>
      </c>
      <c r="F263" s="27" t="s">
        <v>31</v>
      </c>
      <c r="G263" s="27" t="s">
        <v>52</v>
      </c>
      <c r="H263" s="27" t="s">
        <v>148</v>
      </c>
      <c r="I263" s="28" t="s">
        <v>116</v>
      </c>
      <c r="J263" s="25" t="s">
        <v>35</v>
      </c>
      <c r="K263" s="45">
        <v>1</v>
      </c>
      <c r="L263" s="1014">
        <v>0</v>
      </c>
      <c r="M263" s="1014"/>
      <c r="N263" s="1014"/>
      <c r="O263" s="65">
        <v>0</v>
      </c>
      <c r="P263" s="46">
        <v>0.3</v>
      </c>
      <c r="Q263" s="46">
        <v>0.25</v>
      </c>
      <c r="R263" s="46">
        <v>0.25</v>
      </c>
      <c r="S263" s="65">
        <v>0.2</v>
      </c>
      <c r="T263" s="65">
        <v>1</v>
      </c>
      <c r="U263" s="31" t="s">
        <v>149</v>
      </c>
      <c r="V263" s="25" t="s">
        <v>118</v>
      </c>
      <c r="W263" s="25" t="s">
        <v>119</v>
      </c>
      <c r="X263" s="25" t="s">
        <v>150</v>
      </c>
      <c r="Y263" s="77" t="s">
        <v>299</v>
      </c>
      <c r="Z263" s="75" t="s">
        <v>33</v>
      </c>
    </row>
    <row r="264" spans="1:26" s="43" customFormat="1" ht="54" hidden="1" customHeight="1" outlineLevel="1">
      <c r="A264" s="986" t="s">
        <v>152</v>
      </c>
      <c r="B264" s="1007" t="s">
        <v>123</v>
      </c>
      <c r="C264" s="34" t="s">
        <v>142</v>
      </c>
      <c r="D264" s="69" t="s">
        <v>125</v>
      </c>
      <c r="E264" s="70">
        <v>0</v>
      </c>
      <c r="F264" s="78"/>
      <c r="G264" s="37" t="s">
        <v>52</v>
      </c>
      <c r="H264" s="37" t="s">
        <v>148</v>
      </c>
      <c r="I264" s="69" t="s">
        <v>126</v>
      </c>
      <c r="J264" s="35" t="s">
        <v>35</v>
      </c>
      <c r="K264" s="71">
        <v>1</v>
      </c>
      <c r="L264" s="72"/>
      <c r="M264" s="73">
        <v>1</v>
      </c>
      <c r="N264" s="73"/>
      <c r="O264" s="73"/>
      <c r="P264" s="54">
        <v>0.3</v>
      </c>
      <c r="Q264" s="54">
        <v>0.25</v>
      </c>
      <c r="R264" s="54">
        <v>0.25</v>
      </c>
      <c r="S264" s="80">
        <v>0.2</v>
      </c>
      <c r="T264" s="80">
        <v>1</v>
      </c>
      <c r="U264" s="38"/>
      <c r="V264" s="35" t="s">
        <v>118</v>
      </c>
      <c r="W264" s="35" t="s">
        <v>119</v>
      </c>
      <c r="X264" s="50"/>
      <c r="Y264" s="79"/>
      <c r="Z264" s="75" t="s">
        <v>33</v>
      </c>
    </row>
    <row r="265" spans="1:26" s="43" customFormat="1" ht="54" hidden="1" customHeight="1" outlineLevel="1">
      <c r="A265" s="986"/>
      <c r="B265" s="1007"/>
      <c r="C265" s="34" t="s">
        <v>127</v>
      </c>
      <c r="D265" s="69" t="s">
        <v>128</v>
      </c>
      <c r="E265" s="70"/>
      <c r="F265" s="78"/>
      <c r="G265" s="37" t="s">
        <v>52</v>
      </c>
      <c r="H265" s="37" t="s">
        <v>148</v>
      </c>
      <c r="I265" s="69" t="s">
        <v>129</v>
      </c>
      <c r="J265" s="35" t="s">
        <v>35</v>
      </c>
      <c r="K265" s="71">
        <v>3</v>
      </c>
      <c r="L265" s="72"/>
      <c r="M265" s="73"/>
      <c r="N265" s="73"/>
      <c r="O265" s="73"/>
      <c r="P265" s="54">
        <v>0.3</v>
      </c>
      <c r="Q265" s="54">
        <v>0.25</v>
      </c>
      <c r="R265" s="54">
        <v>0.25</v>
      </c>
      <c r="S265" s="80">
        <v>0.2</v>
      </c>
      <c r="T265" s="80">
        <v>1</v>
      </c>
      <c r="U265" s="38"/>
      <c r="V265" s="35" t="s">
        <v>118</v>
      </c>
      <c r="W265" s="35" t="s">
        <v>119</v>
      </c>
      <c r="X265" s="50"/>
      <c r="Y265" s="79"/>
      <c r="Z265" s="75" t="s">
        <v>33</v>
      </c>
    </row>
    <row r="266" spans="1:26" s="43" customFormat="1" ht="54" hidden="1" customHeight="1" outlineLevel="1">
      <c r="A266" s="986"/>
      <c r="B266" s="1007"/>
      <c r="C266" s="34" t="s">
        <v>130</v>
      </c>
      <c r="D266" s="69" t="s">
        <v>131</v>
      </c>
      <c r="E266" s="70"/>
      <c r="F266" s="78"/>
      <c r="G266" s="37" t="s">
        <v>52</v>
      </c>
      <c r="H266" s="37" t="s">
        <v>148</v>
      </c>
      <c r="I266" s="69" t="s">
        <v>132</v>
      </c>
      <c r="J266" s="35" t="s">
        <v>35</v>
      </c>
      <c r="K266" s="71">
        <v>2</v>
      </c>
      <c r="L266" s="72"/>
      <c r="M266" s="73"/>
      <c r="N266" s="73"/>
      <c r="O266" s="73"/>
      <c r="P266" s="54">
        <v>0.3</v>
      </c>
      <c r="Q266" s="54">
        <v>0.25</v>
      </c>
      <c r="R266" s="54">
        <v>0.25</v>
      </c>
      <c r="S266" s="80">
        <v>0.2</v>
      </c>
      <c r="T266" s="80">
        <v>1</v>
      </c>
      <c r="U266" s="38"/>
      <c r="V266" s="35" t="s">
        <v>118</v>
      </c>
      <c r="W266" s="35" t="s">
        <v>119</v>
      </c>
      <c r="X266" s="50"/>
      <c r="Y266" s="79"/>
      <c r="Z266" s="75" t="s">
        <v>33</v>
      </c>
    </row>
    <row r="267" spans="1:26" s="43" customFormat="1" ht="54" hidden="1" customHeight="1" outlineLevel="1">
      <c r="A267" s="986"/>
      <c r="B267" s="1007"/>
      <c r="C267" s="34" t="s">
        <v>143</v>
      </c>
      <c r="D267" s="69" t="s">
        <v>134</v>
      </c>
      <c r="E267" s="70"/>
      <c r="F267" s="78"/>
      <c r="G267" s="37" t="s">
        <v>52</v>
      </c>
      <c r="H267" s="37" t="s">
        <v>148</v>
      </c>
      <c r="I267" s="69" t="s">
        <v>116</v>
      </c>
      <c r="J267" s="35" t="s">
        <v>35</v>
      </c>
      <c r="K267" s="71">
        <v>3</v>
      </c>
      <c r="L267" s="72"/>
      <c r="M267" s="73"/>
      <c r="N267" s="73">
        <v>1</v>
      </c>
      <c r="O267" s="73"/>
      <c r="P267" s="54">
        <v>0.3</v>
      </c>
      <c r="Q267" s="54">
        <v>0.25</v>
      </c>
      <c r="R267" s="54">
        <v>0.25</v>
      </c>
      <c r="S267" s="80">
        <v>0.2</v>
      </c>
      <c r="T267" s="80">
        <v>1</v>
      </c>
      <c r="U267" s="38"/>
      <c r="V267" s="35" t="s">
        <v>118</v>
      </c>
      <c r="W267" s="35" t="s">
        <v>119</v>
      </c>
      <c r="X267" s="50"/>
      <c r="Y267" s="79"/>
      <c r="Z267" s="75" t="s">
        <v>33</v>
      </c>
    </row>
    <row r="268" spans="1:26" s="43" customFormat="1" ht="54" hidden="1" customHeight="1" outlineLevel="1">
      <c r="A268" s="986"/>
      <c r="B268" s="1007"/>
      <c r="C268" s="34" t="s">
        <v>135</v>
      </c>
      <c r="D268" s="69" t="s">
        <v>136</v>
      </c>
      <c r="E268" s="50"/>
      <c r="F268" s="37"/>
      <c r="G268" s="37" t="s">
        <v>52</v>
      </c>
      <c r="H268" s="37" t="s">
        <v>148</v>
      </c>
      <c r="I268" s="69" t="s">
        <v>116</v>
      </c>
      <c r="J268" s="35" t="s">
        <v>35</v>
      </c>
      <c r="K268" s="71"/>
      <c r="L268" s="72"/>
      <c r="M268" s="73"/>
      <c r="N268" s="73"/>
      <c r="O268" s="73"/>
      <c r="P268" s="54">
        <v>0.3</v>
      </c>
      <c r="Q268" s="54">
        <v>0.25</v>
      </c>
      <c r="R268" s="54">
        <v>0.25</v>
      </c>
      <c r="S268" s="80">
        <v>0.2</v>
      </c>
      <c r="T268" s="80">
        <v>1</v>
      </c>
      <c r="U268" s="38"/>
      <c r="V268" s="35" t="s">
        <v>118</v>
      </c>
      <c r="W268" s="35" t="s">
        <v>119</v>
      </c>
      <c r="X268" s="50"/>
      <c r="Y268" s="79"/>
      <c r="Z268" s="75" t="s">
        <v>33</v>
      </c>
    </row>
    <row r="269" spans="1:26" ht="54" customHeight="1" collapsed="1">
      <c r="A269" s="24" t="s">
        <v>300</v>
      </c>
      <c r="B269" s="1009" t="s">
        <v>301</v>
      </c>
      <c r="C269" s="988"/>
      <c r="D269" s="25" t="s">
        <v>266</v>
      </c>
      <c r="E269" s="26">
        <v>0</v>
      </c>
      <c r="F269" s="27" t="s">
        <v>31</v>
      </c>
      <c r="G269" s="27" t="s">
        <v>52</v>
      </c>
      <c r="H269" s="27" t="s">
        <v>148</v>
      </c>
      <c r="I269" s="28" t="s">
        <v>116</v>
      </c>
      <c r="J269" s="25" t="s">
        <v>35</v>
      </c>
      <c r="K269" s="45">
        <v>1</v>
      </c>
      <c r="L269" s="1014">
        <v>0</v>
      </c>
      <c r="M269" s="1014"/>
      <c r="N269" s="1014"/>
      <c r="O269" s="65">
        <v>0</v>
      </c>
      <c r="P269" s="46">
        <v>0.3</v>
      </c>
      <c r="Q269" s="46">
        <v>0.25</v>
      </c>
      <c r="R269" s="46">
        <v>0.25</v>
      </c>
      <c r="S269" s="65">
        <v>0.2</v>
      </c>
      <c r="T269" s="65">
        <v>1</v>
      </c>
      <c r="U269" s="31" t="s">
        <v>149</v>
      </c>
      <c r="V269" s="25" t="s">
        <v>118</v>
      </c>
      <c r="W269" s="25" t="s">
        <v>119</v>
      </c>
      <c r="X269" s="25" t="s">
        <v>150</v>
      </c>
      <c r="Y269" s="77" t="s">
        <v>267</v>
      </c>
      <c r="Z269" s="75" t="s">
        <v>33</v>
      </c>
    </row>
    <row r="270" spans="1:26" s="43" customFormat="1" ht="54" hidden="1" customHeight="1" outlineLevel="1">
      <c r="A270" s="986" t="s">
        <v>152</v>
      </c>
      <c r="B270" s="1007" t="s">
        <v>123</v>
      </c>
      <c r="C270" s="34" t="s">
        <v>142</v>
      </c>
      <c r="D270" s="69" t="s">
        <v>125</v>
      </c>
      <c r="E270" s="70">
        <v>0</v>
      </c>
      <c r="F270" s="78"/>
      <c r="G270" s="78"/>
      <c r="H270" s="37" t="s">
        <v>148</v>
      </c>
      <c r="I270" s="69" t="s">
        <v>126</v>
      </c>
      <c r="J270" s="35" t="s">
        <v>35</v>
      </c>
      <c r="K270" s="71">
        <v>1</v>
      </c>
      <c r="L270" s="72"/>
      <c r="M270" s="73">
        <v>1</v>
      </c>
      <c r="N270" s="73"/>
      <c r="O270" s="73"/>
      <c r="P270" s="54">
        <v>0.3</v>
      </c>
      <c r="Q270" s="54">
        <v>0.25</v>
      </c>
      <c r="R270" s="54">
        <v>0.25</v>
      </c>
      <c r="S270" s="80">
        <v>0.2</v>
      </c>
      <c r="T270" s="80">
        <v>1</v>
      </c>
      <c r="U270" s="38"/>
      <c r="V270" s="35" t="s">
        <v>118</v>
      </c>
      <c r="W270" s="35" t="s">
        <v>119</v>
      </c>
      <c r="X270" s="50"/>
      <c r="Y270" s="79"/>
      <c r="Z270" s="75" t="s">
        <v>33</v>
      </c>
    </row>
    <row r="271" spans="1:26" s="43" customFormat="1" ht="54" hidden="1" customHeight="1" outlineLevel="1">
      <c r="A271" s="986"/>
      <c r="B271" s="1007"/>
      <c r="C271" s="34" t="s">
        <v>127</v>
      </c>
      <c r="D271" s="69" t="s">
        <v>128</v>
      </c>
      <c r="E271" s="70"/>
      <c r="F271" s="78"/>
      <c r="G271" s="78"/>
      <c r="H271" s="37" t="s">
        <v>148</v>
      </c>
      <c r="I271" s="69" t="s">
        <v>129</v>
      </c>
      <c r="J271" s="35" t="s">
        <v>35</v>
      </c>
      <c r="K271" s="71">
        <v>3</v>
      </c>
      <c r="L271" s="72"/>
      <c r="M271" s="73"/>
      <c r="N271" s="73"/>
      <c r="O271" s="73"/>
      <c r="P271" s="54">
        <v>0.3</v>
      </c>
      <c r="Q271" s="54">
        <v>0.25</v>
      </c>
      <c r="R271" s="54">
        <v>0.25</v>
      </c>
      <c r="S271" s="80">
        <v>0.2</v>
      </c>
      <c r="T271" s="80">
        <v>1</v>
      </c>
      <c r="U271" s="38"/>
      <c r="V271" s="35" t="s">
        <v>118</v>
      </c>
      <c r="W271" s="35" t="s">
        <v>119</v>
      </c>
      <c r="X271" s="50"/>
      <c r="Y271" s="79"/>
      <c r="Z271" s="75" t="s">
        <v>33</v>
      </c>
    </row>
    <row r="272" spans="1:26" s="43" customFormat="1" ht="54" hidden="1" customHeight="1" outlineLevel="1">
      <c r="A272" s="986"/>
      <c r="B272" s="1007"/>
      <c r="C272" s="34" t="s">
        <v>130</v>
      </c>
      <c r="D272" s="69" t="s">
        <v>131</v>
      </c>
      <c r="E272" s="70"/>
      <c r="F272" s="78"/>
      <c r="G272" s="78"/>
      <c r="H272" s="37" t="s">
        <v>148</v>
      </c>
      <c r="I272" s="69" t="s">
        <v>132</v>
      </c>
      <c r="J272" s="35" t="s">
        <v>35</v>
      </c>
      <c r="K272" s="71">
        <v>2</v>
      </c>
      <c r="L272" s="72"/>
      <c r="M272" s="73"/>
      <c r="N272" s="73"/>
      <c r="O272" s="73"/>
      <c r="P272" s="54">
        <v>0.3</v>
      </c>
      <c r="Q272" s="54">
        <v>0.25</v>
      </c>
      <c r="R272" s="54">
        <v>0.25</v>
      </c>
      <c r="S272" s="80">
        <v>0.2</v>
      </c>
      <c r="T272" s="80">
        <v>1</v>
      </c>
      <c r="U272" s="38"/>
      <c r="V272" s="35" t="s">
        <v>118</v>
      </c>
      <c r="W272" s="35" t="s">
        <v>119</v>
      </c>
      <c r="X272" s="50"/>
      <c r="Y272" s="79"/>
      <c r="Z272" s="75" t="s">
        <v>33</v>
      </c>
    </row>
    <row r="273" spans="1:26" s="43" customFormat="1" ht="54" hidden="1" customHeight="1" outlineLevel="1">
      <c r="A273" s="986"/>
      <c r="B273" s="1007"/>
      <c r="C273" s="34" t="s">
        <v>143</v>
      </c>
      <c r="D273" s="69" t="s">
        <v>134</v>
      </c>
      <c r="E273" s="70"/>
      <c r="F273" s="78"/>
      <c r="G273" s="78"/>
      <c r="H273" s="37" t="s">
        <v>148</v>
      </c>
      <c r="I273" s="69" t="s">
        <v>116</v>
      </c>
      <c r="J273" s="35" t="s">
        <v>35</v>
      </c>
      <c r="K273" s="71">
        <v>3</v>
      </c>
      <c r="L273" s="72"/>
      <c r="M273" s="73"/>
      <c r="N273" s="73">
        <v>1</v>
      </c>
      <c r="O273" s="73"/>
      <c r="P273" s="54">
        <v>0.3</v>
      </c>
      <c r="Q273" s="54">
        <v>0.25</v>
      </c>
      <c r="R273" s="54">
        <v>0.25</v>
      </c>
      <c r="S273" s="80">
        <v>0.2</v>
      </c>
      <c r="T273" s="80">
        <v>1</v>
      </c>
      <c r="U273" s="38"/>
      <c r="V273" s="35" t="s">
        <v>118</v>
      </c>
      <c r="W273" s="35" t="s">
        <v>119</v>
      </c>
      <c r="X273" s="50"/>
      <c r="Y273" s="79"/>
      <c r="Z273" s="75" t="s">
        <v>33</v>
      </c>
    </row>
    <row r="274" spans="1:26" s="43" customFormat="1" ht="54" hidden="1" customHeight="1" outlineLevel="1">
      <c r="A274" s="986"/>
      <c r="B274" s="1007"/>
      <c r="C274" s="34" t="s">
        <v>135</v>
      </c>
      <c r="D274" s="69" t="s">
        <v>136</v>
      </c>
      <c r="E274" s="50"/>
      <c r="F274" s="37"/>
      <c r="G274" s="37"/>
      <c r="H274" s="37" t="s">
        <v>148</v>
      </c>
      <c r="I274" s="69" t="s">
        <v>116</v>
      </c>
      <c r="J274" s="35" t="s">
        <v>35</v>
      </c>
      <c r="K274" s="71"/>
      <c r="L274" s="72"/>
      <c r="M274" s="73"/>
      <c r="N274" s="73"/>
      <c r="O274" s="73"/>
      <c r="P274" s="54">
        <v>0.3</v>
      </c>
      <c r="Q274" s="54">
        <v>0.25</v>
      </c>
      <c r="R274" s="54">
        <v>0.25</v>
      </c>
      <c r="S274" s="80">
        <v>0.2</v>
      </c>
      <c r="T274" s="80">
        <v>1</v>
      </c>
      <c r="U274" s="38"/>
      <c r="V274" s="35" t="s">
        <v>118</v>
      </c>
      <c r="W274" s="35" t="s">
        <v>119</v>
      </c>
      <c r="X274" s="50"/>
      <c r="Y274" s="79"/>
      <c r="Z274" s="75" t="s">
        <v>33</v>
      </c>
    </row>
    <row r="275" spans="1:26" ht="54" customHeight="1" collapsed="1">
      <c r="A275" s="24" t="s">
        <v>302</v>
      </c>
      <c r="B275" s="1009" t="s">
        <v>303</v>
      </c>
      <c r="C275" s="988"/>
      <c r="D275" s="25" t="s">
        <v>304</v>
      </c>
      <c r="E275" s="26">
        <v>0</v>
      </c>
      <c r="F275" s="27" t="s">
        <v>31</v>
      </c>
      <c r="G275" s="27" t="s">
        <v>147</v>
      </c>
      <c r="H275" s="27" t="s">
        <v>148</v>
      </c>
      <c r="I275" s="28" t="s">
        <v>116</v>
      </c>
      <c r="J275" s="25" t="s">
        <v>35</v>
      </c>
      <c r="K275" s="45">
        <v>1</v>
      </c>
      <c r="L275" s="1014">
        <v>0</v>
      </c>
      <c r="M275" s="1014"/>
      <c r="N275" s="1014"/>
      <c r="O275" s="65">
        <v>0</v>
      </c>
      <c r="P275" s="46">
        <v>0.3</v>
      </c>
      <c r="Q275" s="46">
        <v>0.25</v>
      </c>
      <c r="R275" s="46">
        <v>0.25</v>
      </c>
      <c r="S275" s="65">
        <v>0.2</v>
      </c>
      <c r="T275" s="65">
        <v>1</v>
      </c>
      <c r="U275" s="31" t="s">
        <v>149</v>
      </c>
      <c r="V275" s="25" t="s">
        <v>118</v>
      </c>
      <c r="W275" s="25" t="s">
        <v>119</v>
      </c>
      <c r="X275" s="25" t="s">
        <v>150</v>
      </c>
      <c r="Y275" s="77" t="s">
        <v>305</v>
      </c>
      <c r="Z275" s="75" t="s">
        <v>33</v>
      </c>
    </row>
    <row r="276" spans="1:26" s="43" customFormat="1" ht="54" hidden="1" customHeight="1" outlineLevel="1">
      <c r="A276" s="986" t="s">
        <v>152</v>
      </c>
      <c r="B276" s="1007" t="s">
        <v>123</v>
      </c>
      <c r="C276" s="34" t="s">
        <v>142</v>
      </c>
      <c r="D276" s="69" t="s">
        <v>125</v>
      </c>
      <c r="E276" s="70">
        <v>0</v>
      </c>
      <c r="F276" s="78"/>
      <c r="G276" s="37" t="s">
        <v>147</v>
      </c>
      <c r="H276" s="37" t="s">
        <v>148</v>
      </c>
      <c r="I276" s="69" t="s">
        <v>126</v>
      </c>
      <c r="J276" s="35" t="s">
        <v>35</v>
      </c>
      <c r="K276" s="71">
        <v>1</v>
      </c>
      <c r="L276" s="72"/>
      <c r="M276" s="73">
        <v>1</v>
      </c>
      <c r="N276" s="73"/>
      <c r="O276" s="73"/>
      <c r="P276" s="54">
        <v>0.3</v>
      </c>
      <c r="Q276" s="54">
        <v>0.25</v>
      </c>
      <c r="R276" s="54">
        <v>0.25</v>
      </c>
      <c r="S276" s="80">
        <v>0.2</v>
      </c>
      <c r="T276" s="80">
        <v>1</v>
      </c>
      <c r="U276" s="38"/>
      <c r="V276" s="35" t="s">
        <v>118</v>
      </c>
      <c r="W276" s="35" t="s">
        <v>119</v>
      </c>
      <c r="X276" s="50"/>
      <c r="Y276" s="79"/>
      <c r="Z276" s="75" t="s">
        <v>33</v>
      </c>
    </row>
    <row r="277" spans="1:26" s="43" customFormat="1" ht="54" hidden="1" customHeight="1" outlineLevel="1">
      <c r="A277" s="986"/>
      <c r="B277" s="1007"/>
      <c r="C277" s="34" t="s">
        <v>127</v>
      </c>
      <c r="D277" s="69" t="s">
        <v>128</v>
      </c>
      <c r="E277" s="70"/>
      <c r="F277" s="78"/>
      <c r="G277" s="37" t="s">
        <v>147</v>
      </c>
      <c r="H277" s="37" t="s">
        <v>148</v>
      </c>
      <c r="I277" s="69" t="s">
        <v>129</v>
      </c>
      <c r="J277" s="35" t="s">
        <v>35</v>
      </c>
      <c r="K277" s="71">
        <v>3</v>
      </c>
      <c r="L277" s="72"/>
      <c r="M277" s="73"/>
      <c r="N277" s="73"/>
      <c r="O277" s="73"/>
      <c r="P277" s="54">
        <v>0.3</v>
      </c>
      <c r="Q277" s="54">
        <v>0.25</v>
      </c>
      <c r="R277" s="54">
        <v>0.25</v>
      </c>
      <c r="S277" s="80">
        <v>0.2</v>
      </c>
      <c r="T277" s="80">
        <v>1</v>
      </c>
      <c r="U277" s="38"/>
      <c r="V277" s="35" t="s">
        <v>118</v>
      </c>
      <c r="W277" s="35" t="s">
        <v>119</v>
      </c>
      <c r="X277" s="50"/>
      <c r="Y277" s="79"/>
      <c r="Z277" s="75" t="s">
        <v>33</v>
      </c>
    </row>
    <row r="278" spans="1:26" s="43" customFormat="1" ht="54" hidden="1" customHeight="1" outlineLevel="1">
      <c r="A278" s="986"/>
      <c r="B278" s="1007"/>
      <c r="C278" s="34" t="s">
        <v>130</v>
      </c>
      <c r="D278" s="69" t="s">
        <v>131</v>
      </c>
      <c r="E278" s="70"/>
      <c r="F278" s="78"/>
      <c r="G278" s="37" t="s">
        <v>147</v>
      </c>
      <c r="H278" s="37" t="s">
        <v>148</v>
      </c>
      <c r="I278" s="69" t="s">
        <v>132</v>
      </c>
      <c r="J278" s="35" t="s">
        <v>35</v>
      </c>
      <c r="K278" s="71">
        <v>2</v>
      </c>
      <c r="L278" s="72"/>
      <c r="M278" s="73"/>
      <c r="N278" s="73"/>
      <c r="O278" s="73"/>
      <c r="P278" s="54">
        <v>0.3</v>
      </c>
      <c r="Q278" s="54">
        <v>0.25</v>
      </c>
      <c r="R278" s="54">
        <v>0.25</v>
      </c>
      <c r="S278" s="80">
        <v>0.2</v>
      </c>
      <c r="T278" s="80">
        <v>1</v>
      </c>
      <c r="U278" s="38"/>
      <c r="V278" s="35" t="s">
        <v>118</v>
      </c>
      <c r="W278" s="35" t="s">
        <v>119</v>
      </c>
      <c r="X278" s="50"/>
      <c r="Y278" s="79"/>
      <c r="Z278" s="75" t="s">
        <v>33</v>
      </c>
    </row>
    <row r="279" spans="1:26" s="43" customFormat="1" ht="54" hidden="1" customHeight="1" outlineLevel="1">
      <c r="A279" s="986"/>
      <c r="B279" s="1007"/>
      <c r="C279" s="34" t="s">
        <v>143</v>
      </c>
      <c r="D279" s="69" t="s">
        <v>134</v>
      </c>
      <c r="E279" s="70"/>
      <c r="F279" s="78"/>
      <c r="G279" s="37" t="s">
        <v>147</v>
      </c>
      <c r="H279" s="37" t="s">
        <v>148</v>
      </c>
      <c r="I279" s="69" t="s">
        <v>116</v>
      </c>
      <c r="J279" s="35" t="s">
        <v>35</v>
      </c>
      <c r="K279" s="71">
        <v>3</v>
      </c>
      <c r="L279" s="72"/>
      <c r="M279" s="73"/>
      <c r="N279" s="73">
        <v>1</v>
      </c>
      <c r="O279" s="73"/>
      <c r="P279" s="54">
        <v>0.3</v>
      </c>
      <c r="Q279" s="54">
        <v>0.25</v>
      </c>
      <c r="R279" s="54">
        <v>0.25</v>
      </c>
      <c r="S279" s="80">
        <v>0.2</v>
      </c>
      <c r="T279" s="80">
        <v>1</v>
      </c>
      <c r="U279" s="38"/>
      <c r="V279" s="35" t="s">
        <v>118</v>
      </c>
      <c r="W279" s="35" t="s">
        <v>119</v>
      </c>
      <c r="X279" s="50"/>
      <c r="Y279" s="79"/>
      <c r="Z279" s="75" t="s">
        <v>33</v>
      </c>
    </row>
    <row r="280" spans="1:26" s="43" customFormat="1" ht="54" hidden="1" customHeight="1" outlineLevel="1">
      <c r="A280" s="986"/>
      <c r="B280" s="1007"/>
      <c r="C280" s="34" t="s">
        <v>135</v>
      </c>
      <c r="D280" s="69" t="s">
        <v>136</v>
      </c>
      <c r="E280" s="50"/>
      <c r="F280" s="37"/>
      <c r="G280" s="37" t="s">
        <v>147</v>
      </c>
      <c r="H280" s="37" t="s">
        <v>148</v>
      </c>
      <c r="I280" s="69" t="s">
        <v>116</v>
      </c>
      <c r="J280" s="35" t="s">
        <v>35</v>
      </c>
      <c r="K280" s="71"/>
      <c r="L280" s="72"/>
      <c r="M280" s="73"/>
      <c r="N280" s="73"/>
      <c r="O280" s="73"/>
      <c r="P280" s="54">
        <v>0.3</v>
      </c>
      <c r="Q280" s="54">
        <v>0.25</v>
      </c>
      <c r="R280" s="54">
        <v>0.25</v>
      </c>
      <c r="S280" s="80">
        <v>0.2</v>
      </c>
      <c r="T280" s="80">
        <v>1</v>
      </c>
      <c r="U280" s="38"/>
      <c r="V280" s="35" t="s">
        <v>118</v>
      </c>
      <c r="W280" s="35" t="s">
        <v>119</v>
      </c>
      <c r="X280" s="50"/>
      <c r="Y280" s="79"/>
      <c r="Z280" s="75" t="s">
        <v>33</v>
      </c>
    </row>
    <row r="281" spans="1:26" ht="54" customHeight="1" collapsed="1">
      <c r="A281" s="24" t="s">
        <v>306</v>
      </c>
      <c r="B281" s="1009" t="s">
        <v>307</v>
      </c>
      <c r="C281" s="988"/>
      <c r="D281" s="25" t="s">
        <v>308</v>
      </c>
      <c r="E281" s="26">
        <v>0</v>
      </c>
      <c r="F281" s="27" t="s">
        <v>31</v>
      </c>
      <c r="G281" s="27" t="s">
        <v>147</v>
      </c>
      <c r="H281" s="27" t="s">
        <v>148</v>
      </c>
      <c r="I281" s="28" t="s">
        <v>116</v>
      </c>
      <c r="J281" s="25" t="s">
        <v>35</v>
      </c>
      <c r="K281" s="45">
        <v>1</v>
      </c>
      <c r="L281" s="1014">
        <v>0</v>
      </c>
      <c r="M281" s="1014"/>
      <c r="N281" s="1014"/>
      <c r="O281" s="65">
        <v>0</v>
      </c>
      <c r="P281" s="46">
        <v>0.3</v>
      </c>
      <c r="Q281" s="46">
        <v>0.25</v>
      </c>
      <c r="R281" s="46">
        <v>0.25</v>
      </c>
      <c r="S281" s="65">
        <v>0.2</v>
      </c>
      <c r="T281" s="65">
        <v>1</v>
      </c>
      <c r="U281" s="31" t="s">
        <v>149</v>
      </c>
      <c r="V281" s="25" t="s">
        <v>118</v>
      </c>
      <c r="W281" s="25" t="s">
        <v>119</v>
      </c>
      <c r="X281" s="25" t="s">
        <v>150</v>
      </c>
      <c r="Y281" s="77" t="s">
        <v>309</v>
      </c>
      <c r="Z281" s="75" t="s">
        <v>33</v>
      </c>
    </row>
    <row r="282" spans="1:26" s="43" customFormat="1" ht="54" hidden="1" customHeight="1" outlineLevel="1">
      <c r="A282" s="986" t="s">
        <v>152</v>
      </c>
      <c r="B282" s="1007" t="s">
        <v>123</v>
      </c>
      <c r="C282" s="34" t="s">
        <v>142</v>
      </c>
      <c r="D282" s="69" t="s">
        <v>125</v>
      </c>
      <c r="E282" s="70">
        <v>0</v>
      </c>
      <c r="F282" s="78"/>
      <c r="G282" s="37" t="s">
        <v>147</v>
      </c>
      <c r="H282" s="37" t="s">
        <v>148</v>
      </c>
      <c r="I282" s="69" t="s">
        <v>126</v>
      </c>
      <c r="J282" s="35" t="s">
        <v>35</v>
      </c>
      <c r="K282" s="71">
        <v>1</v>
      </c>
      <c r="L282" s="72"/>
      <c r="M282" s="73">
        <v>1</v>
      </c>
      <c r="N282" s="73"/>
      <c r="O282" s="73"/>
      <c r="P282" s="54">
        <v>0.3</v>
      </c>
      <c r="Q282" s="54">
        <v>0.25</v>
      </c>
      <c r="R282" s="54">
        <v>0.25</v>
      </c>
      <c r="S282" s="80">
        <v>0.2</v>
      </c>
      <c r="T282" s="80">
        <v>1</v>
      </c>
      <c r="U282" s="38"/>
      <c r="V282" s="35" t="s">
        <v>118</v>
      </c>
      <c r="W282" s="35" t="s">
        <v>119</v>
      </c>
      <c r="X282" s="50"/>
      <c r="Y282" s="79"/>
      <c r="Z282" s="75" t="s">
        <v>33</v>
      </c>
    </row>
    <row r="283" spans="1:26" s="43" customFormat="1" ht="54" hidden="1" customHeight="1" outlineLevel="1">
      <c r="A283" s="986"/>
      <c r="B283" s="1007"/>
      <c r="C283" s="34" t="s">
        <v>127</v>
      </c>
      <c r="D283" s="69" t="s">
        <v>128</v>
      </c>
      <c r="E283" s="70"/>
      <c r="F283" s="78"/>
      <c r="G283" s="37" t="s">
        <v>147</v>
      </c>
      <c r="H283" s="37" t="s">
        <v>148</v>
      </c>
      <c r="I283" s="69" t="s">
        <v>129</v>
      </c>
      <c r="J283" s="35" t="s">
        <v>35</v>
      </c>
      <c r="K283" s="71">
        <v>3</v>
      </c>
      <c r="L283" s="72"/>
      <c r="M283" s="73"/>
      <c r="N283" s="73"/>
      <c r="O283" s="73"/>
      <c r="P283" s="54">
        <v>0.3</v>
      </c>
      <c r="Q283" s="54">
        <v>0.25</v>
      </c>
      <c r="R283" s="54">
        <v>0.25</v>
      </c>
      <c r="S283" s="80">
        <v>0.2</v>
      </c>
      <c r="T283" s="80">
        <v>1</v>
      </c>
      <c r="U283" s="38"/>
      <c r="V283" s="35" t="s">
        <v>118</v>
      </c>
      <c r="W283" s="35" t="s">
        <v>119</v>
      </c>
      <c r="X283" s="50"/>
      <c r="Y283" s="79"/>
      <c r="Z283" s="75" t="s">
        <v>33</v>
      </c>
    </row>
    <row r="284" spans="1:26" s="43" customFormat="1" ht="54" hidden="1" customHeight="1" outlineLevel="1">
      <c r="A284" s="986"/>
      <c r="B284" s="1007"/>
      <c r="C284" s="34" t="s">
        <v>130</v>
      </c>
      <c r="D284" s="69" t="s">
        <v>131</v>
      </c>
      <c r="E284" s="70"/>
      <c r="F284" s="78"/>
      <c r="G284" s="37" t="s">
        <v>147</v>
      </c>
      <c r="H284" s="37" t="s">
        <v>148</v>
      </c>
      <c r="I284" s="69" t="s">
        <v>132</v>
      </c>
      <c r="J284" s="35" t="s">
        <v>35</v>
      </c>
      <c r="K284" s="71">
        <v>2</v>
      </c>
      <c r="L284" s="72"/>
      <c r="M284" s="73"/>
      <c r="N284" s="73"/>
      <c r="O284" s="73"/>
      <c r="P284" s="54">
        <v>0.3</v>
      </c>
      <c r="Q284" s="54">
        <v>0.25</v>
      </c>
      <c r="R284" s="54">
        <v>0.25</v>
      </c>
      <c r="S284" s="80">
        <v>0.2</v>
      </c>
      <c r="T284" s="80">
        <v>1</v>
      </c>
      <c r="U284" s="38"/>
      <c r="V284" s="35" t="s">
        <v>118</v>
      </c>
      <c r="W284" s="35" t="s">
        <v>119</v>
      </c>
      <c r="X284" s="50"/>
      <c r="Y284" s="79"/>
      <c r="Z284" s="75" t="s">
        <v>33</v>
      </c>
    </row>
    <row r="285" spans="1:26" s="43" customFormat="1" ht="54" hidden="1" customHeight="1" outlineLevel="1">
      <c r="A285" s="986"/>
      <c r="B285" s="1007"/>
      <c r="C285" s="34" t="s">
        <v>143</v>
      </c>
      <c r="D285" s="69" t="s">
        <v>134</v>
      </c>
      <c r="E285" s="70"/>
      <c r="F285" s="78"/>
      <c r="G285" s="37" t="s">
        <v>147</v>
      </c>
      <c r="H285" s="37" t="s">
        <v>148</v>
      </c>
      <c r="I285" s="69" t="s">
        <v>116</v>
      </c>
      <c r="J285" s="35" t="s">
        <v>35</v>
      </c>
      <c r="K285" s="71">
        <v>3</v>
      </c>
      <c r="L285" s="72"/>
      <c r="M285" s="73"/>
      <c r="N285" s="73">
        <v>1</v>
      </c>
      <c r="O285" s="73"/>
      <c r="P285" s="54">
        <v>0.3</v>
      </c>
      <c r="Q285" s="54">
        <v>0.25</v>
      </c>
      <c r="R285" s="54">
        <v>0.25</v>
      </c>
      <c r="S285" s="80">
        <v>0.2</v>
      </c>
      <c r="T285" s="80">
        <v>1</v>
      </c>
      <c r="U285" s="38"/>
      <c r="V285" s="35" t="s">
        <v>118</v>
      </c>
      <c r="W285" s="35" t="s">
        <v>119</v>
      </c>
      <c r="X285" s="50"/>
      <c r="Y285" s="79"/>
      <c r="Z285" s="75" t="s">
        <v>33</v>
      </c>
    </row>
    <row r="286" spans="1:26" s="43" customFormat="1" ht="54" hidden="1" customHeight="1" outlineLevel="1">
      <c r="A286" s="986"/>
      <c r="B286" s="1007"/>
      <c r="C286" s="34" t="s">
        <v>135</v>
      </c>
      <c r="D286" s="69" t="s">
        <v>136</v>
      </c>
      <c r="E286" s="50"/>
      <c r="F286" s="37"/>
      <c r="G286" s="37" t="s">
        <v>147</v>
      </c>
      <c r="H286" s="37" t="s">
        <v>148</v>
      </c>
      <c r="I286" s="69" t="s">
        <v>116</v>
      </c>
      <c r="J286" s="35" t="s">
        <v>35</v>
      </c>
      <c r="K286" s="71"/>
      <c r="L286" s="72"/>
      <c r="M286" s="73"/>
      <c r="N286" s="73"/>
      <c r="O286" s="73"/>
      <c r="P286" s="54">
        <v>0.3</v>
      </c>
      <c r="Q286" s="54">
        <v>0.25</v>
      </c>
      <c r="R286" s="54">
        <v>0.25</v>
      </c>
      <c r="S286" s="80">
        <v>0.2</v>
      </c>
      <c r="T286" s="80">
        <v>1</v>
      </c>
      <c r="U286" s="38"/>
      <c r="V286" s="35" t="s">
        <v>118</v>
      </c>
      <c r="W286" s="35" t="s">
        <v>119</v>
      </c>
      <c r="X286" s="50"/>
      <c r="Y286" s="79"/>
      <c r="Z286" s="75" t="s">
        <v>33</v>
      </c>
    </row>
    <row r="287" spans="1:26" ht="54" customHeight="1" collapsed="1">
      <c r="A287" s="24" t="s">
        <v>310</v>
      </c>
      <c r="B287" s="1009" t="s">
        <v>311</v>
      </c>
      <c r="C287" s="988"/>
      <c r="D287" s="25" t="s">
        <v>312</v>
      </c>
      <c r="E287" s="26">
        <v>0</v>
      </c>
      <c r="F287" s="27" t="s">
        <v>31</v>
      </c>
      <c r="G287" s="27" t="s">
        <v>147</v>
      </c>
      <c r="H287" s="27" t="s">
        <v>148</v>
      </c>
      <c r="I287" s="28" t="s">
        <v>116</v>
      </c>
      <c r="J287" s="25" t="s">
        <v>35</v>
      </c>
      <c r="K287" s="45">
        <v>1</v>
      </c>
      <c r="L287" s="1014">
        <v>0</v>
      </c>
      <c r="M287" s="1014"/>
      <c r="N287" s="1014"/>
      <c r="O287" s="65">
        <v>0</v>
      </c>
      <c r="P287" s="46">
        <v>0.3</v>
      </c>
      <c r="Q287" s="46">
        <v>0.25</v>
      </c>
      <c r="R287" s="46">
        <v>0.25</v>
      </c>
      <c r="S287" s="65">
        <v>0.2</v>
      </c>
      <c r="T287" s="65">
        <v>1</v>
      </c>
      <c r="U287" s="31" t="s">
        <v>149</v>
      </c>
      <c r="V287" s="25" t="s">
        <v>118</v>
      </c>
      <c r="W287" s="25" t="s">
        <v>119</v>
      </c>
      <c r="X287" s="25" t="s">
        <v>150</v>
      </c>
      <c r="Y287" s="77" t="s">
        <v>313</v>
      </c>
      <c r="Z287" s="75" t="s">
        <v>33</v>
      </c>
    </row>
    <row r="288" spans="1:26" s="43" customFormat="1" ht="54" hidden="1" customHeight="1" outlineLevel="1">
      <c r="A288" s="986" t="s">
        <v>152</v>
      </c>
      <c r="B288" s="1007" t="s">
        <v>123</v>
      </c>
      <c r="C288" s="34" t="s">
        <v>142</v>
      </c>
      <c r="D288" s="69" t="s">
        <v>125</v>
      </c>
      <c r="E288" s="70">
        <v>0</v>
      </c>
      <c r="F288" s="78"/>
      <c r="G288" s="37" t="s">
        <v>147</v>
      </c>
      <c r="H288" s="37" t="s">
        <v>148</v>
      </c>
      <c r="I288" s="69" t="s">
        <v>126</v>
      </c>
      <c r="J288" s="35" t="s">
        <v>35</v>
      </c>
      <c r="K288" s="71">
        <v>1</v>
      </c>
      <c r="L288" s="72"/>
      <c r="M288" s="73">
        <v>1</v>
      </c>
      <c r="N288" s="73"/>
      <c r="O288" s="73"/>
      <c r="P288" s="54">
        <v>0.3</v>
      </c>
      <c r="Q288" s="54">
        <v>0.25</v>
      </c>
      <c r="R288" s="54">
        <v>0.25</v>
      </c>
      <c r="S288" s="80">
        <v>0.2</v>
      </c>
      <c r="T288" s="80">
        <v>1</v>
      </c>
      <c r="U288" s="38"/>
      <c r="V288" s="35" t="s">
        <v>118</v>
      </c>
      <c r="W288" s="35" t="s">
        <v>119</v>
      </c>
      <c r="X288" s="50"/>
      <c r="Y288" s="79"/>
      <c r="Z288" s="75" t="s">
        <v>33</v>
      </c>
    </row>
    <row r="289" spans="1:26" s="43" customFormat="1" ht="54" hidden="1" customHeight="1" outlineLevel="1">
      <c r="A289" s="986"/>
      <c r="B289" s="1007"/>
      <c r="C289" s="34" t="s">
        <v>127</v>
      </c>
      <c r="D289" s="69" t="s">
        <v>128</v>
      </c>
      <c r="E289" s="70"/>
      <c r="F289" s="78"/>
      <c r="G289" s="37" t="s">
        <v>147</v>
      </c>
      <c r="H289" s="37" t="s">
        <v>148</v>
      </c>
      <c r="I289" s="69" t="s">
        <v>129</v>
      </c>
      <c r="J289" s="35" t="s">
        <v>35</v>
      </c>
      <c r="K289" s="71">
        <v>3</v>
      </c>
      <c r="L289" s="72"/>
      <c r="M289" s="73"/>
      <c r="N289" s="73"/>
      <c r="O289" s="73"/>
      <c r="P289" s="54">
        <v>0.3</v>
      </c>
      <c r="Q289" s="54">
        <v>0.25</v>
      </c>
      <c r="R289" s="54">
        <v>0.25</v>
      </c>
      <c r="S289" s="80">
        <v>0.2</v>
      </c>
      <c r="T289" s="80">
        <v>1</v>
      </c>
      <c r="U289" s="38"/>
      <c r="V289" s="35" t="s">
        <v>118</v>
      </c>
      <c r="W289" s="35" t="s">
        <v>119</v>
      </c>
      <c r="X289" s="50"/>
      <c r="Y289" s="79"/>
      <c r="Z289" s="75" t="s">
        <v>33</v>
      </c>
    </row>
    <row r="290" spans="1:26" s="43" customFormat="1" ht="54" hidden="1" customHeight="1" outlineLevel="1">
      <c r="A290" s="986"/>
      <c r="B290" s="1007"/>
      <c r="C290" s="34" t="s">
        <v>130</v>
      </c>
      <c r="D290" s="69" t="s">
        <v>131</v>
      </c>
      <c r="E290" s="70"/>
      <c r="F290" s="78"/>
      <c r="G290" s="37" t="s">
        <v>147</v>
      </c>
      <c r="H290" s="37" t="s">
        <v>148</v>
      </c>
      <c r="I290" s="69" t="s">
        <v>132</v>
      </c>
      <c r="J290" s="35" t="s">
        <v>35</v>
      </c>
      <c r="K290" s="71">
        <v>2</v>
      </c>
      <c r="L290" s="72"/>
      <c r="M290" s="73"/>
      <c r="N290" s="73"/>
      <c r="O290" s="73"/>
      <c r="P290" s="54">
        <v>0.3</v>
      </c>
      <c r="Q290" s="54">
        <v>0.25</v>
      </c>
      <c r="R290" s="54">
        <v>0.25</v>
      </c>
      <c r="S290" s="80">
        <v>0.2</v>
      </c>
      <c r="T290" s="80">
        <v>1</v>
      </c>
      <c r="U290" s="38"/>
      <c r="V290" s="35" t="s">
        <v>118</v>
      </c>
      <c r="W290" s="35" t="s">
        <v>119</v>
      </c>
      <c r="X290" s="50"/>
      <c r="Y290" s="79"/>
      <c r="Z290" s="75" t="s">
        <v>33</v>
      </c>
    </row>
    <row r="291" spans="1:26" s="43" customFormat="1" ht="54" hidden="1" customHeight="1" outlineLevel="1">
      <c r="A291" s="986"/>
      <c r="B291" s="1007"/>
      <c r="C291" s="34" t="s">
        <v>143</v>
      </c>
      <c r="D291" s="69" t="s">
        <v>134</v>
      </c>
      <c r="E291" s="70"/>
      <c r="F291" s="78"/>
      <c r="G291" s="37" t="s">
        <v>147</v>
      </c>
      <c r="H291" s="37" t="s">
        <v>148</v>
      </c>
      <c r="I291" s="69" t="s">
        <v>116</v>
      </c>
      <c r="J291" s="35" t="s">
        <v>35</v>
      </c>
      <c r="K291" s="71">
        <v>3</v>
      </c>
      <c r="L291" s="72"/>
      <c r="M291" s="73"/>
      <c r="N291" s="73">
        <v>1</v>
      </c>
      <c r="O291" s="73"/>
      <c r="P291" s="54">
        <v>0.3</v>
      </c>
      <c r="Q291" s="54">
        <v>0.25</v>
      </c>
      <c r="R291" s="54">
        <v>0.25</v>
      </c>
      <c r="S291" s="80">
        <v>0.2</v>
      </c>
      <c r="T291" s="80">
        <v>1</v>
      </c>
      <c r="U291" s="38"/>
      <c r="V291" s="35" t="s">
        <v>118</v>
      </c>
      <c r="W291" s="35" t="s">
        <v>119</v>
      </c>
      <c r="X291" s="50"/>
      <c r="Y291" s="79"/>
      <c r="Z291" s="75" t="s">
        <v>33</v>
      </c>
    </row>
    <row r="292" spans="1:26" s="43" customFormat="1" ht="54" hidden="1" customHeight="1" outlineLevel="1">
      <c r="A292" s="986"/>
      <c r="B292" s="1007"/>
      <c r="C292" s="34" t="s">
        <v>135</v>
      </c>
      <c r="D292" s="69" t="s">
        <v>136</v>
      </c>
      <c r="E292" s="50"/>
      <c r="F292" s="37"/>
      <c r="G292" s="37" t="s">
        <v>147</v>
      </c>
      <c r="H292" s="37" t="s">
        <v>148</v>
      </c>
      <c r="I292" s="69" t="s">
        <v>116</v>
      </c>
      <c r="J292" s="35" t="s">
        <v>35</v>
      </c>
      <c r="K292" s="71"/>
      <c r="L292" s="72"/>
      <c r="M292" s="73"/>
      <c r="N292" s="73"/>
      <c r="O292" s="73"/>
      <c r="P292" s="54">
        <v>0.3</v>
      </c>
      <c r="Q292" s="54">
        <v>0.25</v>
      </c>
      <c r="R292" s="54">
        <v>0.25</v>
      </c>
      <c r="S292" s="80">
        <v>0.2</v>
      </c>
      <c r="T292" s="80">
        <v>1</v>
      </c>
      <c r="U292" s="38"/>
      <c r="V292" s="35" t="s">
        <v>118</v>
      </c>
      <c r="W292" s="35" t="s">
        <v>119</v>
      </c>
      <c r="X292" s="50"/>
      <c r="Y292" s="79"/>
      <c r="Z292" s="75" t="s">
        <v>33</v>
      </c>
    </row>
    <row r="293" spans="1:26" ht="54" customHeight="1" collapsed="1">
      <c r="A293" s="24" t="s">
        <v>314</v>
      </c>
      <c r="B293" s="1009" t="s">
        <v>315</v>
      </c>
      <c r="C293" s="988"/>
      <c r="D293" s="25" t="s">
        <v>316</v>
      </c>
      <c r="E293" s="26">
        <v>0</v>
      </c>
      <c r="F293" s="27" t="s">
        <v>31</v>
      </c>
      <c r="G293" s="27" t="s">
        <v>147</v>
      </c>
      <c r="H293" s="27" t="s">
        <v>148</v>
      </c>
      <c r="I293" s="28" t="s">
        <v>116</v>
      </c>
      <c r="J293" s="25" t="s">
        <v>35</v>
      </c>
      <c r="K293" s="45">
        <v>1</v>
      </c>
      <c r="L293" s="1014">
        <v>0</v>
      </c>
      <c r="M293" s="1014"/>
      <c r="N293" s="1014"/>
      <c r="O293" s="65">
        <v>0</v>
      </c>
      <c r="P293" s="46">
        <v>0.3</v>
      </c>
      <c r="Q293" s="46">
        <v>0.25</v>
      </c>
      <c r="R293" s="46">
        <v>0.25</v>
      </c>
      <c r="S293" s="65">
        <v>0.2</v>
      </c>
      <c r="T293" s="65">
        <v>1</v>
      </c>
      <c r="U293" s="31" t="s">
        <v>149</v>
      </c>
      <c r="V293" s="25" t="s">
        <v>118</v>
      </c>
      <c r="W293" s="25" t="s">
        <v>119</v>
      </c>
      <c r="X293" s="25" t="s">
        <v>150</v>
      </c>
      <c r="Y293" s="77" t="s">
        <v>317</v>
      </c>
      <c r="Z293" s="75" t="s">
        <v>33</v>
      </c>
    </row>
    <row r="294" spans="1:26" s="43" customFormat="1" ht="54" hidden="1" customHeight="1" outlineLevel="1">
      <c r="A294" s="986" t="s">
        <v>152</v>
      </c>
      <c r="B294" s="1007" t="s">
        <v>123</v>
      </c>
      <c r="C294" s="34" t="s">
        <v>142</v>
      </c>
      <c r="D294" s="69" t="s">
        <v>125</v>
      </c>
      <c r="E294" s="70">
        <v>0</v>
      </c>
      <c r="F294" s="78"/>
      <c r="G294" s="37" t="s">
        <v>147</v>
      </c>
      <c r="H294" s="37" t="s">
        <v>148</v>
      </c>
      <c r="I294" s="69" t="s">
        <v>126</v>
      </c>
      <c r="J294" s="35" t="s">
        <v>35</v>
      </c>
      <c r="K294" s="71">
        <v>1</v>
      </c>
      <c r="L294" s="72"/>
      <c r="M294" s="73">
        <v>1</v>
      </c>
      <c r="N294" s="73"/>
      <c r="O294" s="73"/>
      <c r="P294" s="54">
        <v>0.3</v>
      </c>
      <c r="Q294" s="54">
        <v>0.25</v>
      </c>
      <c r="R294" s="54">
        <v>0.25</v>
      </c>
      <c r="S294" s="80">
        <v>0.2</v>
      </c>
      <c r="T294" s="80">
        <v>1</v>
      </c>
      <c r="U294" s="38"/>
      <c r="V294" s="35" t="s">
        <v>118</v>
      </c>
      <c r="W294" s="35" t="s">
        <v>119</v>
      </c>
      <c r="X294" s="50"/>
      <c r="Y294" s="79"/>
      <c r="Z294" s="75" t="s">
        <v>33</v>
      </c>
    </row>
    <row r="295" spans="1:26" s="43" customFormat="1" ht="54" hidden="1" customHeight="1" outlineLevel="1">
      <c r="A295" s="986"/>
      <c r="B295" s="1007"/>
      <c r="C295" s="34" t="s">
        <v>127</v>
      </c>
      <c r="D295" s="69" t="s">
        <v>128</v>
      </c>
      <c r="E295" s="70"/>
      <c r="F295" s="78"/>
      <c r="G295" s="37" t="s">
        <v>147</v>
      </c>
      <c r="H295" s="37" t="s">
        <v>148</v>
      </c>
      <c r="I295" s="69" t="s">
        <v>129</v>
      </c>
      <c r="J295" s="35" t="s">
        <v>35</v>
      </c>
      <c r="K295" s="71">
        <v>3</v>
      </c>
      <c r="L295" s="72"/>
      <c r="M295" s="73"/>
      <c r="N295" s="73"/>
      <c r="O295" s="73"/>
      <c r="P295" s="54">
        <v>0.3</v>
      </c>
      <c r="Q295" s="54">
        <v>0.25</v>
      </c>
      <c r="R295" s="54">
        <v>0.25</v>
      </c>
      <c r="S295" s="80">
        <v>0.2</v>
      </c>
      <c r="T295" s="80">
        <v>1</v>
      </c>
      <c r="U295" s="38"/>
      <c r="V295" s="35" t="s">
        <v>118</v>
      </c>
      <c r="W295" s="35" t="s">
        <v>119</v>
      </c>
      <c r="X295" s="50"/>
      <c r="Y295" s="79"/>
      <c r="Z295" s="75" t="s">
        <v>33</v>
      </c>
    </row>
    <row r="296" spans="1:26" s="43" customFormat="1" ht="54" hidden="1" customHeight="1" outlineLevel="1">
      <c r="A296" s="986"/>
      <c r="B296" s="1007"/>
      <c r="C296" s="34" t="s">
        <v>130</v>
      </c>
      <c r="D296" s="69" t="s">
        <v>131</v>
      </c>
      <c r="E296" s="70"/>
      <c r="F296" s="78"/>
      <c r="G296" s="37" t="s">
        <v>147</v>
      </c>
      <c r="H296" s="37" t="s">
        <v>148</v>
      </c>
      <c r="I296" s="69" t="s">
        <v>132</v>
      </c>
      <c r="J296" s="35" t="s">
        <v>35</v>
      </c>
      <c r="K296" s="71">
        <v>2</v>
      </c>
      <c r="L296" s="72"/>
      <c r="M296" s="73"/>
      <c r="N296" s="73"/>
      <c r="O296" s="73"/>
      <c r="P296" s="54">
        <v>0.3</v>
      </c>
      <c r="Q296" s="54">
        <v>0.25</v>
      </c>
      <c r="R296" s="54">
        <v>0.25</v>
      </c>
      <c r="S296" s="80">
        <v>0.2</v>
      </c>
      <c r="T296" s="80">
        <v>1</v>
      </c>
      <c r="U296" s="38"/>
      <c r="V296" s="35" t="s">
        <v>118</v>
      </c>
      <c r="W296" s="35" t="s">
        <v>119</v>
      </c>
      <c r="X296" s="50"/>
      <c r="Y296" s="79"/>
      <c r="Z296" s="75" t="s">
        <v>33</v>
      </c>
    </row>
    <row r="297" spans="1:26" s="43" customFormat="1" ht="54" hidden="1" customHeight="1" outlineLevel="1">
      <c r="A297" s="986"/>
      <c r="B297" s="1007"/>
      <c r="C297" s="34" t="s">
        <v>143</v>
      </c>
      <c r="D297" s="69" t="s">
        <v>134</v>
      </c>
      <c r="E297" s="70"/>
      <c r="F297" s="78"/>
      <c r="G297" s="37" t="s">
        <v>147</v>
      </c>
      <c r="H297" s="37" t="s">
        <v>148</v>
      </c>
      <c r="I297" s="69" t="s">
        <v>116</v>
      </c>
      <c r="J297" s="35" t="s">
        <v>35</v>
      </c>
      <c r="K297" s="71">
        <v>3</v>
      </c>
      <c r="L297" s="72"/>
      <c r="M297" s="73"/>
      <c r="N297" s="73">
        <v>1</v>
      </c>
      <c r="O297" s="73"/>
      <c r="P297" s="54">
        <v>0.3</v>
      </c>
      <c r="Q297" s="54">
        <v>0.25</v>
      </c>
      <c r="R297" s="54">
        <v>0.25</v>
      </c>
      <c r="S297" s="80">
        <v>0.2</v>
      </c>
      <c r="T297" s="80">
        <v>1</v>
      </c>
      <c r="U297" s="38"/>
      <c r="V297" s="35" t="s">
        <v>118</v>
      </c>
      <c r="W297" s="35" t="s">
        <v>119</v>
      </c>
      <c r="X297" s="50"/>
      <c r="Y297" s="79"/>
      <c r="Z297" s="75" t="s">
        <v>33</v>
      </c>
    </row>
    <row r="298" spans="1:26" s="43" customFormat="1" ht="54" hidden="1" customHeight="1" outlineLevel="1">
      <c r="A298" s="986"/>
      <c r="B298" s="1007"/>
      <c r="C298" s="34" t="s">
        <v>135</v>
      </c>
      <c r="D298" s="69" t="s">
        <v>136</v>
      </c>
      <c r="E298" s="50"/>
      <c r="F298" s="37"/>
      <c r="G298" s="37" t="s">
        <v>147</v>
      </c>
      <c r="H298" s="37" t="s">
        <v>148</v>
      </c>
      <c r="I298" s="69" t="s">
        <v>116</v>
      </c>
      <c r="J298" s="35" t="s">
        <v>35</v>
      </c>
      <c r="K298" s="71"/>
      <c r="L298" s="72"/>
      <c r="M298" s="73"/>
      <c r="N298" s="73"/>
      <c r="O298" s="73"/>
      <c r="P298" s="54">
        <v>0.3</v>
      </c>
      <c r="Q298" s="54">
        <v>0.25</v>
      </c>
      <c r="R298" s="54">
        <v>0.25</v>
      </c>
      <c r="S298" s="80">
        <v>0.2</v>
      </c>
      <c r="T298" s="80">
        <v>1</v>
      </c>
      <c r="U298" s="38"/>
      <c r="V298" s="35" t="s">
        <v>118</v>
      </c>
      <c r="W298" s="35" t="s">
        <v>119</v>
      </c>
      <c r="X298" s="50"/>
      <c r="Y298" s="79"/>
      <c r="Z298" s="75" t="s">
        <v>33</v>
      </c>
    </row>
    <row r="299" spans="1:26" ht="54" customHeight="1" collapsed="1">
      <c r="A299" s="24" t="s">
        <v>318</v>
      </c>
      <c r="B299" s="1009" t="s">
        <v>319</v>
      </c>
      <c r="C299" s="988"/>
      <c r="D299" s="25" t="s">
        <v>320</v>
      </c>
      <c r="E299" s="26">
        <v>0</v>
      </c>
      <c r="F299" s="27" t="s">
        <v>31</v>
      </c>
      <c r="G299" s="27" t="s">
        <v>147</v>
      </c>
      <c r="H299" s="27" t="s">
        <v>148</v>
      </c>
      <c r="I299" s="28" t="s">
        <v>116</v>
      </c>
      <c r="J299" s="25" t="s">
        <v>35</v>
      </c>
      <c r="K299" s="45">
        <v>1</v>
      </c>
      <c r="L299" s="1014">
        <v>0</v>
      </c>
      <c r="M299" s="1014"/>
      <c r="N299" s="1014"/>
      <c r="O299" s="65">
        <v>0</v>
      </c>
      <c r="P299" s="46">
        <v>0.3</v>
      </c>
      <c r="Q299" s="46">
        <v>0.25</v>
      </c>
      <c r="R299" s="46">
        <v>0.25</v>
      </c>
      <c r="S299" s="65">
        <v>0.2</v>
      </c>
      <c r="T299" s="65">
        <v>1</v>
      </c>
      <c r="U299" s="31" t="s">
        <v>149</v>
      </c>
      <c r="V299" s="25" t="s">
        <v>118</v>
      </c>
      <c r="W299" s="25" t="s">
        <v>119</v>
      </c>
      <c r="X299" s="25" t="s">
        <v>150</v>
      </c>
      <c r="Y299" s="77" t="s">
        <v>321</v>
      </c>
      <c r="Z299" s="75" t="s">
        <v>33</v>
      </c>
    </row>
    <row r="300" spans="1:26" s="43" customFormat="1" ht="54" hidden="1" customHeight="1" outlineLevel="1">
      <c r="A300" s="986" t="s">
        <v>152</v>
      </c>
      <c r="B300" s="1007" t="s">
        <v>123</v>
      </c>
      <c r="C300" s="34" t="s">
        <v>142</v>
      </c>
      <c r="D300" s="69" t="s">
        <v>125</v>
      </c>
      <c r="E300" s="70">
        <v>0</v>
      </c>
      <c r="F300" s="78"/>
      <c r="G300" s="37" t="s">
        <v>147</v>
      </c>
      <c r="H300" s="37" t="s">
        <v>148</v>
      </c>
      <c r="I300" s="69" t="s">
        <v>126</v>
      </c>
      <c r="J300" s="35" t="s">
        <v>35</v>
      </c>
      <c r="K300" s="71">
        <v>1</v>
      </c>
      <c r="L300" s="72"/>
      <c r="M300" s="73">
        <v>1</v>
      </c>
      <c r="N300" s="73"/>
      <c r="O300" s="73"/>
      <c r="P300" s="54">
        <v>0.3</v>
      </c>
      <c r="Q300" s="54">
        <v>0.25</v>
      </c>
      <c r="R300" s="54">
        <v>0.25</v>
      </c>
      <c r="S300" s="80">
        <v>0.2</v>
      </c>
      <c r="T300" s="80">
        <v>1</v>
      </c>
      <c r="U300" s="38"/>
      <c r="V300" s="35" t="s">
        <v>118</v>
      </c>
      <c r="W300" s="35" t="s">
        <v>119</v>
      </c>
      <c r="X300" s="50"/>
      <c r="Y300" s="79"/>
      <c r="Z300" s="75" t="s">
        <v>33</v>
      </c>
    </row>
    <row r="301" spans="1:26" s="43" customFormat="1" ht="54" hidden="1" customHeight="1" outlineLevel="1">
      <c r="A301" s="986"/>
      <c r="B301" s="1007"/>
      <c r="C301" s="34" t="s">
        <v>127</v>
      </c>
      <c r="D301" s="69" t="s">
        <v>128</v>
      </c>
      <c r="E301" s="70"/>
      <c r="F301" s="78"/>
      <c r="G301" s="37" t="s">
        <v>147</v>
      </c>
      <c r="H301" s="37" t="s">
        <v>148</v>
      </c>
      <c r="I301" s="69" t="s">
        <v>129</v>
      </c>
      <c r="J301" s="35" t="s">
        <v>35</v>
      </c>
      <c r="K301" s="71">
        <v>3</v>
      </c>
      <c r="L301" s="72"/>
      <c r="M301" s="73"/>
      <c r="N301" s="73"/>
      <c r="O301" s="73"/>
      <c r="P301" s="54">
        <v>0.3</v>
      </c>
      <c r="Q301" s="54">
        <v>0.25</v>
      </c>
      <c r="R301" s="54">
        <v>0.25</v>
      </c>
      <c r="S301" s="80">
        <v>0.2</v>
      </c>
      <c r="T301" s="80">
        <v>1</v>
      </c>
      <c r="U301" s="38"/>
      <c r="V301" s="35" t="s">
        <v>118</v>
      </c>
      <c r="W301" s="35" t="s">
        <v>119</v>
      </c>
      <c r="X301" s="50"/>
      <c r="Y301" s="79"/>
      <c r="Z301" s="75" t="s">
        <v>33</v>
      </c>
    </row>
    <row r="302" spans="1:26" s="43" customFormat="1" ht="54" hidden="1" customHeight="1" outlineLevel="1">
      <c r="A302" s="986"/>
      <c r="B302" s="1007"/>
      <c r="C302" s="34" t="s">
        <v>130</v>
      </c>
      <c r="D302" s="69" t="s">
        <v>131</v>
      </c>
      <c r="E302" s="70"/>
      <c r="F302" s="78"/>
      <c r="G302" s="37" t="s">
        <v>147</v>
      </c>
      <c r="H302" s="37" t="s">
        <v>148</v>
      </c>
      <c r="I302" s="69" t="s">
        <v>132</v>
      </c>
      <c r="J302" s="35" t="s">
        <v>35</v>
      </c>
      <c r="K302" s="71">
        <v>2</v>
      </c>
      <c r="L302" s="72"/>
      <c r="M302" s="73"/>
      <c r="N302" s="73"/>
      <c r="O302" s="73"/>
      <c r="P302" s="54">
        <v>0.3</v>
      </c>
      <c r="Q302" s="54">
        <v>0.25</v>
      </c>
      <c r="R302" s="54">
        <v>0.25</v>
      </c>
      <c r="S302" s="80">
        <v>0.2</v>
      </c>
      <c r="T302" s="80">
        <v>1</v>
      </c>
      <c r="U302" s="38"/>
      <c r="V302" s="35" t="s">
        <v>118</v>
      </c>
      <c r="W302" s="35" t="s">
        <v>119</v>
      </c>
      <c r="X302" s="50"/>
      <c r="Y302" s="79"/>
      <c r="Z302" s="75" t="s">
        <v>33</v>
      </c>
    </row>
    <row r="303" spans="1:26" s="43" customFormat="1" ht="54" hidden="1" customHeight="1" outlineLevel="1">
      <c r="A303" s="986"/>
      <c r="B303" s="1007"/>
      <c r="C303" s="34" t="s">
        <v>143</v>
      </c>
      <c r="D303" s="69" t="s">
        <v>134</v>
      </c>
      <c r="E303" s="70"/>
      <c r="F303" s="78"/>
      <c r="G303" s="37" t="s">
        <v>147</v>
      </c>
      <c r="H303" s="37" t="s">
        <v>148</v>
      </c>
      <c r="I303" s="69" t="s">
        <v>116</v>
      </c>
      <c r="J303" s="35" t="s">
        <v>35</v>
      </c>
      <c r="K303" s="71">
        <v>3</v>
      </c>
      <c r="L303" s="72"/>
      <c r="M303" s="73"/>
      <c r="N303" s="73">
        <v>1</v>
      </c>
      <c r="O303" s="73"/>
      <c r="P303" s="54">
        <v>0.3</v>
      </c>
      <c r="Q303" s="54">
        <v>0.25</v>
      </c>
      <c r="R303" s="54">
        <v>0.25</v>
      </c>
      <c r="S303" s="80">
        <v>0.2</v>
      </c>
      <c r="T303" s="80">
        <v>1</v>
      </c>
      <c r="U303" s="38"/>
      <c r="V303" s="35" t="s">
        <v>118</v>
      </c>
      <c r="W303" s="35" t="s">
        <v>119</v>
      </c>
      <c r="X303" s="50"/>
      <c r="Y303" s="79"/>
      <c r="Z303" s="75" t="s">
        <v>33</v>
      </c>
    </row>
    <row r="304" spans="1:26" s="43" customFormat="1" ht="54" hidden="1" customHeight="1" outlineLevel="1">
      <c r="A304" s="986"/>
      <c r="B304" s="1007"/>
      <c r="C304" s="34" t="s">
        <v>135</v>
      </c>
      <c r="D304" s="69" t="s">
        <v>136</v>
      </c>
      <c r="E304" s="50"/>
      <c r="F304" s="37"/>
      <c r="G304" s="37" t="s">
        <v>147</v>
      </c>
      <c r="H304" s="37" t="s">
        <v>148</v>
      </c>
      <c r="I304" s="69" t="s">
        <v>116</v>
      </c>
      <c r="J304" s="35" t="s">
        <v>35</v>
      </c>
      <c r="K304" s="71"/>
      <c r="L304" s="72"/>
      <c r="M304" s="73"/>
      <c r="N304" s="73"/>
      <c r="O304" s="73"/>
      <c r="P304" s="54">
        <v>0.3</v>
      </c>
      <c r="Q304" s="54">
        <v>0.25</v>
      </c>
      <c r="R304" s="54">
        <v>0.25</v>
      </c>
      <c r="S304" s="80">
        <v>0.2</v>
      </c>
      <c r="T304" s="80">
        <v>1</v>
      </c>
      <c r="U304" s="38"/>
      <c r="V304" s="35" t="s">
        <v>118</v>
      </c>
      <c r="W304" s="35" t="s">
        <v>119</v>
      </c>
      <c r="X304" s="50"/>
      <c r="Y304" s="79"/>
      <c r="Z304" s="75" t="s">
        <v>33</v>
      </c>
    </row>
    <row r="305" spans="1:26" ht="54" customHeight="1" collapsed="1">
      <c r="A305" s="24" t="s">
        <v>322</v>
      </c>
      <c r="B305" s="1009" t="s">
        <v>323</v>
      </c>
      <c r="C305" s="988"/>
      <c r="D305" s="25" t="s">
        <v>324</v>
      </c>
      <c r="E305" s="26">
        <v>0</v>
      </c>
      <c r="F305" s="27" t="s">
        <v>31</v>
      </c>
      <c r="G305" s="27" t="s">
        <v>147</v>
      </c>
      <c r="H305" s="27" t="s">
        <v>148</v>
      </c>
      <c r="I305" s="28" t="s">
        <v>116</v>
      </c>
      <c r="J305" s="25" t="s">
        <v>35</v>
      </c>
      <c r="K305" s="45">
        <v>1</v>
      </c>
      <c r="L305" s="1014">
        <v>0</v>
      </c>
      <c r="M305" s="1014"/>
      <c r="N305" s="1014"/>
      <c r="O305" s="65">
        <v>0</v>
      </c>
      <c r="P305" s="46">
        <v>0.3</v>
      </c>
      <c r="Q305" s="46">
        <v>0.25</v>
      </c>
      <c r="R305" s="46">
        <v>0.25</v>
      </c>
      <c r="S305" s="65">
        <v>0.2</v>
      </c>
      <c r="T305" s="65">
        <v>1</v>
      </c>
      <c r="U305" s="31" t="s">
        <v>149</v>
      </c>
      <c r="V305" s="25" t="s">
        <v>118</v>
      </c>
      <c r="W305" s="25" t="s">
        <v>119</v>
      </c>
      <c r="X305" s="25" t="s">
        <v>150</v>
      </c>
      <c r="Y305" s="77" t="s">
        <v>325</v>
      </c>
      <c r="Z305" s="75" t="s">
        <v>33</v>
      </c>
    </row>
    <row r="306" spans="1:26" s="43" customFormat="1" ht="54" hidden="1" customHeight="1" outlineLevel="1">
      <c r="A306" s="986" t="s">
        <v>152</v>
      </c>
      <c r="B306" s="1007" t="s">
        <v>123</v>
      </c>
      <c r="C306" s="34" t="s">
        <v>142</v>
      </c>
      <c r="D306" s="69" t="s">
        <v>125</v>
      </c>
      <c r="E306" s="70">
        <v>0</v>
      </c>
      <c r="F306" s="78"/>
      <c r="G306" s="37" t="s">
        <v>147</v>
      </c>
      <c r="H306" s="37" t="s">
        <v>148</v>
      </c>
      <c r="I306" s="69" t="s">
        <v>126</v>
      </c>
      <c r="J306" s="35" t="s">
        <v>35</v>
      </c>
      <c r="K306" s="71">
        <v>1</v>
      </c>
      <c r="L306" s="72"/>
      <c r="M306" s="73">
        <v>1</v>
      </c>
      <c r="N306" s="73"/>
      <c r="O306" s="73"/>
      <c r="P306" s="54">
        <v>0.3</v>
      </c>
      <c r="Q306" s="54">
        <v>0.25</v>
      </c>
      <c r="R306" s="54">
        <v>0.25</v>
      </c>
      <c r="S306" s="80">
        <v>0.2</v>
      </c>
      <c r="T306" s="80">
        <v>1</v>
      </c>
      <c r="U306" s="38"/>
      <c r="V306" s="35" t="s">
        <v>118</v>
      </c>
      <c r="W306" s="35" t="s">
        <v>119</v>
      </c>
      <c r="X306" s="50"/>
      <c r="Y306" s="79"/>
      <c r="Z306" s="75" t="s">
        <v>33</v>
      </c>
    </row>
    <row r="307" spans="1:26" s="43" customFormat="1" ht="54" hidden="1" customHeight="1" outlineLevel="1">
      <c r="A307" s="986"/>
      <c r="B307" s="1007"/>
      <c r="C307" s="34" t="s">
        <v>127</v>
      </c>
      <c r="D307" s="69" t="s">
        <v>128</v>
      </c>
      <c r="E307" s="70"/>
      <c r="F307" s="78"/>
      <c r="G307" s="37" t="s">
        <v>147</v>
      </c>
      <c r="H307" s="37" t="s">
        <v>148</v>
      </c>
      <c r="I307" s="69" t="s">
        <v>129</v>
      </c>
      <c r="J307" s="35" t="s">
        <v>35</v>
      </c>
      <c r="K307" s="71">
        <v>3</v>
      </c>
      <c r="L307" s="72"/>
      <c r="M307" s="73"/>
      <c r="N307" s="73"/>
      <c r="O307" s="73"/>
      <c r="P307" s="54">
        <v>0.3</v>
      </c>
      <c r="Q307" s="54">
        <v>0.25</v>
      </c>
      <c r="R307" s="54">
        <v>0.25</v>
      </c>
      <c r="S307" s="80">
        <v>0.2</v>
      </c>
      <c r="T307" s="80">
        <v>1</v>
      </c>
      <c r="U307" s="38"/>
      <c r="V307" s="35" t="s">
        <v>118</v>
      </c>
      <c r="W307" s="35" t="s">
        <v>119</v>
      </c>
      <c r="X307" s="50"/>
      <c r="Y307" s="79"/>
      <c r="Z307" s="75" t="s">
        <v>33</v>
      </c>
    </row>
    <row r="308" spans="1:26" s="43" customFormat="1" ht="54" hidden="1" customHeight="1" outlineLevel="1">
      <c r="A308" s="986"/>
      <c r="B308" s="1007"/>
      <c r="C308" s="34" t="s">
        <v>130</v>
      </c>
      <c r="D308" s="69" t="s">
        <v>131</v>
      </c>
      <c r="E308" s="70"/>
      <c r="F308" s="78"/>
      <c r="G308" s="37" t="s">
        <v>147</v>
      </c>
      <c r="H308" s="37" t="s">
        <v>148</v>
      </c>
      <c r="I308" s="69" t="s">
        <v>132</v>
      </c>
      <c r="J308" s="35" t="s">
        <v>35</v>
      </c>
      <c r="K308" s="71">
        <v>2</v>
      </c>
      <c r="L308" s="72"/>
      <c r="M308" s="73"/>
      <c r="N308" s="73"/>
      <c r="O308" s="73"/>
      <c r="P308" s="54">
        <v>0.3</v>
      </c>
      <c r="Q308" s="54">
        <v>0.25</v>
      </c>
      <c r="R308" s="54">
        <v>0.25</v>
      </c>
      <c r="S308" s="80">
        <v>0.2</v>
      </c>
      <c r="T308" s="80">
        <v>1</v>
      </c>
      <c r="U308" s="38"/>
      <c r="V308" s="35" t="s">
        <v>118</v>
      </c>
      <c r="W308" s="35" t="s">
        <v>119</v>
      </c>
      <c r="X308" s="50"/>
      <c r="Y308" s="79"/>
      <c r="Z308" s="75" t="s">
        <v>33</v>
      </c>
    </row>
    <row r="309" spans="1:26" s="43" customFormat="1" ht="54" hidden="1" customHeight="1" outlineLevel="1">
      <c r="A309" s="986"/>
      <c r="B309" s="1007"/>
      <c r="C309" s="34" t="s">
        <v>143</v>
      </c>
      <c r="D309" s="69" t="s">
        <v>134</v>
      </c>
      <c r="E309" s="70"/>
      <c r="F309" s="78"/>
      <c r="G309" s="37" t="s">
        <v>147</v>
      </c>
      <c r="H309" s="37" t="s">
        <v>148</v>
      </c>
      <c r="I309" s="69" t="s">
        <v>116</v>
      </c>
      <c r="J309" s="35" t="s">
        <v>35</v>
      </c>
      <c r="K309" s="71">
        <v>3</v>
      </c>
      <c r="L309" s="72"/>
      <c r="M309" s="73"/>
      <c r="N309" s="73">
        <v>1</v>
      </c>
      <c r="O309" s="73"/>
      <c r="P309" s="54">
        <v>0.3</v>
      </c>
      <c r="Q309" s="54">
        <v>0.25</v>
      </c>
      <c r="R309" s="54">
        <v>0.25</v>
      </c>
      <c r="S309" s="80">
        <v>0.2</v>
      </c>
      <c r="T309" s="80">
        <v>1</v>
      </c>
      <c r="U309" s="38"/>
      <c r="V309" s="35" t="s">
        <v>118</v>
      </c>
      <c r="W309" s="35" t="s">
        <v>119</v>
      </c>
      <c r="X309" s="50"/>
      <c r="Y309" s="79"/>
      <c r="Z309" s="75" t="s">
        <v>33</v>
      </c>
    </row>
    <row r="310" spans="1:26" s="43" customFormat="1" ht="54" hidden="1" customHeight="1" outlineLevel="1">
      <c r="A310" s="986"/>
      <c r="B310" s="1007"/>
      <c r="C310" s="34" t="s">
        <v>135</v>
      </c>
      <c r="D310" s="69" t="s">
        <v>136</v>
      </c>
      <c r="E310" s="50"/>
      <c r="F310" s="37"/>
      <c r="G310" s="37" t="s">
        <v>147</v>
      </c>
      <c r="H310" s="37" t="s">
        <v>148</v>
      </c>
      <c r="I310" s="69" t="s">
        <v>116</v>
      </c>
      <c r="J310" s="35" t="s">
        <v>35</v>
      </c>
      <c r="K310" s="71"/>
      <c r="L310" s="72"/>
      <c r="M310" s="73"/>
      <c r="N310" s="73"/>
      <c r="O310" s="73"/>
      <c r="P310" s="54">
        <v>0.3</v>
      </c>
      <c r="Q310" s="54">
        <v>0.25</v>
      </c>
      <c r="R310" s="54">
        <v>0.25</v>
      </c>
      <c r="S310" s="80">
        <v>0.2</v>
      </c>
      <c r="T310" s="80">
        <v>1</v>
      </c>
      <c r="U310" s="38"/>
      <c r="V310" s="35" t="s">
        <v>118</v>
      </c>
      <c r="W310" s="35" t="s">
        <v>119</v>
      </c>
      <c r="X310" s="50"/>
      <c r="Y310" s="79"/>
      <c r="Z310" s="75" t="s">
        <v>33</v>
      </c>
    </row>
    <row r="311" spans="1:26" ht="54" customHeight="1" collapsed="1">
      <c r="A311" s="24" t="s">
        <v>326</v>
      </c>
      <c r="B311" s="1009" t="s">
        <v>327</v>
      </c>
      <c r="C311" s="988"/>
      <c r="D311" s="25" t="s">
        <v>328</v>
      </c>
      <c r="E311" s="26">
        <v>0</v>
      </c>
      <c r="F311" s="27" t="s">
        <v>31</v>
      </c>
      <c r="G311" s="27" t="s">
        <v>147</v>
      </c>
      <c r="H311" s="27" t="s">
        <v>148</v>
      </c>
      <c r="I311" s="28" t="s">
        <v>116</v>
      </c>
      <c r="J311" s="25" t="s">
        <v>35</v>
      </c>
      <c r="K311" s="45">
        <v>1</v>
      </c>
      <c r="L311" s="1014">
        <v>0</v>
      </c>
      <c r="M311" s="1014"/>
      <c r="N311" s="1014"/>
      <c r="O311" s="65">
        <v>0</v>
      </c>
      <c r="P311" s="46">
        <v>0.3</v>
      </c>
      <c r="Q311" s="46">
        <v>0.25</v>
      </c>
      <c r="R311" s="46">
        <v>0.25</v>
      </c>
      <c r="S311" s="65">
        <v>0.2</v>
      </c>
      <c r="T311" s="65">
        <v>1</v>
      </c>
      <c r="U311" s="31" t="s">
        <v>149</v>
      </c>
      <c r="V311" s="25" t="s">
        <v>118</v>
      </c>
      <c r="W311" s="25" t="s">
        <v>119</v>
      </c>
      <c r="X311" s="25" t="s">
        <v>150</v>
      </c>
      <c r="Y311" s="77" t="s">
        <v>329</v>
      </c>
      <c r="Z311" s="75" t="s">
        <v>33</v>
      </c>
    </row>
    <row r="312" spans="1:26" s="43" customFormat="1" ht="54" hidden="1" customHeight="1" outlineLevel="1">
      <c r="A312" s="986" t="s">
        <v>152</v>
      </c>
      <c r="B312" s="1007" t="s">
        <v>123</v>
      </c>
      <c r="C312" s="34" t="s">
        <v>142</v>
      </c>
      <c r="D312" s="69" t="s">
        <v>125</v>
      </c>
      <c r="E312" s="70">
        <v>0</v>
      </c>
      <c r="F312" s="78"/>
      <c r="G312" s="37" t="s">
        <v>147</v>
      </c>
      <c r="H312" s="37"/>
      <c r="I312" s="69" t="s">
        <v>126</v>
      </c>
      <c r="J312" s="35" t="s">
        <v>35</v>
      </c>
      <c r="K312" s="71">
        <v>1</v>
      </c>
      <c r="L312" s="72"/>
      <c r="M312" s="73">
        <v>1</v>
      </c>
      <c r="N312" s="73"/>
      <c r="O312" s="73"/>
      <c r="P312" s="54">
        <v>0</v>
      </c>
      <c r="Q312" s="54">
        <v>0</v>
      </c>
      <c r="R312" s="54">
        <v>0</v>
      </c>
      <c r="S312" s="73"/>
      <c r="T312" s="73"/>
      <c r="U312" s="38"/>
      <c r="V312" s="35" t="s">
        <v>118</v>
      </c>
      <c r="W312" s="35" t="s">
        <v>119</v>
      </c>
      <c r="X312" s="50"/>
      <c r="Y312" s="79"/>
      <c r="Z312" s="75" t="s">
        <v>33</v>
      </c>
    </row>
    <row r="313" spans="1:26" s="43" customFormat="1" ht="54" hidden="1" customHeight="1" outlineLevel="1">
      <c r="A313" s="986"/>
      <c r="B313" s="1007"/>
      <c r="C313" s="34" t="s">
        <v>127</v>
      </c>
      <c r="D313" s="69" t="s">
        <v>128</v>
      </c>
      <c r="E313" s="70"/>
      <c r="F313" s="78"/>
      <c r="G313" s="37" t="s">
        <v>147</v>
      </c>
      <c r="H313" s="37"/>
      <c r="I313" s="69" t="s">
        <v>129</v>
      </c>
      <c r="J313" s="35" t="s">
        <v>35</v>
      </c>
      <c r="K313" s="71">
        <v>3</v>
      </c>
      <c r="L313" s="72"/>
      <c r="M313" s="73"/>
      <c r="N313" s="73"/>
      <c r="O313" s="73"/>
      <c r="P313" s="54">
        <v>0</v>
      </c>
      <c r="Q313" s="54">
        <v>0</v>
      </c>
      <c r="R313" s="54">
        <v>0</v>
      </c>
      <c r="S313" s="73"/>
      <c r="T313" s="73"/>
      <c r="U313" s="38"/>
      <c r="V313" s="35" t="s">
        <v>118</v>
      </c>
      <c r="W313" s="35" t="s">
        <v>119</v>
      </c>
      <c r="X313" s="50"/>
      <c r="Y313" s="79"/>
      <c r="Z313" s="75" t="s">
        <v>33</v>
      </c>
    </row>
    <row r="314" spans="1:26" s="43" customFormat="1" ht="54" hidden="1" customHeight="1" outlineLevel="1">
      <c r="A314" s="986"/>
      <c r="B314" s="1007"/>
      <c r="C314" s="34" t="s">
        <v>130</v>
      </c>
      <c r="D314" s="69" t="s">
        <v>131</v>
      </c>
      <c r="E314" s="70"/>
      <c r="F314" s="78"/>
      <c r="G314" s="37" t="s">
        <v>147</v>
      </c>
      <c r="H314" s="37"/>
      <c r="I314" s="69" t="s">
        <v>132</v>
      </c>
      <c r="J314" s="35" t="s">
        <v>35</v>
      </c>
      <c r="K314" s="71">
        <v>2</v>
      </c>
      <c r="L314" s="72"/>
      <c r="M314" s="73"/>
      <c r="N314" s="73"/>
      <c r="O314" s="73"/>
      <c r="P314" s="54">
        <v>0</v>
      </c>
      <c r="Q314" s="54">
        <v>0</v>
      </c>
      <c r="R314" s="54">
        <v>0</v>
      </c>
      <c r="S314" s="73"/>
      <c r="T314" s="73"/>
      <c r="U314" s="38"/>
      <c r="V314" s="35" t="s">
        <v>118</v>
      </c>
      <c r="W314" s="35" t="s">
        <v>119</v>
      </c>
      <c r="X314" s="50"/>
      <c r="Y314" s="79"/>
      <c r="Z314" s="75" t="s">
        <v>33</v>
      </c>
    </row>
    <row r="315" spans="1:26" s="43" customFormat="1" ht="54" hidden="1" customHeight="1" outlineLevel="1">
      <c r="A315" s="986"/>
      <c r="B315" s="1007"/>
      <c r="C315" s="34" t="s">
        <v>143</v>
      </c>
      <c r="D315" s="69" t="s">
        <v>134</v>
      </c>
      <c r="E315" s="70"/>
      <c r="F315" s="78"/>
      <c r="G315" s="37" t="s">
        <v>147</v>
      </c>
      <c r="H315" s="37"/>
      <c r="I315" s="69" t="s">
        <v>116</v>
      </c>
      <c r="J315" s="35" t="s">
        <v>35</v>
      </c>
      <c r="K315" s="71">
        <v>3</v>
      </c>
      <c r="L315" s="72"/>
      <c r="M315" s="73"/>
      <c r="N315" s="73">
        <v>1</v>
      </c>
      <c r="O315" s="73"/>
      <c r="P315" s="54">
        <v>0</v>
      </c>
      <c r="Q315" s="54">
        <v>0</v>
      </c>
      <c r="R315" s="54">
        <v>0</v>
      </c>
      <c r="S315" s="73"/>
      <c r="T315" s="73"/>
      <c r="U315" s="38"/>
      <c r="V315" s="35" t="s">
        <v>118</v>
      </c>
      <c r="W315" s="35" t="s">
        <v>119</v>
      </c>
      <c r="X315" s="50"/>
      <c r="Y315" s="79"/>
      <c r="Z315" s="75" t="s">
        <v>33</v>
      </c>
    </row>
    <row r="316" spans="1:26" s="43" customFormat="1" ht="54" hidden="1" customHeight="1" outlineLevel="1">
      <c r="A316" s="986"/>
      <c r="B316" s="1007"/>
      <c r="C316" s="34" t="s">
        <v>135</v>
      </c>
      <c r="D316" s="69" t="s">
        <v>136</v>
      </c>
      <c r="E316" s="50"/>
      <c r="F316" s="37"/>
      <c r="G316" s="37" t="s">
        <v>147</v>
      </c>
      <c r="H316" s="37"/>
      <c r="I316" s="69" t="s">
        <v>116</v>
      </c>
      <c r="J316" s="35" t="s">
        <v>35</v>
      </c>
      <c r="K316" s="71"/>
      <c r="L316" s="72"/>
      <c r="M316" s="73"/>
      <c r="N316" s="73"/>
      <c r="O316" s="73"/>
      <c r="P316" s="54">
        <v>0</v>
      </c>
      <c r="Q316" s="54">
        <v>0</v>
      </c>
      <c r="R316" s="54">
        <v>0</v>
      </c>
      <c r="S316" s="73"/>
      <c r="T316" s="73"/>
      <c r="U316" s="38"/>
      <c r="V316" s="35" t="s">
        <v>118</v>
      </c>
      <c r="W316" s="35" t="s">
        <v>119</v>
      </c>
      <c r="X316" s="50"/>
      <c r="Y316" s="79"/>
      <c r="Z316" s="75" t="s">
        <v>33</v>
      </c>
    </row>
    <row r="317" spans="1:26" ht="54" customHeight="1" collapsed="1">
      <c r="A317" s="24" t="s">
        <v>330</v>
      </c>
      <c r="B317" s="1009" t="s">
        <v>331</v>
      </c>
      <c r="C317" s="988"/>
      <c r="D317" s="25" t="s">
        <v>332</v>
      </c>
      <c r="E317" s="26">
        <v>0</v>
      </c>
      <c r="F317" s="27" t="s">
        <v>31</v>
      </c>
      <c r="G317" s="27" t="s">
        <v>147</v>
      </c>
      <c r="H317" s="27" t="s">
        <v>90</v>
      </c>
      <c r="I317" s="28" t="s">
        <v>116</v>
      </c>
      <c r="J317" s="25" t="s">
        <v>35</v>
      </c>
      <c r="K317" s="45">
        <v>1</v>
      </c>
      <c r="L317" s="1014">
        <v>0</v>
      </c>
      <c r="M317" s="1014"/>
      <c r="N317" s="1014"/>
      <c r="O317" s="65">
        <v>0</v>
      </c>
      <c r="P317" s="46">
        <v>0</v>
      </c>
      <c r="Q317" s="46">
        <v>0</v>
      </c>
      <c r="R317" s="46">
        <v>0.25</v>
      </c>
      <c r="S317" s="65">
        <v>0.75</v>
      </c>
      <c r="T317" s="65">
        <v>1</v>
      </c>
      <c r="U317" s="31" t="s">
        <v>333</v>
      </c>
      <c r="V317" s="25" t="s">
        <v>118</v>
      </c>
      <c r="W317" s="25" t="s">
        <v>119</v>
      </c>
      <c r="X317" s="25" t="s">
        <v>334</v>
      </c>
      <c r="Y317" s="77" t="s">
        <v>335</v>
      </c>
      <c r="Z317" s="75" t="s">
        <v>33</v>
      </c>
    </row>
    <row r="318" spans="1:26" s="43" customFormat="1" ht="54" hidden="1" customHeight="1" outlineLevel="2">
      <c r="A318" s="986" t="s">
        <v>336</v>
      </c>
      <c r="B318" s="1007" t="s">
        <v>123</v>
      </c>
      <c r="C318" s="34" t="s">
        <v>142</v>
      </c>
      <c r="D318" s="69" t="s">
        <v>125</v>
      </c>
      <c r="E318" s="70">
        <v>0</v>
      </c>
      <c r="F318" s="78"/>
      <c r="G318" s="37" t="s">
        <v>147</v>
      </c>
      <c r="H318" s="37" t="s">
        <v>90</v>
      </c>
      <c r="I318" s="69" t="s">
        <v>126</v>
      </c>
      <c r="J318" s="35" t="s">
        <v>35</v>
      </c>
      <c r="K318" s="71">
        <v>1</v>
      </c>
      <c r="L318" s="72"/>
      <c r="M318" s="73">
        <v>1</v>
      </c>
      <c r="N318" s="73"/>
      <c r="O318" s="73"/>
      <c r="P318" s="54">
        <v>0</v>
      </c>
      <c r="Q318" s="54">
        <v>0</v>
      </c>
      <c r="R318" s="54">
        <v>0</v>
      </c>
      <c r="S318" s="73"/>
      <c r="T318" s="73"/>
      <c r="U318" s="38"/>
      <c r="V318" s="35" t="s">
        <v>118</v>
      </c>
      <c r="W318" s="35" t="s">
        <v>119</v>
      </c>
      <c r="X318" s="50"/>
      <c r="Y318" s="83"/>
      <c r="Z318" s="75" t="s">
        <v>33</v>
      </c>
    </row>
    <row r="319" spans="1:26" s="43" customFormat="1" ht="54" hidden="1" customHeight="1" outlineLevel="2">
      <c r="A319" s="986"/>
      <c r="B319" s="1007"/>
      <c r="C319" s="34" t="s">
        <v>127</v>
      </c>
      <c r="D319" s="69" t="s">
        <v>128</v>
      </c>
      <c r="E319" s="70"/>
      <c r="F319" s="78"/>
      <c r="G319" s="37" t="s">
        <v>147</v>
      </c>
      <c r="H319" s="37" t="s">
        <v>90</v>
      </c>
      <c r="I319" s="69" t="s">
        <v>129</v>
      </c>
      <c r="J319" s="35" t="s">
        <v>35</v>
      </c>
      <c r="K319" s="71">
        <v>4</v>
      </c>
      <c r="L319" s="72"/>
      <c r="M319" s="73"/>
      <c r="N319" s="73"/>
      <c r="O319" s="73"/>
      <c r="P319" s="54">
        <v>0</v>
      </c>
      <c r="Q319" s="54">
        <v>0</v>
      </c>
      <c r="R319" s="54">
        <v>0</v>
      </c>
      <c r="S319" s="73"/>
      <c r="T319" s="73"/>
      <c r="U319" s="38"/>
      <c r="V319" s="35" t="s">
        <v>118</v>
      </c>
      <c r="W319" s="35" t="s">
        <v>119</v>
      </c>
      <c r="X319" s="50"/>
      <c r="Y319" s="83"/>
      <c r="Z319" s="75" t="s">
        <v>33</v>
      </c>
    </row>
    <row r="320" spans="1:26" s="43" customFormat="1" ht="54" hidden="1" customHeight="1" outlineLevel="2">
      <c r="A320" s="986"/>
      <c r="B320" s="1007"/>
      <c r="C320" s="34" t="s">
        <v>130</v>
      </c>
      <c r="D320" s="69" t="s">
        <v>131</v>
      </c>
      <c r="E320" s="70"/>
      <c r="F320" s="78"/>
      <c r="G320" s="37" t="s">
        <v>147</v>
      </c>
      <c r="H320" s="37" t="s">
        <v>90</v>
      </c>
      <c r="I320" s="69" t="s">
        <v>132</v>
      </c>
      <c r="J320" s="35" t="s">
        <v>35</v>
      </c>
      <c r="K320" s="71">
        <v>3</v>
      </c>
      <c r="L320" s="72"/>
      <c r="M320" s="73"/>
      <c r="N320" s="73"/>
      <c r="O320" s="73"/>
      <c r="P320" s="54">
        <v>0</v>
      </c>
      <c r="Q320" s="54">
        <v>0</v>
      </c>
      <c r="R320" s="54">
        <v>0</v>
      </c>
      <c r="S320" s="73"/>
      <c r="T320" s="73"/>
      <c r="U320" s="38"/>
      <c r="V320" s="35" t="s">
        <v>118</v>
      </c>
      <c r="W320" s="35" t="s">
        <v>119</v>
      </c>
      <c r="X320" s="50"/>
      <c r="Y320" s="83"/>
      <c r="Z320" s="75" t="s">
        <v>33</v>
      </c>
    </row>
    <row r="321" spans="1:26" s="43" customFormat="1" ht="54" hidden="1" customHeight="1" outlineLevel="2">
      <c r="A321" s="986"/>
      <c r="B321" s="1007"/>
      <c r="C321" s="34" t="s">
        <v>143</v>
      </c>
      <c r="D321" s="69" t="s">
        <v>134</v>
      </c>
      <c r="E321" s="70"/>
      <c r="F321" s="78"/>
      <c r="G321" s="37" t="s">
        <v>147</v>
      </c>
      <c r="H321" s="37" t="s">
        <v>90</v>
      </c>
      <c r="I321" s="69" t="s">
        <v>116</v>
      </c>
      <c r="J321" s="35" t="s">
        <v>35</v>
      </c>
      <c r="K321" s="71">
        <v>3</v>
      </c>
      <c r="L321" s="72"/>
      <c r="M321" s="73"/>
      <c r="N321" s="73">
        <v>1</v>
      </c>
      <c r="O321" s="73"/>
      <c r="P321" s="54">
        <v>0</v>
      </c>
      <c r="Q321" s="54">
        <v>0</v>
      </c>
      <c r="R321" s="54">
        <v>0</v>
      </c>
      <c r="S321" s="73"/>
      <c r="T321" s="73"/>
      <c r="U321" s="38"/>
      <c r="V321" s="35" t="s">
        <v>118</v>
      </c>
      <c r="W321" s="35" t="s">
        <v>119</v>
      </c>
      <c r="X321" s="50"/>
      <c r="Y321" s="83"/>
      <c r="Z321" s="75" t="s">
        <v>33</v>
      </c>
    </row>
    <row r="322" spans="1:26" s="43" customFormat="1" ht="54" hidden="1" customHeight="1" outlineLevel="2">
      <c r="A322" s="986"/>
      <c r="B322" s="1007"/>
      <c r="C322" s="34" t="s">
        <v>135</v>
      </c>
      <c r="D322" s="69" t="s">
        <v>136</v>
      </c>
      <c r="E322" s="50"/>
      <c r="F322" s="37"/>
      <c r="G322" s="37" t="s">
        <v>147</v>
      </c>
      <c r="H322" s="37" t="s">
        <v>90</v>
      </c>
      <c r="I322" s="69" t="s">
        <v>116</v>
      </c>
      <c r="J322" s="35" t="s">
        <v>35</v>
      </c>
      <c r="K322" s="71"/>
      <c r="L322" s="72"/>
      <c r="M322" s="73"/>
      <c r="N322" s="73"/>
      <c r="O322" s="73"/>
      <c r="P322" s="54">
        <v>0</v>
      </c>
      <c r="Q322" s="54">
        <v>0</v>
      </c>
      <c r="R322" s="54">
        <v>0</v>
      </c>
      <c r="S322" s="73"/>
      <c r="T322" s="73"/>
      <c r="U322" s="38"/>
      <c r="V322" s="35" t="s">
        <v>118</v>
      </c>
      <c r="W322" s="35" t="s">
        <v>119</v>
      </c>
      <c r="X322" s="50"/>
      <c r="Y322" s="83"/>
      <c r="Z322" s="75" t="s">
        <v>33</v>
      </c>
    </row>
    <row r="323" spans="1:26" ht="54" customHeight="1" collapsed="1">
      <c r="A323" s="24" t="s">
        <v>337</v>
      </c>
      <c r="B323" s="1009" t="s">
        <v>338</v>
      </c>
      <c r="C323" s="988"/>
      <c r="D323" s="25" t="s">
        <v>332</v>
      </c>
      <c r="E323" s="26">
        <v>0</v>
      </c>
      <c r="F323" s="27" t="s">
        <v>31</v>
      </c>
      <c r="G323" s="27" t="s">
        <v>147</v>
      </c>
      <c r="H323" s="27" t="s">
        <v>90</v>
      </c>
      <c r="I323" s="28" t="s">
        <v>116</v>
      </c>
      <c r="J323" s="25" t="s">
        <v>35</v>
      </c>
      <c r="K323" s="45">
        <v>1</v>
      </c>
      <c r="L323" s="1014">
        <v>0</v>
      </c>
      <c r="M323" s="1014"/>
      <c r="N323" s="1014"/>
      <c r="O323" s="65">
        <v>0</v>
      </c>
      <c r="P323" s="46">
        <v>0</v>
      </c>
      <c r="Q323" s="46">
        <v>0</v>
      </c>
      <c r="R323" s="46">
        <v>0.25</v>
      </c>
      <c r="S323" s="65">
        <v>0.75</v>
      </c>
      <c r="T323" s="65">
        <v>1</v>
      </c>
      <c r="U323" s="31" t="s">
        <v>333</v>
      </c>
      <c r="V323" s="25" t="s">
        <v>118</v>
      </c>
      <c r="W323" s="25" t="s">
        <v>119</v>
      </c>
      <c r="X323" s="25" t="s">
        <v>334</v>
      </c>
      <c r="Y323" s="77" t="s">
        <v>339</v>
      </c>
      <c r="Z323" s="75" t="s">
        <v>33</v>
      </c>
    </row>
    <row r="324" spans="1:26" s="43" customFormat="1" ht="54" hidden="1" customHeight="1" outlineLevel="1">
      <c r="A324" s="986" t="s">
        <v>336</v>
      </c>
      <c r="B324" s="1007" t="s">
        <v>123</v>
      </c>
      <c r="C324" s="34" t="s">
        <v>142</v>
      </c>
      <c r="D324" s="69" t="s">
        <v>125</v>
      </c>
      <c r="E324" s="70">
        <v>0</v>
      </c>
      <c r="F324" s="78"/>
      <c r="G324" s="78"/>
      <c r="H324" s="37" t="s">
        <v>90</v>
      </c>
      <c r="I324" s="69" t="s">
        <v>126</v>
      </c>
      <c r="J324" s="35" t="s">
        <v>35</v>
      </c>
      <c r="K324" s="71">
        <v>1</v>
      </c>
      <c r="L324" s="72"/>
      <c r="M324" s="73">
        <v>1</v>
      </c>
      <c r="N324" s="73"/>
      <c r="O324" s="73"/>
      <c r="P324" s="54">
        <v>0</v>
      </c>
      <c r="Q324" s="54">
        <v>0</v>
      </c>
      <c r="R324" s="54">
        <v>0</v>
      </c>
      <c r="S324" s="73"/>
      <c r="T324" s="73"/>
      <c r="U324" s="38"/>
      <c r="V324" s="35" t="s">
        <v>118</v>
      </c>
      <c r="W324" s="35" t="s">
        <v>119</v>
      </c>
      <c r="X324" s="50"/>
      <c r="Y324" s="83"/>
      <c r="Z324" s="75" t="s">
        <v>33</v>
      </c>
    </row>
    <row r="325" spans="1:26" s="43" customFormat="1" ht="54" hidden="1" customHeight="1" outlineLevel="1">
      <c r="A325" s="986"/>
      <c r="B325" s="1007"/>
      <c r="C325" s="34" t="s">
        <v>127</v>
      </c>
      <c r="D325" s="69" t="s">
        <v>128</v>
      </c>
      <c r="E325" s="70"/>
      <c r="F325" s="78"/>
      <c r="G325" s="78"/>
      <c r="H325" s="37" t="s">
        <v>90</v>
      </c>
      <c r="I325" s="69" t="s">
        <v>129</v>
      </c>
      <c r="J325" s="35" t="s">
        <v>35</v>
      </c>
      <c r="K325" s="71">
        <v>4</v>
      </c>
      <c r="L325" s="72"/>
      <c r="M325" s="73"/>
      <c r="N325" s="73"/>
      <c r="O325" s="73"/>
      <c r="P325" s="54">
        <v>0</v>
      </c>
      <c r="Q325" s="54">
        <v>0</v>
      </c>
      <c r="R325" s="54">
        <v>0</v>
      </c>
      <c r="S325" s="73"/>
      <c r="T325" s="73"/>
      <c r="U325" s="38"/>
      <c r="V325" s="35" t="s">
        <v>118</v>
      </c>
      <c r="W325" s="35" t="s">
        <v>119</v>
      </c>
      <c r="X325" s="50"/>
      <c r="Y325" s="83"/>
      <c r="Z325" s="75" t="s">
        <v>33</v>
      </c>
    </row>
    <row r="326" spans="1:26" s="43" customFormat="1" ht="54" hidden="1" customHeight="1" outlineLevel="1">
      <c r="A326" s="986"/>
      <c r="B326" s="1007"/>
      <c r="C326" s="34" t="s">
        <v>130</v>
      </c>
      <c r="D326" s="69" t="s">
        <v>131</v>
      </c>
      <c r="E326" s="70"/>
      <c r="F326" s="78"/>
      <c r="G326" s="78"/>
      <c r="H326" s="37" t="s">
        <v>90</v>
      </c>
      <c r="I326" s="69" t="s">
        <v>132</v>
      </c>
      <c r="J326" s="35" t="s">
        <v>35</v>
      </c>
      <c r="K326" s="71">
        <v>3</v>
      </c>
      <c r="L326" s="72"/>
      <c r="M326" s="73"/>
      <c r="N326" s="73"/>
      <c r="O326" s="73"/>
      <c r="P326" s="54">
        <v>0</v>
      </c>
      <c r="Q326" s="54">
        <v>0</v>
      </c>
      <c r="R326" s="54">
        <v>0</v>
      </c>
      <c r="S326" s="73"/>
      <c r="T326" s="73"/>
      <c r="U326" s="38"/>
      <c r="V326" s="35" t="s">
        <v>118</v>
      </c>
      <c r="W326" s="35" t="s">
        <v>119</v>
      </c>
      <c r="X326" s="50"/>
      <c r="Y326" s="83"/>
      <c r="Z326" s="75" t="s">
        <v>33</v>
      </c>
    </row>
    <row r="327" spans="1:26" s="43" customFormat="1" ht="54" hidden="1" customHeight="1" outlineLevel="1">
      <c r="A327" s="986"/>
      <c r="B327" s="1007"/>
      <c r="C327" s="34" t="s">
        <v>143</v>
      </c>
      <c r="D327" s="69" t="s">
        <v>134</v>
      </c>
      <c r="E327" s="70"/>
      <c r="F327" s="78"/>
      <c r="G327" s="78"/>
      <c r="H327" s="37" t="s">
        <v>90</v>
      </c>
      <c r="I327" s="69" t="s">
        <v>116</v>
      </c>
      <c r="J327" s="35" t="s">
        <v>35</v>
      </c>
      <c r="K327" s="71">
        <v>3</v>
      </c>
      <c r="L327" s="72"/>
      <c r="M327" s="73"/>
      <c r="N327" s="73">
        <v>1</v>
      </c>
      <c r="O327" s="73"/>
      <c r="P327" s="54">
        <v>0</v>
      </c>
      <c r="Q327" s="54">
        <v>0</v>
      </c>
      <c r="R327" s="54">
        <v>0</v>
      </c>
      <c r="S327" s="73"/>
      <c r="T327" s="73"/>
      <c r="U327" s="38"/>
      <c r="V327" s="35" t="s">
        <v>118</v>
      </c>
      <c r="W327" s="35" t="s">
        <v>119</v>
      </c>
      <c r="X327" s="50"/>
      <c r="Y327" s="83"/>
      <c r="Z327" s="75" t="s">
        <v>33</v>
      </c>
    </row>
    <row r="328" spans="1:26" s="43" customFormat="1" ht="54" hidden="1" customHeight="1" outlineLevel="1">
      <c r="A328" s="986"/>
      <c r="B328" s="1007"/>
      <c r="C328" s="34" t="s">
        <v>135</v>
      </c>
      <c r="D328" s="69" t="s">
        <v>136</v>
      </c>
      <c r="E328" s="50"/>
      <c r="F328" s="37"/>
      <c r="G328" s="37"/>
      <c r="H328" s="37" t="s">
        <v>90</v>
      </c>
      <c r="I328" s="69" t="s">
        <v>116</v>
      </c>
      <c r="J328" s="35" t="s">
        <v>35</v>
      </c>
      <c r="K328" s="71"/>
      <c r="L328" s="72"/>
      <c r="M328" s="73"/>
      <c r="N328" s="73"/>
      <c r="O328" s="73"/>
      <c r="P328" s="54">
        <v>0</v>
      </c>
      <c r="Q328" s="54">
        <v>0</v>
      </c>
      <c r="R328" s="54">
        <v>0</v>
      </c>
      <c r="S328" s="73"/>
      <c r="T328" s="73"/>
      <c r="U328" s="38"/>
      <c r="V328" s="35" t="s">
        <v>118</v>
      </c>
      <c r="W328" s="35" t="s">
        <v>119</v>
      </c>
      <c r="X328" s="50"/>
      <c r="Y328" s="83"/>
      <c r="Z328" s="75" t="s">
        <v>33</v>
      </c>
    </row>
    <row r="329" spans="1:26" ht="54" customHeight="1" collapsed="1">
      <c r="A329" s="24" t="s">
        <v>340</v>
      </c>
      <c r="B329" s="1009" t="s">
        <v>341</v>
      </c>
      <c r="C329" s="988"/>
      <c r="D329" s="25" t="s">
        <v>332</v>
      </c>
      <c r="E329" s="26">
        <v>0</v>
      </c>
      <c r="F329" s="27" t="s">
        <v>31</v>
      </c>
      <c r="G329" s="27" t="s">
        <v>52</v>
      </c>
      <c r="H329" s="27" t="s">
        <v>90</v>
      </c>
      <c r="I329" s="28" t="s">
        <v>116</v>
      </c>
      <c r="J329" s="25" t="s">
        <v>35</v>
      </c>
      <c r="K329" s="45">
        <v>1</v>
      </c>
      <c r="L329" s="1014">
        <v>0</v>
      </c>
      <c r="M329" s="1014"/>
      <c r="N329" s="1014"/>
      <c r="O329" s="65">
        <v>0</v>
      </c>
      <c r="P329" s="46">
        <v>0</v>
      </c>
      <c r="Q329" s="46">
        <v>0</v>
      </c>
      <c r="R329" s="46">
        <v>0.25</v>
      </c>
      <c r="S329" s="65">
        <v>0.75</v>
      </c>
      <c r="T329" s="65">
        <v>1</v>
      </c>
      <c r="U329" s="31" t="s">
        <v>333</v>
      </c>
      <c r="V329" s="25" t="s">
        <v>118</v>
      </c>
      <c r="W329" s="25" t="s">
        <v>119</v>
      </c>
      <c r="X329" s="25" t="s">
        <v>334</v>
      </c>
      <c r="Y329" s="77" t="s">
        <v>335</v>
      </c>
      <c r="Z329" s="75" t="s">
        <v>33</v>
      </c>
    </row>
    <row r="330" spans="1:26" s="43" customFormat="1" ht="54" hidden="1" customHeight="1" outlineLevel="1">
      <c r="A330" s="986" t="s">
        <v>336</v>
      </c>
      <c r="B330" s="1007" t="s">
        <v>123</v>
      </c>
      <c r="C330" s="34" t="s">
        <v>142</v>
      </c>
      <c r="D330" s="69" t="s">
        <v>125</v>
      </c>
      <c r="E330" s="70">
        <v>0</v>
      </c>
      <c r="F330" s="78"/>
      <c r="G330" s="37" t="s">
        <v>52</v>
      </c>
      <c r="H330" s="37" t="s">
        <v>90</v>
      </c>
      <c r="I330" s="69" t="s">
        <v>126</v>
      </c>
      <c r="J330" s="35" t="s">
        <v>35</v>
      </c>
      <c r="K330" s="71">
        <v>1</v>
      </c>
      <c r="L330" s="72"/>
      <c r="M330" s="73">
        <v>1</v>
      </c>
      <c r="N330" s="73"/>
      <c r="O330" s="73"/>
      <c r="P330" s="54">
        <v>0</v>
      </c>
      <c r="Q330" s="54">
        <v>0</v>
      </c>
      <c r="R330" s="54">
        <v>0</v>
      </c>
      <c r="S330" s="73"/>
      <c r="T330" s="73"/>
      <c r="U330" s="38"/>
      <c r="V330" s="35" t="s">
        <v>118</v>
      </c>
      <c r="W330" s="35" t="s">
        <v>119</v>
      </c>
      <c r="X330" s="50"/>
      <c r="Y330" s="83"/>
      <c r="Z330" s="75" t="s">
        <v>33</v>
      </c>
    </row>
    <row r="331" spans="1:26" s="43" customFormat="1" ht="54" hidden="1" customHeight="1" outlineLevel="1">
      <c r="A331" s="986"/>
      <c r="B331" s="1007"/>
      <c r="C331" s="34" t="s">
        <v>127</v>
      </c>
      <c r="D331" s="69" t="s">
        <v>128</v>
      </c>
      <c r="E331" s="70"/>
      <c r="F331" s="78"/>
      <c r="G331" s="37" t="s">
        <v>52</v>
      </c>
      <c r="H331" s="37" t="s">
        <v>90</v>
      </c>
      <c r="I331" s="69" t="s">
        <v>129</v>
      </c>
      <c r="J331" s="35" t="s">
        <v>35</v>
      </c>
      <c r="K331" s="71">
        <v>4</v>
      </c>
      <c r="L331" s="72"/>
      <c r="M331" s="73"/>
      <c r="N331" s="73"/>
      <c r="O331" s="73"/>
      <c r="P331" s="54">
        <v>0</v>
      </c>
      <c r="Q331" s="54">
        <v>0</v>
      </c>
      <c r="R331" s="54">
        <v>0</v>
      </c>
      <c r="S331" s="73"/>
      <c r="T331" s="73"/>
      <c r="U331" s="38"/>
      <c r="V331" s="35" t="s">
        <v>118</v>
      </c>
      <c r="W331" s="35" t="s">
        <v>119</v>
      </c>
      <c r="X331" s="50"/>
      <c r="Y331" s="83"/>
      <c r="Z331" s="75" t="s">
        <v>33</v>
      </c>
    </row>
    <row r="332" spans="1:26" s="43" customFormat="1" ht="54" hidden="1" customHeight="1" outlineLevel="1">
      <c r="A332" s="986"/>
      <c r="B332" s="1007"/>
      <c r="C332" s="34" t="s">
        <v>130</v>
      </c>
      <c r="D332" s="69" t="s">
        <v>131</v>
      </c>
      <c r="E332" s="70"/>
      <c r="F332" s="78"/>
      <c r="G332" s="37" t="s">
        <v>52</v>
      </c>
      <c r="H332" s="37" t="s">
        <v>90</v>
      </c>
      <c r="I332" s="69" t="s">
        <v>132</v>
      </c>
      <c r="J332" s="35" t="s">
        <v>35</v>
      </c>
      <c r="K332" s="71">
        <v>3</v>
      </c>
      <c r="L332" s="72"/>
      <c r="M332" s="73"/>
      <c r="N332" s="73"/>
      <c r="O332" s="73"/>
      <c r="P332" s="54">
        <v>0</v>
      </c>
      <c r="Q332" s="54">
        <v>0</v>
      </c>
      <c r="R332" s="54">
        <v>0</v>
      </c>
      <c r="S332" s="73"/>
      <c r="T332" s="73"/>
      <c r="U332" s="38"/>
      <c r="V332" s="35" t="s">
        <v>118</v>
      </c>
      <c r="W332" s="35" t="s">
        <v>119</v>
      </c>
      <c r="X332" s="50"/>
      <c r="Y332" s="83"/>
      <c r="Z332" s="75" t="s">
        <v>33</v>
      </c>
    </row>
    <row r="333" spans="1:26" s="43" customFormat="1" ht="54" hidden="1" customHeight="1" outlineLevel="1">
      <c r="A333" s="986"/>
      <c r="B333" s="1007"/>
      <c r="C333" s="34" t="s">
        <v>143</v>
      </c>
      <c r="D333" s="69" t="s">
        <v>134</v>
      </c>
      <c r="E333" s="70"/>
      <c r="F333" s="78"/>
      <c r="G333" s="37" t="s">
        <v>52</v>
      </c>
      <c r="H333" s="37" t="s">
        <v>90</v>
      </c>
      <c r="I333" s="69" t="s">
        <v>116</v>
      </c>
      <c r="J333" s="35" t="s">
        <v>35</v>
      </c>
      <c r="K333" s="71">
        <v>3</v>
      </c>
      <c r="L333" s="72"/>
      <c r="M333" s="73"/>
      <c r="N333" s="73">
        <v>1</v>
      </c>
      <c r="O333" s="73"/>
      <c r="P333" s="54">
        <v>0</v>
      </c>
      <c r="Q333" s="54">
        <v>0</v>
      </c>
      <c r="R333" s="54">
        <v>0</v>
      </c>
      <c r="S333" s="73"/>
      <c r="T333" s="73"/>
      <c r="U333" s="38"/>
      <c r="V333" s="35" t="s">
        <v>118</v>
      </c>
      <c r="W333" s="35" t="s">
        <v>119</v>
      </c>
      <c r="X333" s="50"/>
      <c r="Y333" s="83"/>
      <c r="Z333" s="75" t="s">
        <v>33</v>
      </c>
    </row>
    <row r="334" spans="1:26" s="43" customFormat="1" ht="54" hidden="1" customHeight="1" outlineLevel="1">
      <c r="A334" s="986"/>
      <c r="B334" s="1007"/>
      <c r="C334" s="34" t="s">
        <v>135</v>
      </c>
      <c r="D334" s="69" t="s">
        <v>136</v>
      </c>
      <c r="E334" s="50"/>
      <c r="F334" s="37"/>
      <c r="G334" s="37" t="s">
        <v>52</v>
      </c>
      <c r="H334" s="37" t="s">
        <v>90</v>
      </c>
      <c r="I334" s="69" t="s">
        <v>116</v>
      </c>
      <c r="J334" s="35" t="s">
        <v>35</v>
      </c>
      <c r="K334" s="71"/>
      <c r="L334" s="72"/>
      <c r="M334" s="73"/>
      <c r="N334" s="73"/>
      <c r="O334" s="73"/>
      <c r="P334" s="54">
        <v>0</v>
      </c>
      <c r="Q334" s="54">
        <v>0</v>
      </c>
      <c r="R334" s="54">
        <v>0</v>
      </c>
      <c r="S334" s="73"/>
      <c r="T334" s="73"/>
      <c r="U334" s="38"/>
      <c r="V334" s="35" t="s">
        <v>118</v>
      </c>
      <c r="W334" s="35" t="s">
        <v>119</v>
      </c>
      <c r="X334" s="50"/>
      <c r="Y334" s="83"/>
      <c r="Z334" s="75" t="s">
        <v>33</v>
      </c>
    </row>
    <row r="335" spans="1:26" ht="54" customHeight="1" collapsed="1">
      <c r="A335" s="24" t="s">
        <v>342</v>
      </c>
      <c r="B335" s="1009" t="s">
        <v>343</v>
      </c>
      <c r="C335" s="988"/>
      <c r="D335" s="25" t="s">
        <v>332</v>
      </c>
      <c r="E335" s="26">
        <v>0</v>
      </c>
      <c r="F335" s="27" t="s">
        <v>31</v>
      </c>
      <c r="G335" s="27" t="s">
        <v>52</v>
      </c>
      <c r="H335" s="27" t="s">
        <v>90</v>
      </c>
      <c r="I335" s="28" t="s">
        <v>116</v>
      </c>
      <c r="J335" s="25" t="s">
        <v>35</v>
      </c>
      <c r="K335" s="45">
        <v>1</v>
      </c>
      <c r="L335" s="1014">
        <v>0</v>
      </c>
      <c r="M335" s="1014"/>
      <c r="N335" s="1014"/>
      <c r="O335" s="65">
        <v>0</v>
      </c>
      <c r="P335" s="46">
        <v>0</v>
      </c>
      <c r="Q335" s="46">
        <v>0</v>
      </c>
      <c r="R335" s="46">
        <v>0.25</v>
      </c>
      <c r="S335" s="65">
        <v>0.75</v>
      </c>
      <c r="T335" s="65">
        <v>1</v>
      </c>
      <c r="U335" s="31" t="s">
        <v>333</v>
      </c>
      <c r="V335" s="25" t="s">
        <v>118</v>
      </c>
      <c r="W335" s="25" t="s">
        <v>119</v>
      </c>
      <c r="X335" s="25" t="s">
        <v>334</v>
      </c>
      <c r="Y335" s="77" t="s">
        <v>335</v>
      </c>
      <c r="Z335" s="75" t="s">
        <v>33</v>
      </c>
    </row>
    <row r="336" spans="1:26" s="43" customFormat="1" ht="54" hidden="1" customHeight="1" outlineLevel="1">
      <c r="A336" s="986" t="s">
        <v>336</v>
      </c>
      <c r="B336" s="1007" t="s">
        <v>123</v>
      </c>
      <c r="C336" s="34" t="s">
        <v>142</v>
      </c>
      <c r="D336" s="69" t="s">
        <v>125</v>
      </c>
      <c r="E336" s="70">
        <v>0</v>
      </c>
      <c r="F336" s="78"/>
      <c r="G336" s="37" t="s">
        <v>52</v>
      </c>
      <c r="H336" s="37" t="s">
        <v>90</v>
      </c>
      <c r="I336" s="69" t="s">
        <v>126</v>
      </c>
      <c r="J336" s="35" t="s">
        <v>35</v>
      </c>
      <c r="K336" s="71">
        <v>1</v>
      </c>
      <c r="L336" s="72"/>
      <c r="M336" s="73">
        <v>1</v>
      </c>
      <c r="N336" s="73"/>
      <c r="O336" s="73"/>
      <c r="P336" s="54">
        <v>0</v>
      </c>
      <c r="Q336" s="54">
        <v>0</v>
      </c>
      <c r="R336" s="54">
        <v>0</v>
      </c>
      <c r="S336" s="73"/>
      <c r="T336" s="73"/>
      <c r="U336" s="38"/>
      <c r="V336" s="35" t="s">
        <v>118</v>
      </c>
      <c r="W336" s="35" t="s">
        <v>119</v>
      </c>
      <c r="X336" s="50"/>
      <c r="Y336" s="83"/>
      <c r="Z336" s="75" t="s">
        <v>33</v>
      </c>
    </row>
    <row r="337" spans="1:26" s="43" customFormat="1" ht="54" hidden="1" customHeight="1" outlineLevel="1">
      <c r="A337" s="986"/>
      <c r="B337" s="1007"/>
      <c r="C337" s="34" t="s">
        <v>127</v>
      </c>
      <c r="D337" s="69" t="s">
        <v>128</v>
      </c>
      <c r="E337" s="70"/>
      <c r="F337" s="78"/>
      <c r="G337" s="37" t="s">
        <v>52</v>
      </c>
      <c r="H337" s="37" t="s">
        <v>90</v>
      </c>
      <c r="I337" s="69" t="s">
        <v>129</v>
      </c>
      <c r="J337" s="35" t="s">
        <v>35</v>
      </c>
      <c r="K337" s="71">
        <v>4</v>
      </c>
      <c r="L337" s="72"/>
      <c r="M337" s="73"/>
      <c r="N337" s="73"/>
      <c r="O337" s="73"/>
      <c r="P337" s="54">
        <v>0</v>
      </c>
      <c r="Q337" s="54">
        <v>0</v>
      </c>
      <c r="R337" s="54">
        <v>0</v>
      </c>
      <c r="S337" s="73"/>
      <c r="T337" s="73"/>
      <c r="U337" s="38"/>
      <c r="V337" s="35" t="s">
        <v>118</v>
      </c>
      <c r="W337" s="35" t="s">
        <v>119</v>
      </c>
      <c r="X337" s="50"/>
      <c r="Y337" s="83"/>
      <c r="Z337" s="75" t="s">
        <v>33</v>
      </c>
    </row>
    <row r="338" spans="1:26" s="43" customFormat="1" ht="54" hidden="1" customHeight="1" outlineLevel="1">
      <c r="A338" s="986"/>
      <c r="B338" s="1007"/>
      <c r="C338" s="34" t="s">
        <v>130</v>
      </c>
      <c r="D338" s="69" t="s">
        <v>131</v>
      </c>
      <c r="E338" s="70"/>
      <c r="F338" s="78"/>
      <c r="G338" s="37" t="s">
        <v>52</v>
      </c>
      <c r="H338" s="37" t="s">
        <v>90</v>
      </c>
      <c r="I338" s="69" t="s">
        <v>132</v>
      </c>
      <c r="J338" s="35" t="s">
        <v>35</v>
      </c>
      <c r="K338" s="71">
        <v>3</v>
      </c>
      <c r="L338" s="72"/>
      <c r="M338" s="73"/>
      <c r="N338" s="73"/>
      <c r="O338" s="73"/>
      <c r="P338" s="54">
        <v>0</v>
      </c>
      <c r="Q338" s="54">
        <v>0</v>
      </c>
      <c r="R338" s="54">
        <v>0</v>
      </c>
      <c r="S338" s="73"/>
      <c r="T338" s="73"/>
      <c r="U338" s="38"/>
      <c r="V338" s="35" t="s">
        <v>118</v>
      </c>
      <c r="W338" s="35" t="s">
        <v>119</v>
      </c>
      <c r="X338" s="50"/>
      <c r="Y338" s="83"/>
      <c r="Z338" s="75" t="s">
        <v>33</v>
      </c>
    </row>
    <row r="339" spans="1:26" s="43" customFormat="1" ht="54" hidden="1" customHeight="1" outlineLevel="1">
      <c r="A339" s="986"/>
      <c r="B339" s="1007"/>
      <c r="C339" s="34" t="s">
        <v>143</v>
      </c>
      <c r="D339" s="69" t="s">
        <v>134</v>
      </c>
      <c r="E339" s="70"/>
      <c r="F339" s="78"/>
      <c r="G339" s="37" t="s">
        <v>52</v>
      </c>
      <c r="H339" s="37" t="s">
        <v>90</v>
      </c>
      <c r="I339" s="69" t="s">
        <v>116</v>
      </c>
      <c r="J339" s="35" t="s">
        <v>35</v>
      </c>
      <c r="K339" s="71">
        <v>3</v>
      </c>
      <c r="L339" s="72"/>
      <c r="M339" s="73"/>
      <c r="N339" s="73">
        <v>1</v>
      </c>
      <c r="O339" s="73"/>
      <c r="P339" s="54">
        <v>0</v>
      </c>
      <c r="Q339" s="54">
        <v>0</v>
      </c>
      <c r="R339" s="54">
        <v>0</v>
      </c>
      <c r="S339" s="73"/>
      <c r="T339" s="73"/>
      <c r="U339" s="38"/>
      <c r="V339" s="35" t="s">
        <v>118</v>
      </c>
      <c r="W339" s="35" t="s">
        <v>119</v>
      </c>
      <c r="X339" s="50"/>
      <c r="Y339" s="83"/>
      <c r="Z339" s="75" t="s">
        <v>33</v>
      </c>
    </row>
    <row r="340" spans="1:26" s="43" customFormat="1" ht="54" hidden="1" customHeight="1" outlineLevel="1">
      <c r="A340" s="986"/>
      <c r="B340" s="1007"/>
      <c r="C340" s="34" t="s">
        <v>135</v>
      </c>
      <c r="D340" s="69" t="s">
        <v>136</v>
      </c>
      <c r="E340" s="50"/>
      <c r="F340" s="37"/>
      <c r="G340" s="37" t="s">
        <v>52</v>
      </c>
      <c r="H340" s="37" t="s">
        <v>90</v>
      </c>
      <c r="I340" s="69" t="s">
        <v>116</v>
      </c>
      <c r="J340" s="35" t="s">
        <v>35</v>
      </c>
      <c r="K340" s="71"/>
      <c r="L340" s="72"/>
      <c r="M340" s="73"/>
      <c r="N340" s="73"/>
      <c r="O340" s="73"/>
      <c r="P340" s="54">
        <v>0</v>
      </c>
      <c r="Q340" s="54">
        <v>0</v>
      </c>
      <c r="R340" s="54">
        <v>0</v>
      </c>
      <c r="S340" s="73"/>
      <c r="T340" s="73"/>
      <c r="U340" s="38"/>
      <c r="V340" s="35" t="s">
        <v>118</v>
      </c>
      <c r="W340" s="35" t="s">
        <v>119</v>
      </c>
      <c r="X340" s="50"/>
      <c r="Y340" s="83"/>
      <c r="Z340" s="75" t="s">
        <v>33</v>
      </c>
    </row>
    <row r="341" spans="1:26" ht="54" customHeight="1" collapsed="1">
      <c r="A341" s="24" t="s">
        <v>344</v>
      </c>
      <c r="B341" s="1009" t="s">
        <v>345</v>
      </c>
      <c r="C341" s="988"/>
      <c r="D341" s="25" t="s">
        <v>332</v>
      </c>
      <c r="E341" s="26">
        <v>0</v>
      </c>
      <c r="F341" s="27" t="s">
        <v>31</v>
      </c>
      <c r="G341" s="27" t="s">
        <v>52</v>
      </c>
      <c r="H341" s="27" t="s">
        <v>90</v>
      </c>
      <c r="I341" s="28" t="s">
        <v>116</v>
      </c>
      <c r="J341" s="25" t="s">
        <v>35</v>
      </c>
      <c r="K341" s="45">
        <v>1</v>
      </c>
      <c r="L341" s="1014">
        <v>0</v>
      </c>
      <c r="M341" s="1014"/>
      <c r="N341" s="1014"/>
      <c r="O341" s="65">
        <v>0</v>
      </c>
      <c r="P341" s="46">
        <v>0</v>
      </c>
      <c r="Q341" s="46">
        <v>0</v>
      </c>
      <c r="R341" s="46">
        <v>0.25</v>
      </c>
      <c r="S341" s="65">
        <v>0.75</v>
      </c>
      <c r="T341" s="65">
        <v>1</v>
      </c>
      <c r="U341" s="31" t="s">
        <v>333</v>
      </c>
      <c r="V341" s="25" t="s">
        <v>118</v>
      </c>
      <c r="W341" s="25" t="s">
        <v>119</v>
      </c>
      <c r="X341" s="25" t="s">
        <v>334</v>
      </c>
      <c r="Y341" s="77" t="s">
        <v>339</v>
      </c>
      <c r="Z341" s="75" t="s">
        <v>33</v>
      </c>
    </row>
    <row r="342" spans="1:26" s="43" customFormat="1" ht="54" hidden="1" customHeight="1" outlineLevel="1">
      <c r="A342" s="986" t="s">
        <v>336</v>
      </c>
      <c r="B342" s="1007" t="s">
        <v>123</v>
      </c>
      <c r="C342" s="34" t="s">
        <v>142</v>
      </c>
      <c r="D342" s="69" t="s">
        <v>125</v>
      </c>
      <c r="E342" s="70">
        <v>0</v>
      </c>
      <c r="F342" s="78"/>
      <c r="G342" s="78"/>
      <c r="H342" s="37" t="s">
        <v>90</v>
      </c>
      <c r="I342" s="69" t="s">
        <v>126</v>
      </c>
      <c r="J342" s="35" t="s">
        <v>35</v>
      </c>
      <c r="K342" s="71">
        <v>1</v>
      </c>
      <c r="L342" s="72"/>
      <c r="M342" s="73">
        <v>1</v>
      </c>
      <c r="N342" s="73"/>
      <c r="O342" s="73"/>
      <c r="P342" s="54">
        <v>0</v>
      </c>
      <c r="Q342" s="54">
        <v>0</v>
      </c>
      <c r="R342" s="54">
        <v>0</v>
      </c>
      <c r="S342" s="73"/>
      <c r="T342" s="73"/>
      <c r="U342" s="38"/>
      <c r="V342" s="35" t="s">
        <v>118</v>
      </c>
      <c r="W342" s="35" t="s">
        <v>119</v>
      </c>
      <c r="X342" s="50"/>
      <c r="Y342" s="83"/>
      <c r="Z342" s="75" t="s">
        <v>33</v>
      </c>
    </row>
    <row r="343" spans="1:26" s="43" customFormat="1" ht="54" hidden="1" customHeight="1" outlineLevel="1">
      <c r="A343" s="986"/>
      <c r="B343" s="1007"/>
      <c r="C343" s="34" t="s">
        <v>127</v>
      </c>
      <c r="D343" s="69" t="s">
        <v>128</v>
      </c>
      <c r="E343" s="70"/>
      <c r="F343" s="78"/>
      <c r="G343" s="78"/>
      <c r="H343" s="37" t="s">
        <v>90</v>
      </c>
      <c r="I343" s="69" t="s">
        <v>129</v>
      </c>
      <c r="J343" s="35" t="s">
        <v>35</v>
      </c>
      <c r="K343" s="71">
        <v>4</v>
      </c>
      <c r="L343" s="72"/>
      <c r="M343" s="73"/>
      <c r="N343" s="73"/>
      <c r="O343" s="73"/>
      <c r="P343" s="54">
        <v>0</v>
      </c>
      <c r="Q343" s="54">
        <v>0</v>
      </c>
      <c r="R343" s="54">
        <v>0</v>
      </c>
      <c r="S343" s="73"/>
      <c r="T343" s="73"/>
      <c r="U343" s="38"/>
      <c r="V343" s="35" t="s">
        <v>118</v>
      </c>
      <c r="W343" s="35" t="s">
        <v>119</v>
      </c>
      <c r="X343" s="50"/>
      <c r="Y343" s="83"/>
      <c r="Z343" s="75" t="s">
        <v>33</v>
      </c>
    </row>
    <row r="344" spans="1:26" s="43" customFormat="1" ht="54" hidden="1" customHeight="1" outlineLevel="1">
      <c r="A344" s="986"/>
      <c r="B344" s="1007"/>
      <c r="C344" s="34" t="s">
        <v>130</v>
      </c>
      <c r="D344" s="69" t="s">
        <v>131</v>
      </c>
      <c r="E344" s="70"/>
      <c r="F344" s="78"/>
      <c r="G344" s="78"/>
      <c r="H344" s="37" t="s">
        <v>90</v>
      </c>
      <c r="I344" s="69" t="s">
        <v>132</v>
      </c>
      <c r="J344" s="35" t="s">
        <v>35</v>
      </c>
      <c r="K344" s="71">
        <v>3</v>
      </c>
      <c r="L344" s="72"/>
      <c r="M344" s="73"/>
      <c r="N344" s="73"/>
      <c r="O344" s="73"/>
      <c r="P344" s="54">
        <v>0</v>
      </c>
      <c r="Q344" s="54">
        <v>0</v>
      </c>
      <c r="R344" s="54">
        <v>0</v>
      </c>
      <c r="S344" s="73"/>
      <c r="T344" s="73"/>
      <c r="U344" s="38"/>
      <c r="V344" s="35" t="s">
        <v>118</v>
      </c>
      <c r="W344" s="35" t="s">
        <v>119</v>
      </c>
      <c r="X344" s="50"/>
      <c r="Y344" s="83"/>
      <c r="Z344" s="75" t="s">
        <v>33</v>
      </c>
    </row>
    <row r="345" spans="1:26" s="43" customFormat="1" ht="54" hidden="1" customHeight="1" outlineLevel="1">
      <c r="A345" s="986"/>
      <c r="B345" s="1007"/>
      <c r="C345" s="34" t="s">
        <v>143</v>
      </c>
      <c r="D345" s="69" t="s">
        <v>134</v>
      </c>
      <c r="E345" s="70"/>
      <c r="F345" s="78"/>
      <c r="G345" s="78"/>
      <c r="H345" s="37" t="s">
        <v>90</v>
      </c>
      <c r="I345" s="69" t="s">
        <v>116</v>
      </c>
      <c r="J345" s="35" t="s">
        <v>35</v>
      </c>
      <c r="K345" s="71">
        <v>3</v>
      </c>
      <c r="L345" s="72"/>
      <c r="M345" s="73"/>
      <c r="N345" s="73">
        <v>1</v>
      </c>
      <c r="O345" s="73"/>
      <c r="P345" s="54">
        <v>0</v>
      </c>
      <c r="Q345" s="54">
        <v>0</v>
      </c>
      <c r="R345" s="54">
        <v>0</v>
      </c>
      <c r="S345" s="73"/>
      <c r="T345" s="73"/>
      <c r="U345" s="38"/>
      <c r="V345" s="35" t="s">
        <v>118</v>
      </c>
      <c r="W345" s="35" t="s">
        <v>119</v>
      </c>
      <c r="X345" s="50"/>
      <c r="Y345" s="83"/>
      <c r="Z345" s="75" t="s">
        <v>33</v>
      </c>
    </row>
    <row r="346" spans="1:26" s="43" customFormat="1" ht="54" hidden="1" customHeight="1" outlineLevel="1">
      <c r="A346" s="986"/>
      <c r="B346" s="1007"/>
      <c r="C346" s="34" t="s">
        <v>135</v>
      </c>
      <c r="D346" s="69" t="s">
        <v>136</v>
      </c>
      <c r="E346" s="50"/>
      <c r="F346" s="37"/>
      <c r="G346" s="37"/>
      <c r="H346" s="37" t="s">
        <v>90</v>
      </c>
      <c r="I346" s="69" t="s">
        <v>116</v>
      </c>
      <c r="J346" s="35" t="s">
        <v>35</v>
      </c>
      <c r="K346" s="71"/>
      <c r="L346" s="72"/>
      <c r="M346" s="73"/>
      <c r="N346" s="73"/>
      <c r="O346" s="73"/>
      <c r="P346" s="54">
        <v>0</v>
      </c>
      <c r="Q346" s="54">
        <v>0</v>
      </c>
      <c r="R346" s="54">
        <v>0</v>
      </c>
      <c r="S346" s="73"/>
      <c r="T346" s="73"/>
      <c r="U346" s="38"/>
      <c r="V346" s="35" t="s">
        <v>118</v>
      </c>
      <c r="W346" s="35" t="s">
        <v>119</v>
      </c>
      <c r="X346" s="50"/>
      <c r="Y346" s="83"/>
      <c r="Z346" s="75" t="s">
        <v>33</v>
      </c>
    </row>
    <row r="347" spans="1:26" ht="54" customHeight="1" collapsed="1">
      <c r="A347" s="24" t="s">
        <v>346</v>
      </c>
      <c r="B347" s="1009" t="s">
        <v>347</v>
      </c>
      <c r="C347" s="988"/>
      <c r="D347" s="25" t="s">
        <v>332</v>
      </c>
      <c r="E347" s="26">
        <v>0</v>
      </c>
      <c r="F347" s="27" t="s">
        <v>31</v>
      </c>
      <c r="G347" s="27" t="s">
        <v>147</v>
      </c>
      <c r="H347" s="27" t="s">
        <v>90</v>
      </c>
      <c r="I347" s="28" t="s">
        <v>116</v>
      </c>
      <c r="J347" s="25" t="s">
        <v>35</v>
      </c>
      <c r="K347" s="45">
        <v>1</v>
      </c>
      <c r="L347" s="1014">
        <v>0</v>
      </c>
      <c r="M347" s="1014"/>
      <c r="N347" s="1014"/>
      <c r="O347" s="65">
        <v>0</v>
      </c>
      <c r="P347" s="46">
        <v>0</v>
      </c>
      <c r="Q347" s="46">
        <v>0</v>
      </c>
      <c r="R347" s="46">
        <v>0.25</v>
      </c>
      <c r="S347" s="65">
        <v>0.75</v>
      </c>
      <c r="T347" s="65">
        <v>1</v>
      </c>
      <c r="U347" s="31" t="s">
        <v>333</v>
      </c>
      <c r="V347" s="25" t="s">
        <v>118</v>
      </c>
      <c r="W347" s="25" t="s">
        <v>119</v>
      </c>
      <c r="X347" s="25" t="s">
        <v>334</v>
      </c>
      <c r="Y347" s="77" t="s">
        <v>339</v>
      </c>
      <c r="Z347" s="75" t="s">
        <v>33</v>
      </c>
    </row>
    <row r="348" spans="1:26" s="43" customFormat="1" ht="54" hidden="1" customHeight="1" outlineLevel="1">
      <c r="A348" s="986" t="s">
        <v>336</v>
      </c>
      <c r="B348" s="1007" t="s">
        <v>123</v>
      </c>
      <c r="C348" s="34" t="s">
        <v>142</v>
      </c>
      <c r="D348" s="69" t="s">
        <v>125</v>
      </c>
      <c r="E348" s="70">
        <v>0</v>
      </c>
      <c r="F348" s="78"/>
      <c r="G348" s="78"/>
      <c r="H348" s="37" t="s">
        <v>90</v>
      </c>
      <c r="I348" s="69" t="s">
        <v>126</v>
      </c>
      <c r="J348" s="35" t="s">
        <v>35</v>
      </c>
      <c r="K348" s="71">
        <v>1</v>
      </c>
      <c r="L348" s="72"/>
      <c r="M348" s="73">
        <v>1</v>
      </c>
      <c r="N348" s="73"/>
      <c r="O348" s="73"/>
      <c r="P348" s="54">
        <v>0</v>
      </c>
      <c r="Q348" s="54">
        <v>0</v>
      </c>
      <c r="R348" s="54">
        <v>0</v>
      </c>
      <c r="S348" s="73"/>
      <c r="T348" s="73"/>
      <c r="U348" s="38"/>
      <c r="V348" s="35" t="s">
        <v>118</v>
      </c>
      <c r="W348" s="35" t="s">
        <v>119</v>
      </c>
      <c r="X348" s="50"/>
      <c r="Y348" s="83"/>
      <c r="Z348" s="75" t="s">
        <v>33</v>
      </c>
    </row>
    <row r="349" spans="1:26" s="43" customFormat="1" ht="54" hidden="1" customHeight="1" outlineLevel="1">
      <c r="A349" s="986"/>
      <c r="B349" s="1007"/>
      <c r="C349" s="34" t="s">
        <v>127</v>
      </c>
      <c r="D349" s="69" t="s">
        <v>128</v>
      </c>
      <c r="E349" s="70"/>
      <c r="F349" s="78"/>
      <c r="G349" s="78"/>
      <c r="H349" s="37" t="s">
        <v>90</v>
      </c>
      <c r="I349" s="69" t="s">
        <v>129</v>
      </c>
      <c r="J349" s="35" t="s">
        <v>35</v>
      </c>
      <c r="K349" s="71">
        <v>4</v>
      </c>
      <c r="L349" s="72"/>
      <c r="M349" s="73"/>
      <c r="N349" s="73"/>
      <c r="O349" s="73"/>
      <c r="P349" s="54">
        <v>0</v>
      </c>
      <c r="Q349" s="54">
        <v>0</v>
      </c>
      <c r="R349" s="54">
        <v>0</v>
      </c>
      <c r="S349" s="73"/>
      <c r="T349" s="73"/>
      <c r="U349" s="38"/>
      <c r="V349" s="35" t="s">
        <v>118</v>
      </c>
      <c r="W349" s="35" t="s">
        <v>119</v>
      </c>
      <c r="X349" s="50"/>
      <c r="Y349" s="83"/>
      <c r="Z349" s="75" t="s">
        <v>33</v>
      </c>
    </row>
    <row r="350" spans="1:26" s="43" customFormat="1" ht="54" hidden="1" customHeight="1" outlineLevel="1">
      <c r="A350" s="986"/>
      <c r="B350" s="1007"/>
      <c r="C350" s="34" t="s">
        <v>130</v>
      </c>
      <c r="D350" s="69" t="s">
        <v>131</v>
      </c>
      <c r="E350" s="70"/>
      <c r="F350" s="78"/>
      <c r="G350" s="78"/>
      <c r="H350" s="37" t="s">
        <v>90</v>
      </c>
      <c r="I350" s="69" t="s">
        <v>132</v>
      </c>
      <c r="J350" s="35" t="s">
        <v>35</v>
      </c>
      <c r="K350" s="71">
        <v>3</v>
      </c>
      <c r="L350" s="72"/>
      <c r="M350" s="73"/>
      <c r="N350" s="73"/>
      <c r="O350" s="73"/>
      <c r="P350" s="54">
        <v>0</v>
      </c>
      <c r="Q350" s="54">
        <v>0</v>
      </c>
      <c r="R350" s="54">
        <v>0</v>
      </c>
      <c r="S350" s="73"/>
      <c r="T350" s="73"/>
      <c r="U350" s="38"/>
      <c r="V350" s="35" t="s">
        <v>118</v>
      </c>
      <c r="W350" s="35" t="s">
        <v>119</v>
      </c>
      <c r="X350" s="50"/>
      <c r="Y350" s="83"/>
      <c r="Z350" s="75" t="s">
        <v>33</v>
      </c>
    </row>
    <row r="351" spans="1:26" s="43" customFormat="1" ht="54" hidden="1" customHeight="1" outlineLevel="1">
      <c r="A351" s="986"/>
      <c r="B351" s="1007"/>
      <c r="C351" s="34" t="s">
        <v>143</v>
      </c>
      <c r="D351" s="69" t="s">
        <v>134</v>
      </c>
      <c r="E351" s="70"/>
      <c r="F351" s="78"/>
      <c r="G351" s="78"/>
      <c r="H351" s="37" t="s">
        <v>90</v>
      </c>
      <c r="I351" s="69" t="s">
        <v>116</v>
      </c>
      <c r="J351" s="35" t="s">
        <v>35</v>
      </c>
      <c r="K351" s="71">
        <v>3</v>
      </c>
      <c r="L351" s="72"/>
      <c r="M351" s="73"/>
      <c r="N351" s="73">
        <v>1</v>
      </c>
      <c r="O351" s="73"/>
      <c r="P351" s="54">
        <v>0</v>
      </c>
      <c r="Q351" s="54">
        <v>0</v>
      </c>
      <c r="R351" s="54">
        <v>0</v>
      </c>
      <c r="S351" s="73"/>
      <c r="T351" s="73"/>
      <c r="U351" s="38"/>
      <c r="V351" s="35" t="s">
        <v>118</v>
      </c>
      <c r="W351" s="35" t="s">
        <v>119</v>
      </c>
      <c r="X351" s="50"/>
      <c r="Y351" s="83"/>
      <c r="Z351" s="75" t="s">
        <v>33</v>
      </c>
    </row>
    <row r="352" spans="1:26" s="43" customFormat="1" ht="54" hidden="1" customHeight="1" outlineLevel="1">
      <c r="A352" s="986"/>
      <c r="B352" s="1007"/>
      <c r="C352" s="34" t="s">
        <v>135</v>
      </c>
      <c r="D352" s="69" t="s">
        <v>136</v>
      </c>
      <c r="E352" s="50"/>
      <c r="F352" s="37"/>
      <c r="G352" s="37"/>
      <c r="H352" s="37" t="s">
        <v>90</v>
      </c>
      <c r="I352" s="69" t="s">
        <v>116</v>
      </c>
      <c r="J352" s="35" t="s">
        <v>35</v>
      </c>
      <c r="K352" s="71"/>
      <c r="L352" s="72"/>
      <c r="M352" s="73"/>
      <c r="N352" s="73"/>
      <c r="O352" s="73"/>
      <c r="P352" s="54">
        <v>0</v>
      </c>
      <c r="Q352" s="54">
        <v>0</v>
      </c>
      <c r="R352" s="54">
        <v>0</v>
      </c>
      <c r="S352" s="73"/>
      <c r="T352" s="73"/>
      <c r="U352" s="38"/>
      <c r="V352" s="35" t="s">
        <v>118</v>
      </c>
      <c r="W352" s="35" t="s">
        <v>119</v>
      </c>
      <c r="X352" s="50"/>
      <c r="Y352" s="83"/>
      <c r="Z352" s="75" t="s">
        <v>33</v>
      </c>
    </row>
    <row r="353" spans="1:26" ht="54" customHeight="1" collapsed="1">
      <c r="A353" s="24" t="s">
        <v>348</v>
      </c>
      <c r="B353" s="1009" t="s">
        <v>349</v>
      </c>
      <c r="C353" s="988"/>
      <c r="D353" s="25" t="s">
        <v>332</v>
      </c>
      <c r="E353" s="26">
        <v>0</v>
      </c>
      <c r="F353" s="27" t="s">
        <v>31</v>
      </c>
      <c r="G353" s="27" t="s">
        <v>52</v>
      </c>
      <c r="H353" s="27" t="s">
        <v>90</v>
      </c>
      <c r="I353" s="28" t="s">
        <v>116</v>
      </c>
      <c r="J353" s="25" t="s">
        <v>35</v>
      </c>
      <c r="K353" s="45">
        <v>1</v>
      </c>
      <c r="L353" s="1014">
        <v>0</v>
      </c>
      <c r="M353" s="1014"/>
      <c r="N353" s="1014"/>
      <c r="O353" s="65">
        <v>0</v>
      </c>
      <c r="P353" s="46">
        <v>0</v>
      </c>
      <c r="Q353" s="46">
        <v>0</v>
      </c>
      <c r="R353" s="46">
        <v>0.25</v>
      </c>
      <c r="S353" s="65">
        <v>0.75</v>
      </c>
      <c r="T353" s="65">
        <v>1</v>
      </c>
      <c r="U353" s="31" t="s">
        <v>333</v>
      </c>
      <c r="V353" s="25" t="s">
        <v>118</v>
      </c>
      <c r="W353" s="25" t="s">
        <v>119</v>
      </c>
      <c r="X353" s="25" t="s">
        <v>334</v>
      </c>
      <c r="Y353" s="77" t="s">
        <v>339</v>
      </c>
      <c r="Z353" s="75" t="s">
        <v>33</v>
      </c>
    </row>
    <row r="354" spans="1:26" s="43" customFormat="1" ht="54" hidden="1" customHeight="1" outlineLevel="1">
      <c r="A354" s="986" t="s">
        <v>336</v>
      </c>
      <c r="B354" s="1007" t="s">
        <v>123</v>
      </c>
      <c r="C354" s="34" t="s">
        <v>142</v>
      </c>
      <c r="D354" s="69" t="s">
        <v>125</v>
      </c>
      <c r="E354" s="70">
        <v>0</v>
      </c>
      <c r="F354" s="78"/>
      <c r="G354" s="78"/>
      <c r="H354" s="37" t="s">
        <v>90</v>
      </c>
      <c r="I354" s="69" t="s">
        <v>126</v>
      </c>
      <c r="J354" s="35" t="s">
        <v>35</v>
      </c>
      <c r="K354" s="71">
        <v>1</v>
      </c>
      <c r="L354" s="72"/>
      <c r="M354" s="73">
        <v>1</v>
      </c>
      <c r="N354" s="73"/>
      <c r="O354" s="73"/>
      <c r="P354" s="54">
        <v>0</v>
      </c>
      <c r="Q354" s="54">
        <v>0</v>
      </c>
      <c r="R354" s="54">
        <v>0</v>
      </c>
      <c r="S354" s="73"/>
      <c r="T354" s="73"/>
      <c r="U354" s="38"/>
      <c r="V354" s="35" t="s">
        <v>118</v>
      </c>
      <c r="W354" s="35" t="s">
        <v>119</v>
      </c>
      <c r="X354" s="50"/>
      <c r="Y354" s="83"/>
      <c r="Z354" s="75" t="s">
        <v>33</v>
      </c>
    </row>
    <row r="355" spans="1:26" s="43" customFormat="1" ht="54" hidden="1" customHeight="1" outlineLevel="1">
      <c r="A355" s="986"/>
      <c r="B355" s="1007"/>
      <c r="C355" s="34" t="s">
        <v>127</v>
      </c>
      <c r="D355" s="69" t="s">
        <v>128</v>
      </c>
      <c r="E355" s="70"/>
      <c r="F355" s="78"/>
      <c r="G355" s="78"/>
      <c r="H355" s="37" t="s">
        <v>90</v>
      </c>
      <c r="I355" s="69" t="s">
        <v>129</v>
      </c>
      <c r="J355" s="35" t="s">
        <v>35</v>
      </c>
      <c r="K355" s="71">
        <v>4</v>
      </c>
      <c r="L355" s="72"/>
      <c r="M355" s="73"/>
      <c r="N355" s="73"/>
      <c r="O355" s="73"/>
      <c r="P355" s="54">
        <v>0</v>
      </c>
      <c r="Q355" s="54">
        <v>0</v>
      </c>
      <c r="R355" s="54">
        <v>0</v>
      </c>
      <c r="S355" s="73"/>
      <c r="T355" s="73"/>
      <c r="U355" s="38"/>
      <c r="V355" s="35" t="s">
        <v>118</v>
      </c>
      <c r="W355" s="35" t="s">
        <v>119</v>
      </c>
      <c r="X355" s="50"/>
      <c r="Y355" s="83"/>
      <c r="Z355" s="75" t="s">
        <v>33</v>
      </c>
    </row>
    <row r="356" spans="1:26" s="43" customFormat="1" ht="54" hidden="1" customHeight="1" outlineLevel="1">
      <c r="A356" s="986"/>
      <c r="B356" s="1007"/>
      <c r="C356" s="34" t="s">
        <v>130</v>
      </c>
      <c r="D356" s="69" t="s">
        <v>131</v>
      </c>
      <c r="E356" s="70"/>
      <c r="F356" s="78"/>
      <c r="G356" s="78"/>
      <c r="H356" s="37" t="s">
        <v>90</v>
      </c>
      <c r="I356" s="69" t="s">
        <v>132</v>
      </c>
      <c r="J356" s="35" t="s">
        <v>35</v>
      </c>
      <c r="K356" s="71">
        <v>3</v>
      </c>
      <c r="L356" s="72"/>
      <c r="M356" s="73"/>
      <c r="N356" s="73"/>
      <c r="O356" s="73"/>
      <c r="P356" s="54">
        <v>0</v>
      </c>
      <c r="Q356" s="54">
        <v>0</v>
      </c>
      <c r="R356" s="54">
        <v>0</v>
      </c>
      <c r="S356" s="73"/>
      <c r="T356" s="73"/>
      <c r="U356" s="38"/>
      <c r="V356" s="35" t="s">
        <v>118</v>
      </c>
      <c r="W356" s="35" t="s">
        <v>119</v>
      </c>
      <c r="X356" s="50"/>
      <c r="Y356" s="83"/>
      <c r="Z356" s="75" t="s">
        <v>33</v>
      </c>
    </row>
    <row r="357" spans="1:26" s="43" customFormat="1" ht="54" hidden="1" customHeight="1" outlineLevel="1">
      <c r="A357" s="986"/>
      <c r="B357" s="1007"/>
      <c r="C357" s="34" t="s">
        <v>143</v>
      </c>
      <c r="D357" s="69" t="s">
        <v>134</v>
      </c>
      <c r="E357" s="70"/>
      <c r="F357" s="78"/>
      <c r="G357" s="78"/>
      <c r="H357" s="37" t="s">
        <v>90</v>
      </c>
      <c r="I357" s="69" t="s">
        <v>116</v>
      </c>
      <c r="J357" s="35" t="s">
        <v>35</v>
      </c>
      <c r="K357" s="71">
        <v>3</v>
      </c>
      <c r="L357" s="72"/>
      <c r="M357" s="73"/>
      <c r="N357" s="73">
        <v>1</v>
      </c>
      <c r="O357" s="73"/>
      <c r="P357" s="54">
        <v>0</v>
      </c>
      <c r="Q357" s="54">
        <v>0</v>
      </c>
      <c r="R357" s="54">
        <v>0</v>
      </c>
      <c r="S357" s="73"/>
      <c r="T357" s="73"/>
      <c r="U357" s="38"/>
      <c r="V357" s="35" t="s">
        <v>118</v>
      </c>
      <c r="W357" s="35" t="s">
        <v>119</v>
      </c>
      <c r="X357" s="50"/>
      <c r="Y357" s="83"/>
      <c r="Z357" s="75" t="s">
        <v>33</v>
      </c>
    </row>
    <row r="358" spans="1:26" s="43" customFormat="1" ht="54" hidden="1" customHeight="1" outlineLevel="1">
      <c r="A358" s="986"/>
      <c r="B358" s="1007"/>
      <c r="C358" s="34" t="s">
        <v>135</v>
      </c>
      <c r="D358" s="69" t="s">
        <v>136</v>
      </c>
      <c r="E358" s="50"/>
      <c r="F358" s="37"/>
      <c r="G358" s="37"/>
      <c r="H358" s="37" t="s">
        <v>90</v>
      </c>
      <c r="I358" s="69" t="s">
        <v>116</v>
      </c>
      <c r="J358" s="35" t="s">
        <v>35</v>
      </c>
      <c r="K358" s="71"/>
      <c r="L358" s="72"/>
      <c r="M358" s="73"/>
      <c r="N358" s="73"/>
      <c r="O358" s="73"/>
      <c r="P358" s="54">
        <v>0</v>
      </c>
      <c r="Q358" s="54">
        <v>0</v>
      </c>
      <c r="R358" s="54">
        <v>0</v>
      </c>
      <c r="S358" s="73"/>
      <c r="T358" s="73"/>
      <c r="U358" s="38"/>
      <c r="V358" s="35" t="s">
        <v>118</v>
      </c>
      <c r="W358" s="35" t="s">
        <v>119</v>
      </c>
      <c r="X358" s="50"/>
      <c r="Y358" s="83"/>
      <c r="Z358" s="75" t="s">
        <v>33</v>
      </c>
    </row>
    <row r="359" spans="1:26" ht="54" customHeight="1" collapsed="1">
      <c r="A359" s="24" t="s">
        <v>350</v>
      </c>
      <c r="B359" s="1009" t="s">
        <v>351</v>
      </c>
      <c r="C359" s="988"/>
      <c r="D359" s="25" t="s">
        <v>332</v>
      </c>
      <c r="E359" s="26">
        <v>0</v>
      </c>
      <c r="F359" s="27" t="s">
        <v>31</v>
      </c>
      <c r="G359" s="27" t="s">
        <v>147</v>
      </c>
      <c r="H359" s="27" t="s">
        <v>90</v>
      </c>
      <c r="I359" s="28" t="s">
        <v>116</v>
      </c>
      <c r="J359" s="25" t="s">
        <v>35</v>
      </c>
      <c r="K359" s="45">
        <v>1</v>
      </c>
      <c r="L359" s="1014">
        <v>0</v>
      </c>
      <c r="M359" s="1014"/>
      <c r="N359" s="1014"/>
      <c r="O359" s="65">
        <v>0</v>
      </c>
      <c r="P359" s="46">
        <v>0</v>
      </c>
      <c r="Q359" s="46">
        <v>0</v>
      </c>
      <c r="R359" s="46">
        <v>0.25</v>
      </c>
      <c r="S359" s="65">
        <v>0.75</v>
      </c>
      <c r="T359" s="65">
        <v>1</v>
      </c>
      <c r="U359" s="31" t="s">
        <v>333</v>
      </c>
      <c r="V359" s="25" t="s">
        <v>118</v>
      </c>
      <c r="W359" s="25" t="s">
        <v>119</v>
      </c>
      <c r="X359" s="25" t="s">
        <v>334</v>
      </c>
      <c r="Y359" s="77" t="s">
        <v>339</v>
      </c>
      <c r="Z359" s="75" t="s">
        <v>33</v>
      </c>
    </row>
    <row r="360" spans="1:26" s="43" customFormat="1" ht="54" hidden="1" customHeight="1" outlineLevel="1">
      <c r="A360" s="986" t="s">
        <v>336</v>
      </c>
      <c r="B360" s="1007" t="s">
        <v>123</v>
      </c>
      <c r="C360" s="34" t="s">
        <v>142</v>
      </c>
      <c r="D360" s="69" t="s">
        <v>125</v>
      </c>
      <c r="E360" s="70">
        <v>0</v>
      </c>
      <c r="F360" s="78"/>
      <c r="G360" s="78"/>
      <c r="H360" s="37" t="s">
        <v>90</v>
      </c>
      <c r="I360" s="69" t="s">
        <v>126</v>
      </c>
      <c r="J360" s="35" t="s">
        <v>35</v>
      </c>
      <c r="K360" s="71">
        <v>1</v>
      </c>
      <c r="L360" s="72"/>
      <c r="M360" s="73">
        <v>1</v>
      </c>
      <c r="N360" s="73"/>
      <c r="O360" s="73"/>
      <c r="P360" s="54">
        <v>0</v>
      </c>
      <c r="Q360" s="54">
        <v>0</v>
      </c>
      <c r="R360" s="54">
        <v>0</v>
      </c>
      <c r="S360" s="73"/>
      <c r="T360" s="73"/>
      <c r="U360" s="38"/>
      <c r="V360" s="35" t="s">
        <v>118</v>
      </c>
      <c r="W360" s="35" t="s">
        <v>119</v>
      </c>
      <c r="X360" s="50"/>
      <c r="Y360" s="83"/>
      <c r="Z360" s="75" t="s">
        <v>33</v>
      </c>
    </row>
    <row r="361" spans="1:26" s="43" customFormat="1" ht="54" hidden="1" customHeight="1" outlineLevel="1">
      <c r="A361" s="986"/>
      <c r="B361" s="1007"/>
      <c r="C361" s="34" t="s">
        <v>127</v>
      </c>
      <c r="D361" s="69" t="s">
        <v>128</v>
      </c>
      <c r="E361" s="70"/>
      <c r="F361" s="78"/>
      <c r="G361" s="78"/>
      <c r="H361" s="37" t="s">
        <v>90</v>
      </c>
      <c r="I361" s="69" t="s">
        <v>129</v>
      </c>
      <c r="J361" s="35" t="s">
        <v>35</v>
      </c>
      <c r="K361" s="71">
        <v>4</v>
      </c>
      <c r="L361" s="72"/>
      <c r="M361" s="73"/>
      <c r="N361" s="73"/>
      <c r="O361" s="73"/>
      <c r="P361" s="54">
        <v>0</v>
      </c>
      <c r="Q361" s="54">
        <v>0</v>
      </c>
      <c r="R361" s="54">
        <v>0</v>
      </c>
      <c r="S361" s="73"/>
      <c r="T361" s="73"/>
      <c r="U361" s="38"/>
      <c r="V361" s="35" t="s">
        <v>118</v>
      </c>
      <c r="W361" s="35" t="s">
        <v>119</v>
      </c>
      <c r="X361" s="50"/>
      <c r="Y361" s="83"/>
      <c r="Z361" s="75" t="s">
        <v>33</v>
      </c>
    </row>
    <row r="362" spans="1:26" s="43" customFormat="1" ht="54" hidden="1" customHeight="1" outlineLevel="1">
      <c r="A362" s="986"/>
      <c r="B362" s="1007"/>
      <c r="C362" s="34" t="s">
        <v>130</v>
      </c>
      <c r="D362" s="69" t="s">
        <v>131</v>
      </c>
      <c r="E362" s="70"/>
      <c r="F362" s="78"/>
      <c r="G362" s="78"/>
      <c r="H362" s="37" t="s">
        <v>90</v>
      </c>
      <c r="I362" s="69" t="s">
        <v>132</v>
      </c>
      <c r="J362" s="35" t="s">
        <v>35</v>
      </c>
      <c r="K362" s="71">
        <v>3</v>
      </c>
      <c r="L362" s="72"/>
      <c r="M362" s="73"/>
      <c r="N362" s="73"/>
      <c r="O362" s="73"/>
      <c r="P362" s="54">
        <v>0</v>
      </c>
      <c r="Q362" s="54">
        <v>0</v>
      </c>
      <c r="R362" s="54">
        <v>0</v>
      </c>
      <c r="S362" s="73"/>
      <c r="T362" s="73"/>
      <c r="U362" s="38"/>
      <c r="V362" s="35" t="s">
        <v>118</v>
      </c>
      <c r="W362" s="35" t="s">
        <v>119</v>
      </c>
      <c r="X362" s="50"/>
      <c r="Y362" s="83"/>
      <c r="Z362" s="75" t="s">
        <v>33</v>
      </c>
    </row>
    <row r="363" spans="1:26" s="43" customFormat="1" ht="54" hidden="1" customHeight="1" outlineLevel="1">
      <c r="A363" s="986"/>
      <c r="B363" s="1007"/>
      <c r="C363" s="34" t="s">
        <v>143</v>
      </c>
      <c r="D363" s="69" t="s">
        <v>134</v>
      </c>
      <c r="E363" s="70"/>
      <c r="F363" s="78"/>
      <c r="G363" s="78"/>
      <c r="H363" s="37" t="s">
        <v>90</v>
      </c>
      <c r="I363" s="69" t="s">
        <v>116</v>
      </c>
      <c r="J363" s="35" t="s">
        <v>35</v>
      </c>
      <c r="K363" s="71">
        <v>3</v>
      </c>
      <c r="L363" s="72"/>
      <c r="M363" s="73"/>
      <c r="N363" s="73">
        <v>1</v>
      </c>
      <c r="O363" s="73"/>
      <c r="P363" s="54">
        <v>0</v>
      </c>
      <c r="Q363" s="54">
        <v>0</v>
      </c>
      <c r="R363" s="54">
        <v>0</v>
      </c>
      <c r="S363" s="73"/>
      <c r="T363" s="73"/>
      <c r="U363" s="38"/>
      <c r="V363" s="35" t="s">
        <v>118</v>
      </c>
      <c r="W363" s="35" t="s">
        <v>119</v>
      </c>
      <c r="X363" s="50"/>
      <c r="Y363" s="83"/>
      <c r="Z363" s="75" t="s">
        <v>33</v>
      </c>
    </row>
    <row r="364" spans="1:26" s="43" customFormat="1" ht="54" hidden="1" customHeight="1" outlineLevel="1">
      <c r="A364" s="986"/>
      <c r="B364" s="1007"/>
      <c r="C364" s="34" t="s">
        <v>135</v>
      </c>
      <c r="D364" s="69" t="s">
        <v>136</v>
      </c>
      <c r="E364" s="50"/>
      <c r="F364" s="37"/>
      <c r="G364" s="37"/>
      <c r="H364" s="37" t="s">
        <v>90</v>
      </c>
      <c r="I364" s="69" t="s">
        <v>116</v>
      </c>
      <c r="J364" s="35" t="s">
        <v>35</v>
      </c>
      <c r="K364" s="71"/>
      <c r="L364" s="72"/>
      <c r="M364" s="73"/>
      <c r="N364" s="73"/>
      <c r="O364" s="73"/>
      <c r="P364" s="54">
        <v>0</v>
      </c>
      <c r="Q364" s="54">
        <v>0</v>
      </c>
      <c r="R364" s="54">
        <v>0</v>
      </c>
      <c r="S364" s="73"/>
      <c r="T364" s="73"/>
      <c r="U364" s="38"/>
      <c r="V364" s="35" t="s">
        <v>118</v>
      </c>
      <c r="W364" s="35" t="s">
        <v>119</v>
      </c>
      <c r="X364" s="50"/>
      <c r="Y364" s="83"/>
      <c r="Z364" s="75" t="s">
        <v>33</v>
      </c>
    </row>
    <row r="365" spans="1:26" ht="54" customHeight="1" collapsed="1">
      <c r="A365" s="24" t="s">
        <v>352</v>
      </c>
      <c r="B365" s="1009" t="s">
        <v>353</v>
      </c>
      <c r="C365" s="1009"/>
      <c r="D365" s="25" t="s">
        <v>354</v>
      </c>
      <c r="E365" s="26">
        <v>0</v>
      </c>
      <c r="F365" s="27" t="s">
        <v>31</v>
      </c>
      <c r="G365" s="27" t="s">
        <v>52</v>
      </c>
      <c r="H365" s="27" t="s">
        <v>90</v>
      </c>
      <c r="I365" s="28" t="s">
        <v>116</v>
      </c>
      <c r="J365" s="25" t="s">
        <v>35</v>
      </c>
      <c r="K365" s="45">
        <v>1</v>
      </c>
      <c r="L365" s="1014">
        <v>0</v>
      </c>
      <c r="M365" s="1014"/>
      <c r="N365" s="1014"/>
      <c r="O365" s="65">
        <v>0</v>
      </c>
      <c r="P365" s="46">
        <v>0</v>
      </c>
      <c r="Q365" s="46">
        <v>0.1</v>
      </c>
      <c r="R365" s="46">
        <v>0.2</v>
      </c>
      <c r="S365" s="65">
        <v>0.2</v>
      </c>
      <c r="T365" s="65">
        <v>0.5</v>
      </c>
      <c r="U365" s="31" t="s">
        <v>139</v>
      </c>
      <c r="V365" s="25" t="s">
        <v>118</v>
      </c>
      <c r="W365" s="25" t="s">
        <v>119</v>
      </c>
      <c r="X365" s="25" t="s">
        <v>120</v>
      </c>
      <c r="Y365" s="77" t="s">
        <v>355</v>
      </c>
      <c r="Z365" s="75" t="s">
        <v>33</v>
      </c>
    </row>
    <row r="366" spans="1:26" s="43" customFormat="1" ht="54" hidden="1" customHeight="1" outlineLevel="1">
      <c r="A366" s="986" t="s">
        <v>356</v>
      </c>
      <c r="B366" s="1007" t="s">
        <v>123</v>
      </c>
      <c r="C366" s="34" t="s">
        <v>142</v>
      </c>
      <c r="D366" s="69" t="s">
        <v>125</v>
      </c>
      <c r="E366" s="70">
        <v>0</v>
      </c>
      <c r="F366" s="78"/>
      <c r="G366" s="78"/>
      <c r="H366" s="37" t="s">
        <v>90</v>
      </c>
      <c r="I366" s="69" t="s">
        <v>126</v>
      </c>
      <c r="J366" s="35" t="s">
        <v>35</v>
      </c>
      <c r="K366" s="71">
        <v>1</v>
      </c>
      <c r="L366" s="72"/>
      <c r="M366" s="73">
        <v>1</v>
      </c>
      <c r="N366" s="73"/>
      <c r="O366" s="73"/>
      <c r="P366" s="54">
        <v>0</v>
      </c>
      <c r="Q366" s="54">
        <v>0</v>
      </c>
      <c r="R366" s="54">
        <v>0</v>
      </c>
      <c r="S366" s="73"/>
      <c r="T366" s="73"/>
      <c r="U366" s="38"/>
      <c r="V366" s="35" t="s">
        <v>118</v>
      </c>
      <c r="W366" s="35" t="s">
        <v>119</v>
      </c>
      <c r="X366" s="50"/>
      <c r="Y366" s="36"/>
      <c r="Z366" s="75" t="s">
        <v>33</v>
      </c>
    </row>
    <row r="367" spans="1:26" s="43" customFormat="1" ht="54" hidden="1" customHeight="1" outlineLevel="1">
      <c r="A367" s="986"/>
      <c r="B367" s="1007"/>
      <c r="C367" s="34" t="s">
        <v>127</v>
      </c>
      <c r="D367" s="69" t="s">
        <v>128</v>
      </c>
      <c r="E367" s="70"/>
      <c r="F367" s="78"/>
      <c r="G367" s="78"/>
      <c r="H367" s="37" t="s">
        <v>90</v>
      </c>
      <c r="I367" s="69" t="s">
        <v>129</v>
      </c>
      <c r="J367" s="35" t="s">
        <v>35</v>
      </c>
      <c r="K367" s="71">
        <v>3</v>
      </c>
      <c r="L367" s="72"/>
      <c r="M367" s="73"/>
      <c r="N367" s="73"/>
      <c r="O367" s="73"/>
      <c r="P367" s="54">
        <v>0</v>
      </c>
      <c r="Q367" s="54">
        <v>0</v>
      </c>
      <c r="R367" s="54">
        <v>0</v>
      </c>
      <c r="S367" s="73"/>
      <c r="T367" s="73"/>
      <c r="U367" s="38"/>
      <c r="V367" s="35" t="s">
        <v>118</v>
      </c>
      <c r="W367" s="35" t="s">
        <v>119</v>
      </c>
      <c r="X367" s="50"/>
      <c r="Y367" s="36"/>
      <c r="Z367" s="75" t="s">
        <v>33</v>
      </c>
    </row>
    <row r="368" spans="1:26" s="43" customFormat="1" ht="54" hidden="1" customHeight="1" outlineLevel="1">
      <c r="A368" s="986"/>
      <c r="B368" s="1007"/>
      <c r="C368" s="34" t="s">
        <v>130</v>
      </c>
      <c r="D368" s="69" t="s">
        <v>131</v>
      </c>
      <c r="E368" s="70"/>
      <c r="F368" s="78"/>
      <c r="G368" s="78"/>
      <c r="H368" s="37" t="s">
        <v>90</v>
      </c>
      <c r="I368" s="69" t="s">
        <v>132</v>
      </c>
      <c r="J368" s="35" t="s">
        <v>35</v>
      </c>
      <c r="K368" s="71">
        <v>2</v>
      </c>
      <c r="L368" s="72"/>
      <c r="M368" s="73"/>
      <c r="N368" s="73"/>
      <c r="O368" s="73"/>
      <c r="P368" s="54">
        <v>0</v>
      </c>
      <c r="Q368" s="54">
        <v>0</v>
      </c>
      <c r="R368" s="54">
        <v>0</v>
      </c>
      <c r="S368" s="73"/>
      <c r="T368" s="73"/>
      <c r="U368" s="38"/>
      <c r="V368" s="35" t="s">
        <v>118</v>
      </c>
      <c r="W368" s="35" t="s">
        <v>119</v>
      </c>
      <c r="X368" s="50"/>
      <c r="Y368" s="36"/>
      <c r="Z368" s="75" t="s">
        <v>33</v>
      </c>
    </row>
    <row r="369" spans="1:26" s="43" customFormat="1" ht="54" hidden="1" customHeight="1" outlineLevel="1">
      <c r="A369" s="986"/>
      <c r="B369" s="1007"/>
      <c r="C369" s="34" t="s">
        <v>143</v>
      </c>
      <c r="D369" s="69" t="s">
        <v>134</v>
      </c>
      <c r="E369" s="70"/>
      <c r="F369" s="78"/>
      <c r="G369" s="78"/>
      <c r="H369" s="37" t="s">
        <v>90</v>
      </c>
      <c r="I369" s="69" t="s">
        <v>116</v>
      </c>
      <c r="J369" s="35" t="s">
        <v>35</v>
      </c>
      <c r="K369" s="71">
        <v>3</v>
      </c>
      <c r="L369" s="72"/>
      <c r="M369" s="73"/>
      <c r="N369" s="73">
        <v>1</v>
      </c>
      <c r="O369" s="73"/>
      <c r="P369" s="54">
        <v>0</v>
      </c>
      <c r="Q369" s="54">
        <v>0</v>
      </c>
      <c r="R369" s="54">
        <v>0</v>
      </c>
      <c r="S369" s="73"/>
      <c r="T369" s="73"/>
      <c r="U369" s="38"/>
      <c r="V369" s="35" t="s">
        <v>118</v>
      </c>
      <c r="W369" s="35" t="s">
        <v>119</v>
      </c>
      <c r="X369" s="50"/>
      <c r="Y369" s="36"/>
      <c r="Z369" s="75" t="s">
        <v>33</v>
      </c>
    </row>
    <row r="370" spans="1:26" s="43" customFormat="1" ht="54" hidden="1" customHeight="1" outlineLevel="1">
      <c r="A370" s="986"/>
      <c r="B370" s="1007"/>
      <c r="C370" s="34" t="s">
        <v>135</v>
      </c>
      <c r="D370" s="69" t="s">
        <v>136</v>
      </c>
      <c r="E370" s="50"/>
      <c r="F370" s="37"/>
      <c r="G370" s="37"/>
      <c r="H370" s="37" t="s">
        <v>90</v>
      </c>
      <c r="I370" s="69" t="s">
        <v>116</v>
      </c>
      <c r="J370" s="35" t="s">
        <v>35</v>
      </c>
      <c r="K370" s="71"/>
      <c r="L370" s="72"/>
      <c r="M370" s="73"/>
      <c r="N370" s="73"/>
      <c r="O370" s="73"/>
      <c r="P370" s="54">
        <v>0</v>
      </c>
      <c r="Q370" s="54">
        <v>0</v>
      </c>
      <c r="R370" s="54">
        <v>0</v>
      </c>
      <c r="S370" s="73"/>
      <c r="T370" s="73"/>
      <c r="U370" s="38"/>
      <c r="V370" s="35" t="s">
        <v>118</v>
      </c>
      <c r="W370" s="35" t="s">
        <v>119</v>
      </c>
      <c r="X370" s="50"/>
      <c r="Y370" s="36"/>
      <c r="Z370" s="75" t="s">
        <v>33</v>
      </c>
    </row>
    <row r="371" spans="1:26" ht="54" customHeight="1" collapsed="1">
      <c r="A371" s="24" t="s">
        <v>357</v>
      </c>
      <c r="B371" s="1009" t="s">
        <v>358</v>
      </c>
      <c r="C371" s="1009"/>
      <c r="D371" s="25" t="s">
        <v>354</v>
      </c>
      <c r="E371" s="26">
        <v>0</v>
      </c>
      <c r="F371" s="27" t="s">
        <v>31</v>
      </c>
      <c r="G371" s="27" t="s">
        <v>52</v>
      </c>
      <c r="H371" s="27" t="s">
        <v>90</v>
      </c>
      <c r="I371" s="28" t="s">
        <v>116</v>
      </c>
      <c r="J371" s="25" t="s">
        <v>35</v>
      </c>
      <c r="K371" s="45">
        <v>1</v>
      </c>
      <c r="L371" s="1014">
        <v>0</v>
      </c>
      <c r="M371" s="1014"/>
      <c r="N371" s="1014"/>
      <c r="O371" s="65">
        <v>0</v>
      </c>
      <c r="P371" s="46">
        <v>0</v>
      </c>
      <c r="Q371" s="46">
        <v>0.1</v>
      </c>
      <c r="R371" s="46">
        <v>0.3</v>
      </c>
      <c r="S371" s="65">
        <v>0.6</v>
      </c>
      <c r="T371" s="65">
        <v>1</v>
      </c>
      <c r="U371" s="31" t="s">
        <v>139</v>
      </c>
      <c r="V371" s="25" t="s">
        <v>118</v>
      </c>
      <c r="W371" s="25" t="s">
        <v>119</v>
      </c>
      <c r="X371" s="25" t="s">
        <v>120</v>
      </c>
      <c r="Y371" s="77" t="s">
        <v>359</v>
      </c>
      <c r="Z371" s="75" t="s">
        <v>33</v>
      </c>
    </row>
    <row r="372" spans="1:26" s="43" customFormat="1" ht="54" hidden="1" customHeight="1" outlineLevel="1">
      <c r="A372" s="986" t="s">
        <v>360</v>
      </c>
      <c r="B372" s="1007" t="s">
        <v>123</v>
      </c>
      <c r="C372" s="34" t="s">
        <v>142</v>
      </c>
      <c r="D372" s="69" t="s">
        <v>125</v>
      </c>
      <c r="E372" s="70">
        <v>0</v>
      </c>
      <c r="F372" s="78"/>
      <c r="G372" s="78"/>
      <c r="H372" s="78"/>
      <c r="I372" s="69" t="s">
        <v>126</v>
      </c>
      <c r="J372" s="35" t="s">
        <v>35</v>
      </c>
      <c r="K372" s="71">
        <v>1</v>
      </c>
      <c r="L372" s="72"/>
      <c r="M372" s="73">
        <v>1</v>
      </c>
      <c r="N372" s="73"/>
      <c r="O372" s="73"/>
      <c r="P372" s="73"/>
      <c r="Q372" s="73"/>
      <c r="R372" s="73"/>
      <c r="S372" s="73"/>
      <c r="T372" s="73"/>
      <c r="U372" s="38"/>
      <c r="V372" s="35" t="s">
        <v>118</v>
      </c>
      <c r="W372" s="35" t="s">
        <v>119</v>
      </c>
      <c r="X372" s="50"/>
      <c r="Y372" s="36"/>
      <c r="Z372" s="75" t="s">
        <v>33</v>
      </c>
    </row>
    <row r="373" spans="1:26" s="43" customFormat="1" ht="54" hidden="1" customHeight="1" outlineLevel="1">
      <c r="A373" s="986"/>
      <c r="B373" s="1007"/>
      <c r="C373" s="34" t="s">
        <v>127</v>
      </c>
      <c r="D373" s="69" t="s">
        <v>128</v>
      </c>
      <c r="E373" s="70"/>
      <c r="F373" s="78"/>
      <c r="G373" s="78"/>
      <c r="H373" s="78"/>
      <c r="I373" s="69" t="s">
        <v>129</v>
      </c>
      <c r="J373" s="35" t="s">
        <v>35</v>
      </c>
      <c r="K373" s="71">
        <v>3</v>
      </c>
      <c r="L373" s="72"/>
      <c r="M373" s="73"/>
      <c r="N373" s="73"/>
      <c r="O373" s="73"/>
      <c r="P373" s="73"/>
      <c r="Q373" s="73"/>
      <c r="R373" s="73"/>
      <c r="S373" s="73"/>
      <c r="T373" s="73"/>
      <c r="U373" s="38"/>
      <c r="V373" s="35" t="s">
        <v>118</v>
      </c>
      <c r="W373" s="35" t="s">
        <v>119</v>
      </c>
      <c r="X373" s="50"/>
      <c r="Y373" s="36"/>
      <c r="Z373" s="75" t="s">
        <v>33</v>
      </c>
    </row>
    <row r="374" spans="1:26" s="43" customFormat="1" ht="54" hidden="1" customHeight="1" outlineLevel="1">
      <c r="A374" s="986"/>
      <c r="B374" s="1007"/>
      <c r="C374" s="34" t="s">
        <v>130</v>
      </c>
      <c r="D374" s="69" t="s">
        <v>131</v>
      </c>
      <c r="E374" s="70"/>
      <c r="F374" s="78"/>
      <c r="G374" s="78"/>
      <c r="H374" s="78"/>
      <c r="I374" s="69" t="s">
        <v>132</v>
      </c>
      <c r="J374" s="35" t="s">
        <v>35</v>
      </c>
      <c r="K374" s="71">
        <v>2</v>
      </c>
      <c r="L374" s="72"/>
      <c r="M374" s="73"/>
      <c r="N374" s="73"/>
      <c r="O374" s="73"/>
      <c r="P374" s="73"/>
      <c r="Q374" s="73"/>
      <c r="R374" s="73"/>
      <c r="S374" s="73"/>
      <c r="T374" s="73"/>
      <c r="U374" s="38"/>
      <c r="V374" s="35" t="s">
        <v>118</v>
      </c>
      <c r="W374" s="35" t="s">
        <v>119</v>
      </c>
      <c r="X374" s="50"/>
      <c r="Y374" s="36"/>
      <c r="Z374" s="75" t="s">
        <v>33</v>
      </c>
    </row>
    <row r="375" spans="1:26" s="43" customFormat="1" ht="54" hidden="1" customHeight="1" outlineLevel="1">
      <c r="A375" s="986"/>
      <c r="B375" s="1007"/>
      <c r="C375" s="34" t="s">
        <v>143</v>
      </c>
      <c r="D375" s="69" t="s">
        <v>134</v>
      </c>
      <c r="E375" s="70"/>
      <c r="F375" s="78"/>
      <c r="G375" s="78"/>
      <c r="H375" s="78"/>
      <c r="I375" s="69" t="s">
        <v>116</v>
      </c>
      <c r="J375" s="35" t="s">
        <v>35</v>
      </c>
      <c r="K375" s="71">
        <v>3</v>
      </c>
      <c r="L375" s="72"/>
      <c r="M375" s="73"/>
      <c r="N375" s="73">
        <v>1</v>
      </c>
      <c r="O375" s="73"/>
      <c r="P375" s="73"/>
      <c r="Q375" s="73"/>
      <c r="R375" s="73"/>
      <c r="S375" s="73"/>
      <c r="T375" s="73"/>
      <c r="U375" s="38"/>
      <c r="V375" s="35" t="s">
        <v>118</v>
      </c>
      <c r="W375" s="35" t="s">
        <v>119</v>
      </c>
      <c r="X375" s="50"/>
      <c r="Y375" s="83"/>
      <c r="Z375" s="75" t="s">
        <v>33</v>
      </c>
    </row>
    <row r="376" spans="1:26" s="43" customFormat="1" ht="45" hidden="1" outlineLevel="1">
      <c r="A376" s="986"/>
      <c r="B376" s="1007"/>
      <c r="C376" s="34" t="s">
        <v>135</v>
      </c>
      <c r="D376" s="69" t="s">
        <v>136</v>
      </c>
      <c r="E376" s="50"/>
      <c r="F376" s="37"/>
      <c r="G376" s="37"/>
      <c r="H376" s="37"/>
      <c r="I376" s="69" t="s">
        <v>116</v>
      </c>
      <c r="J376" s="35" t="s">
        <v>35</v>
      </c>
      <c r="K376" s="71"/>
      <c r="L376" s="72"/>
      <c r="M376" s="73"/>
      <c r="N376" s="73"/>
      <c r="O376" s="73"/>
      <c r="P376" s="73"/>
      <c r="Q376" s="73"/>
      <c r="R376" s="73"/>
      <c r="S376" s="73"/>
      <c r="T376" s="73"/>
      <c r="U376" s="38"/>
      <c r="V376" s="35" t="s">
        <v>118</v>
      </c>
      <c r="W376" s="35" t="s">
        <v>119</v>
      </c>
      <c r="X376" s="50"/>
      <c r="Y376" s="83"/>
      <c r="Z376" s="75" t="s">
        <v>33</v>
      </c>
    </row>
    <row r="377" spans="1:26" ht="45" hidden="1" collapsed="1">
      <c r="A377" s="84"/>
      <c r="B377" s="1019" t="s">
        <v>361</v>
      </c>
      <c r="C377" s="1020"/>
      <c r="D377" s="25" t="s">
        <v>362</v>
      </c>
      <c r="E377" s="26">
        <v>0</v>
      </c>
      <c r="F377" s="27" t="s">
        <v>31</v>
      </c>
      <c r="G377" s="27"/>
      <c r="H377" s="27" t="s">
        <v>90</v>
      </c>
      <c r="I377" s="28" t="s">
        <v>116</v>
      </c>
      <c r="J377" s="25" t="s">
        <v>35</v>
      </c>
      <c r="K377" s="85">
        <v>10</v>
      </c>
      <c r="L377" s="86"/>
      <c r="M377" s="87"/>
      <c r="N377" s="87"/>
      <c r="O377" s="87"/>
      <c r="P377" s="87">
        <v>0</v>
      </c>
      <c r="Q377" s="87">
        <v>3</v>
      </c>
      <c r="R377" s="87">
        <v>3</v>
      </c>
      <c r="S377" s="87">
        <v>4</v>
      </c>
      <c r="T377" s="87">
        <v>10</v>
      </c>
      <c r="U377" s="31"/>
      <c r="V377" s="25"/>
      <c r="W377" s="25"/>
      <c r="X377" s="26"/>
      <c r="Y377" s="88"/>
      <c r="Z377" s="75" t="s">
        <v>33</v>
      </c>
    </row>
    <row r="378" spans="1:26" ht="45" hidden="1">
      <c r="A378" s="84"/>
      <c r="B378" s="1019" t="s">
        <v>363</v>
      </c>
      <c r="C378" s="1020"/>
      <c r="D378" s="28" t="s">
        <v>364</v>
      </c>
      <c r="E378" s="26">
        <v>0</v>
      </c>
      <c r="F378" s="27" t="s">
        <v>31</v>
      </c>
      <c r="G378" s="27"/>
      <c r="H378" s="27" t="s">
        <v>90</v>
      </c>
      <c r="I378" s="28" t="s">
        <v>116</v>
      </c>
      <c r="J378" s="25" t="s">
        <v>35</v>
      </c>
      <c r="K378" s="89">
        <v>100</v>
      </c>
      <c r="L378" s="86"/>
      <c r="M378" s="87"/>
      <c r="N378" s="87"/>
      <c r="O378" s="87"/>
      <c r="P378" s="87">
        <v>0</v>
      </c>
      <c r="Q378" s="87">
        <v>25</v>
      </c>
      <c r="R378" s="87">
        <v>35</v>
      </c>
      <c r="S378" s="87">
        <v>40</v>
      </c>
      <c r="T378" s="87">
        <v>100</v>
      </c>
      <c r="U378" s="31"/>
      <c r="V378" s="25"/>
      <c r="W378" s="25"/>
      <c r="X378" s="26"/>
      <c r="Y378" s="88"/>
      <c r="Z378" s="75" t="s">
        <v>33</v>
      </c>
    </row>
    <row r="379" spans="1:26" ht="45" customHeight="1">
      <c r="A379" s="24" t="s">
        <v>365</v>
      </c>
      <c r="B379" s="1005" t="s">
        <v>366</v>
      </c>
      <c r="C379" s="1013"/>
      <c r="D379" s="25" t="s">
        <v>367</v>
      </c>
      <c r="E379" s="26">
        <v>0</v>
      </c>
      <c r="F379" s="27" t="s">
        <v>31</v>
      </c>
      <c r="G379" s="27" t="s">
        <v>33</v>
      </c>
      <c r="H379" s="27" t="s">
        <v>33</v>
      </c>
      <c r="I379" s="28" t="s">
        <v>368</v>
      </c>
      <c r="J379" s="25" t="s">
        <v>35</v>
      </c>
      <c r="K379" s="45">
        <v>1</v>
      </c>
      <c r="L379" s="1014">
        <v>0.25</v>
      </c>
      <c r="M379" s="1014"/>
      <c r="N379" s="1014"/>
      <c r="O379" s="65">
        <v>0.25</v>
      </c>
      <c r="P379" s="65">
        <v>0.5</v>
      </c>
      <c r="Q379" s="65">
        <v>0</v>
      </c>
      <c r="R379" s="65">
        <v>0</v>
      </c>
      <c r="S379" s="65">
        <v>0.5</v>
      </c>
      <c r="T379" s="65">
        <v>1</v>
      </c>
      <c r="U379" s="31" t="s">
        <v>369</v>
      </c>
      <c r="V379" s="25" t="s">
        <v>118</v>
      </c>
      <c r="W379" s="25" t="s">
        <v>119</v>
      </c>
      <c r="X379" s="25" t="s">
        <v>370</v>
      </c>
      <c r="Y379" s="88" t="s">
        <v>33</v>
      </c>
      <c r="Z379" s="75" t="s">
        <v>33</v>
      </c>
    </row>
    <row r="380" spans="1:26" s="43" customFormat="1" ht="54" hidden="1" customHeight="1" outlineLevel="1">
      <c r="A380" s="986" t="s">
        <v>371</v>
      </c>
      <c r="B380" s="1007" t="s">
        <v>123</v>
      </c>
      <c r="C380" s="34" t="s">
        <v>372</v>
      </c>
      <c r="D380" s="69" t="s">
        <v>373</v>
      </c>
      <c r="E380" s="70"/>
      <c r="F380" s="78"/>
      <c r="G380" s="78"/>
      <c r="H380" s="78"/>
      <c r="I380" s="69" t="s">
        <v>374</v>
      </c>
      <c r="J380" s="35" t="s">
        <v>35</v>
      </c>
      <c r="K380" s="71">
        <v>4</v>
      </c>
      <c r="L380" s="73"/>
      <c r="M380" s="73"/>
      <c r="N380" s="73">
        <v>1</v>
      </c>
      <c r="O380" s="73"/>
      <c r="P380" s="73"/>
      <c r="Q380" s="73"/>
      <c r="R380" s="73"/>
      <c r="S380" s="73"/>
      <c r="T380" s="80">
        <v>1</v>
      </c>
      <c r="U380" s="38"/>
      <c r="V380" s="35" t="s">
        <v>118</v>
      </c>
      <c r="W380" s="35" t="s">
        <v>119</v>
      </c>
      <c r="X380" s="50"/>
      <c r="Y380" s="88" t="s">
        <v>33</v>
      </c>
      <c r="Z380" s="75" t="s">
        <v>33</v>
      </c>
    </row>
    <row r="381" spans="1:26" s="43" customFormat="1" ht="54" hidden="1" customHeight="1" outlineLevel="1">
      <c r="A381" s="986"/>
      <c r="B381" s="1007"/>
      <c r="C381" s="34" t="s">
        <v>375</v>
      </c>
      <c r="D381" s="69" t="s">
        <v>376</v>
      </c>
      <c r="E381" s="70"/>
      <c r="F381" s="78"/>
      <c r="G381" s="78"/>
      <c r="H381" s="78"/>
      <c r="I381" s="69" t="s">
        <v>377</v>
      </c>
      <c r="J381" s="35" t="s">
        <v>35</v>
      </c>
      <c r="K381" s="71">
        <v>4</v>
      </c>
      <c r="L381" s="73"/>
      <c r="M381" s="73"/>
      <c r="N381" s="73">
        <v>1</v>
      </c>
      <c r="O381" s="73"/>
      <c r="P381" s="73"/>
      <c r="Q381" s="73"/>
      <c r="R381" s="73"/>
      <c r="S381" s="73"/>
      <c r="T381" s="80">
        <v>1</v>
      </c>
      <c r="U381" s="38"/>
      <c r="V381" s="35" t="s">
        <v>118</v>
      </c>
      <c r="W381" s="35" t="s">
        <v>119</v>
      </c>
      <c r="X381" s="50"/>
      <c r="Y381" s="88" t="s">
        <v>33</v>
      </c>
      <c r="Z381" s="75" t="s">
        <v>33</v>
      </c>
    </row>
    <row r="382" spans="1:26" s="43" customFormat="1" ht="54" hidden="1" customHeight="1" outlineLevel="1">
      <c r="A382" s="986"/>
      <c r="B382" s="1007"/>
      <c r="C382" s="34" t="s">
        <v>378</v>
      </c>
      <c r="D382" s="69" t="s">
        <v>134</v>
      </c>
      <c r="E382" s="70"/>
      <c r="F382" s="78"/>
      <c r="G382" s="78"/>
      <c r="H382" s="78"/>
      <c r="I382" s="69" t="s">
        <v>379</v>
      </c>
      <c r="J382" s="35" t="s">
        <v>35</v>
      </c>
      <c r="K382" s="71">
        <v>4</v>
      </c>
      <c r="L382" s="73"/>
      <c r="M382" s="73"/>
      <c r="N382" s="73">
        <v>1</v>
      </c>
      <c r="O382" s="73"/>
      <c r="P382" s="73"/>
      <c r="Q382" s="73"/>
      <c r="R382" s="73"/>
      <c r="S382" s="73"/>
      <c r="T382" s="80">
        <v>1</v>
      </c>
      <c r="U382" s="38"/>
      <c r="V382" s="35" t="s">
        <v>118</v>
      </c>
      <c r="W382" s="35" t="s">
        <v>119</v>
      </c>
      <c r="X382" s="50"/>
      <c r="Y382" s="88" t="s">
        <v>33</v>
      </c>
      <c r="Z382" s="75" t="s">
        <v>33</v>
      </c>
    </row>
    <row r="383" spans="1:26" ht="54" customHeight="1" collapsed="1">
      <c r="A383" s="24" t="s">
        <v>380</v>
      </c>
      <c r="B383" s="1009" t="s">
        <v>381</v>
      </c>
      <c r="C383" s="1009"/>
      <c r="D383" s="25" t="s">
        <v>382</v>
      </c>
      <c r="E383" s="26">
        <v>0</v>
      </c>
      <c r="F383" s="27" t="s">
        <v>31</v>
      </c>
      <c r="G383" s="27" t="s">
        <v>33</v>
      </c>
      <c r="H383" s="27" t="s">
        <v>33</v>
      </c>
      <c r="I383" s="28" t="s">
        <v>383</v>
      </c>
      <c r="J383" s="25" t="s">
        <v>35</v>
      </c>
      <c r="K383" s="45">
        <v>1</v>
      </c>
      <c r="L383" s="1014">
        <v>0.25</v>
      </c>
      <c r="M383" s="1014"/>
      <c r="N383" s="1014"/>
      <c r="O383" s="65">
        <v>0.25</v>
      </c>
      <c r="P383" s="65">
        <v>0.25</v>
      </c>
      <c r="Q383" s="65">
        <v>0.25</v>
      </c>
      <c r="R383" s="65">
        <v>0.25</v>
      </c>
      <c r="S383" s="65">
        <v>0.25</v>
      </c>
      <c r="T383" s="65">
        <v>1</v>
      </c>
      <c r="U383" s="31" t="s">
        <v>384</v>
      </c>
      <c r="V383" s="25" t="s">
        <v>118</v>
      </c>
      <c r="W383" s="25" t="s">
        <v>119</v>
      </c>
      <c r="X383" s="25" t="s">
        <v>385</v>
      </c>
      <c r="Y383" s="88" t="s">
        <v>33</v>
      </c>
      <c r="Z383" s="75" t="s">
        <v>33</v>
      </c>
    </row>
    <row r="384" spans="1:26" s="43" customFormat="1" ht="54" hidden="1" customHeight="1" outlineLevel="1">
      <c r="A384" s="986" t="s">
        <v>386</v>
      </c>
      <c r="B384" s="1007" t="s">
        <v>123</v>
      </c>
      <c r="C384" s="34" t="s">
        <v>387</v>
      </c>
      <c r="D384" s="69" t="s">
        <v>388</v>
      </c>
      <c r="E384" s="70">
        <v>0</v>
      </c>
      <c r="F384" s="78"/>
      <c r="G384" s="78"/>
      <c r="H384" s="78"/>
      <c r="I384" s="69" t="s">
        <v>389</v>
      </c>
      <c r="J384" s="35" t="s">
        <v>35</v>
      </c>
      <c r="K384" s="71">
        <v>1</v>
      </c>
      <c r="L384" s="73"/>
      <c r="M384" s="73"/>
      <c r="N384" s="73"/>
      <c r="O384" s="73"/>
      <c r="P384" s="73"/>
      <c r="Q384" s="73"/>
      <c r="R384" s="73"/>
      <c r="S384" s="73"/>
      <c r="T384" s="80">
        <v>1</v>
      </c>
      <c r="U384" s="38"/>
      <c r="V384" s="35" t="s">
        <v>118</v>
      </c>
      <c r="W384" s="35" t="s">
        <v>119</v>
      </c>
      <c r="X384" s="50"/>
      <c r="Y384" s="88" t="s">
        <v>33</v>
      </c>
      <c r="Z384" s="75" t="s">
        <v>33</v>
      </c>
    </row>
    <row r="385" spans="1:26" s="43" customFormat="1" ht="54" hidden="1" customHeight="1" outlineLevel="1">
      <c r="A385" s="986"/>
      <c r="B385" s="1007"/>
      <c r="C385" s="34" t="s">
        <v>390</v>
      </c>
      <c r="D385" s="69" t="s">
        <v>391</v>
      </c>
      <c r="E385" s="70"/>
      <c r="F385" s="78"/>
      <c r="G385" s="78"/>
      <c r="H385" s="78"/>
      <c r="I385" s="69" t="s">
        <v>392</v>
      </c>
      <c r="J385" s="35" t="s">
        <v>35</v>
      </c>
      <c r="K385" s="71">
        <v>1</v>
      </c>
      <c r="L385" s="73"/>
      <c r="M385" s="73"/>
      <c r="N385" s="73"/>
      <c r="O385" s="73"/>
      <c r="P385" s="73"/>
      <c r="Q385" s="73"/>
      <c r="R385" s="73"/>
      <c r="S385" s="73"/>
      <c r="T385" s="80">
        <v>1</v>
      </c>
      <c r="U385" s="38"/>
      <c r="V385" s="35" t="s">
        <v>118</v>
      </c>
      <c r="W385" s="35" t="s">
        <v>119</v>
      </c>
      <c r="X385" s="50"/>
      <c r="Y385" s="88" t="s">
        <v>33</v>
      </c>
      <c r="Z385" s="75" t="s">
        <v>33</v>
      </c>
    </row>
    <row r="386" spans="1:26" s="43" customFormat="1" ht="54" hidden="1" customHeight="1" outlineLevel="1">
      <c r="A386" s="986"/>
      <c r="B386" s="1007"/>
      <c r="C386" s="34" t="s">
        <v>393</v>
      </c>
      <c r="D386" s="69" t="s">
        <v>66</v>
      </c>
      <c r="E386" s="70"/>
      <c r="F386" s="78"/>
      <c r="G386" s="78"/>
      <c r="H386" s="78"/>
      <c r="I386" s="69" t="s">
        <v>394</v>
      </c>
      <c r="J386" s="35" t="s">
        <v>35</v>
      </c>
      <c r="K386" s="71">
        <v>1</v>
      </c>
      <c r="L386" s="73"/>
      <c r="M386" s="73"/>
      <c r="N386" s="73"/>
      <c r="O386" s="73"/>
      <c r="P386" s="73"/>
      <c r="Q386" s="73"/>
      <c r="R386" s="73"/>
      <c r="S386" s="73"/>
      <c r="T386" s="80">
        <v>1</v>
      </c>
      <c r="U386" s="38"/>
      <c r="V386" s="35" t="s">
        <v>118</v>
      </c>
      <c r="W386" s="35" t="s">
        <v>119</v>
      </c>
      <c r="X386" s="50"/>
      <c r="Y386" s="88" t="s">
        <v>33</v>
      </c>
      <c r="Z386" s="75" t="s">
        <v>33</v>
      </c>
    </row>
    <row r="387" spans="1:26" ht="54" customHeight="1" collapsed="1">
      <c r="A387" s="24" t="s">
        <v>395</v>
      </c>
      <c r="B387" s="1021" t="s">
        <v>396</v>
      </c>
      <c r="C387" s="1022"/>
      <c r="D387" s="25" t="s">
        <v>397</v>
      </c>
      <c r="E387" s="26">
        <v>0</v>
      </c>
      <c r="F387" s="27" t="s">
        <v>31</v>
      </c>
      <c r="G387" s="27" t="s">
        <v>33</v>
      </c>
      <c r="H387" s="27" t="s">
        <v>33</v>
      </c>
      <c r="I387" s="28" t="s">
        <v>398</v>
      </c>
      <c r="J387" s="25" t="s">
        <v>35</v>
      </c>
      <c r="K387" s="45">
        <v>1</v>
      </c>
      <c r="L387" s="1014">
        <v>0.25</v>
      </c>
      <c r="M387" s="1014"/>
      <c r="N387" s="1014"/>
      <c r="O387" s="65">
        <v>0.25</v>
      </c>
      <c r="P387" s="65">
        <v>0.25</v>
      </c>
      <c r="Q387" s="65">
        <v>0.25</v>
      </c>
      <c r="R387" s="65">
        <v>0.25</v>
      </c>
      <c r="S387" s="65">
        <v>0.25</v>
      </c>
      <c r="T387" s="65">
        <v>1</v>
      </c>
      <c r="U387" s="31" t="s">
        <v>399</v>
      </c>
      <c r="V387" s="25" t="s">
        <v>118</v>
      </c>
      <c r="W387" s="25" t="s">
        <v>119</v>
      </c>
      <c r="X387" s="25" t="s">
        <v>400</v>
      </c>
      <c r="Y387" s="88" t="s">
        <v>33</v>
      </c>
      <c r="Z387" s="75" t="s">
        <v>33</v>
      </c>
    </row>
    <row r="388" spans="1:26" s="43" customFormat="1" ht="54" hidden="1" customHeight="1" outlineLevel="1">
      <c r="A388" s="986" t="s">
        <v>401</v>
      </c>
      <c r="B388" s="1007" t="s">
        <v>123</v>
      </c>
      <c r="C388" s="34" t="s">
        <v>402</v>
      </c>
      <c r="D388" s="69" t="s">
        <v>403</v>
      </c>
      <c r="E388" s="70"/>
      <c r="F388" s="78"/>
      <c r="G388" s="78"/>
      <c r="H388" s="78"/>
      <c r="I388" s="69" t="s">
        <v>404</v>
      </c>
      <c r="J388" s="35" t="s">
        <v>35</v>
      </c>
      <c r="K388" s="71">
        <v>4</v>
      </c>
      <c r="L388" s="73"/>
      <c r="M388" s="73"/>
      <c r="N388" s="73">
        <v>1</v>
      </c>
      <c r="O388" s="73"/>
      <c r="P388" s="73"/>
      <c r="Q388" s="73"/>
      <c r="R388" s="73"/>
      <c r="S388" s="73"/>
      <c r="T388" s="80">
        <v>1</v>
      </c>
      <c r="U388" s="38"/>
      <c r="V388" s="35" t="s">
        <v>118</v>
      </c>
      <c r="W388" s="35" t="s">
        <v>119</v>
      </c>
      <c r="X388" s="50"/>
      <c r="Y388" s="88" t="s">
        <v>33</v>
      </c>
      <c r="Z388" s="75" t="s">
        <v>33</v>
      </c>
    </row>
    <row r="389" spans="1:26" s="43" customFormat="1" ht="54" hidden="1" customHeight="1" outlineLevel="1">
      <c r="A389" s="986"/>
      <c r="B389" s="1007"/>
      <c r="C389" s="34" t="s">
        <v>405</v>
      </c>
      <c r="D389" s="69" t="s">
        <v>406</v>
      </c>
      <c r="E389" s="70"/>
      <c r="F389" s="78"/>
      <c r="G389" s="78"/>
      <c r="H389" s="78"/>
      <c r="I389" s="69" t="s">
        <v>407</v>
      </c>
      <c r="J389" s="35" t="s">
        <v>35</v>
      </c>
      <c r="K389" s="71">
        <v>4</v>
      </c>
      <c r="L389" s="73"/>
      <c r="M389" s="73"/>
      <c r="N389" s="73">
        <v>1</v>
      </c>
      <c r="O389" s="73"/>
      <c r="P389" s="73"/>
      <c r="Q389" s="73"/>
      <c r="R389" s="73"/>
      <c r="S389" s="73"/>
      <c r="T389" s="80">
        <v>1</v>
      </c>
      <c r="U389" s="38"/>
      <c r="V389" s="35" t="s">
        <v>118</v>
      </c>
      <c r="W389" s="35" t="s">
        <v>119</v>
      </c>
      <c r="X389" s="50"/>
      <c r="Y389" s="88" t="s">
        <v>33</v>
      </c>
      <c r="Z389" s="75" t="s">
        <v>33</v>
      </c>
    </row>
    <row r="390" spans="1:26" s="43" customFormat="1" ht="54" hidden="1" customHeight="1" outlineLevel="1">
      <c r="A390" s="986"/>
      <c r="B390" s="1007"/>
      <c r="C390" s="34" t="s">
        <v>408</v>
      </c>
      <c r="D390" s="69" t="s">
        <v>409</v>
      </c>
      <c r="E390" s="70"/>
      <c r="F390" s="78"/>
      <c r="G390" s="78"/>
      <c r="H390" s="78"/>
      <c r="I390" s="69" t="s">
        <v>410</v>
      </c>
      <c r="J390" s="35" t="s">
        <v>35</v>
      </c>
      <c r="K390" s="71">
        <v>4</v>
      </c>
      <c r="L390" s="73"/>
      <c r="M390" s="73"/>
      <c r="N390" s="73">
        <v>1</v>
      </c>
      <c r="O390" s="73"/>
      <c r="P390" s="73"/>
      <c r="Q390" s="73"/>
      <c r="R390" s="73"/>
      <c r="S390" s="73"/>
      <c r="T390" s="80">
        <v>1</v>
      </c>
      <c r="U390" s="38"/>
      <c r="V390" s="35" t="s">
        <v>118</v>
      </c>
      <c r="W390" s="35" t="s">
        <v>119</v>
      </c>
      <c r="X390" s="50"/>
      <c r="Y390" s="88" t="s">
        <v>33</v>
      </c>
      <c r="Z390" s="75" t="s">
        <v>33</v>
      </c>
    </row>
    <row r="391" spans="1:26" ht="54" customHeight="1" collapsed="1">
      <c r="A391" s="24" t="s">
        <v>411</v>
      </c>
      <c r="B391" s="1021" t="s">
        <v>412</v>
      </c>
      <c r="C391" s="1022"/>
      <c r="D391" s="25" t="s">
        <v>413</v>
      </c>
      <c r="E391" s="26">
        <v>0</v>
      </c>
      <c r="F391" s="27" t="s">
        <v>31</v>
      </c>
      <c r="G391" s="27" t="s">
        <v>33</v>
      </c>
      <c r="H391" s="27" t="s">
        <v>33</v>
      </c>
      <c r="I391" s="28" t="s">
        <v>398</v>
      </c>
      <c r="J391" s="25" t="s">
        <v>35</v>
      </c>
      <c r="K391" s="45">
        <v>1</v>
      </c>
      <c r="L391" s="1014">
        <v>0.25</v>
      </c>
      <c r="M391" s="1014"/>
      <c r="N391" s="1014"/>
      <c r="O391" s="65">
        <v>0.26</v>
      </c>
      <c r="P391" s="65">
        <v>0.25</v>
      </c>
      <c r="Q391" s="65">
        <v>0.25</v>
      </c>
      <c r="R391" s="65">
        <v>0.25</v>
      </c>
      <c r="S391" s="65">
        <v>0.25</v>
      </c>
      <c r="T391" s="65">
        <v>1</v>
      </c>
      <c r="U391" s="31" t="s">
        <v>414</v>
      </c>
      <c r="V391" s="25" t="s">
        <v>118</v>
      </c>
      <c r="W391" s="25" t="s">
        <v>119</v>
      </c>
      <c r="X391" s="25" t="s">
        <v>415</v>
      </c>
      <c r="Y391" s="88" t="s">
        <v>33</v>
      </c>
      <c r="Z391" s="75" t="s">
        <v>33</v>
      </c>
    </row>
    <row r="392" spans="1:26" s="43" customFormat="1" ht="54" hidden="1" customHeight="1" outlineLevel="1">
      <c r="A392" s="986" t="s">
        <v>416</v>
      </c>
      <c r="B392" s="1007" t="s">
        <v>123</v>
      </c>
      <c r="C392" s="34" t="s">
        <v>417</v>
      </c>
      <c r="D392" s="69" t="s">
        <v>66</v>
      </c>
      <c r="E392" s="70"/>
      <c r="F392" s="78"/>
      <c r="G392" s="78"/>
      <c r="H392" s="78"/>
      <c r="I392" s="69" t="s">
        <v>418</v>
      </c>
      <c r="J392" s="35" t="s">
        <v>35</v>
      </c>
      <c r="K392" s="71">
        <v>4</v>
      </c>
      <c r="L392" s="73"/>
      <c r="M392" s="73"/>
      <c r="N392" s="73">
        <v>1</v>
      </c>
      <c r="O392" s="73"/>
      <c r="P392" s="73"/>
      <c r="Q392" s="73"/>
      <c r="R392" s="73"/>
      <c r="S392" s="73"/>
      <c r="T392" s="80">
        <v>1</v>
      </c>
      <c r="U392" s="38"/>
      <c r="V392" s="35" t="s">
        <v>118</v>
      </c>
      <c r="W392" s="35" t="s">
        <v>119</v>
      </c>
      <c r="X392" s="50"/>
      <c r="Y392" s="83"/>
      <c r="Z392" s="75" t="s">
        <v>33</v>
      </c>
    </row>
    <row r="393" spans="1:26" s="43" customFormat="1" ht="54" hidden="1" customHeight="1" outlineLevel="1">
      <c r="A393" s="986"/>
      <c r="B393" s="1007"/>
      <c r="C393" s="34" t="s">
        <v>419</v>
      </c>
      <c r="D393" s="69" t="s">
        <v>420</v>
      </c>
      <c r="E393" s="70"/>
      <c r="F393" s="78"/>
      <c r="G393" s="78"/>
      <c r="H393" s="78"/>
      <c r="I393" s="69" t="s">
        <v>421</v>
      </c>
      <c r="J393" s="35" t="s">
        <v>35</v>
      </c>
      <c r="K393" s="71">
        <v>4</v>
      </c>
      <c r="L393" s="73"/>
      <c r="M393" s="73"/>
      <c r="N393" s="73">
        <v>1</v>
      </c>
      <c r="O393" s="73"/>
      <c r="P393" s="73"/>
      <c r="Q393" s="73"/>
      <c r="R393" s="73"/>
      <c r="S393" s="73"/>
      <c r="T393" s="80">
        <v>1</v>
      </c>
      <c r="U393" s="90"/>
      <c r="V393" s="35" t="s">
        <v>118</v>
      </c>
      <c r="W393" s="35" t="s">
        <v>119</v>
      </c>
      <c r="X393" s="50"/>
      <c r="Y393" s="83"/>
      <c r="Z393" s="75" t="s">
        <v>33</v>
      </c>
    </row>
    <row r="394" spans="1:26" ht="54" customHeight="1" collapsed="1">
      <c r="A394" s="24" t="s">
        <v>422</v>
      </c>
      <c r="B394" s="1021" t="s">
        <v>423</v>
      </c>
      <c r="C394" s="1022"/>
      <c r="D394" s="25" t="s">
        <v>424</v>
      </c>
      <c r="E394" s="26">
        <v>0</v>
      </c>
      <c r="F394" s="27" t="s">
        <v>31</v>
      </c>
      <c r="G394" s="27" t="s">
        <v>33</v>
      </c>
      <c r="H394" s="27" t="s">
        <v>90</v>
      </c>
      <c r="I394" s="28" t="s">
        <v>425</v>
      </c>
      <c r="J394" s="25" t="s">
        <v>35</v>
      </c>
      <c r="K394" s="45">
        <v>1</v>
      </c>
      <c r="L394" s="1014">
        <v>0.25</v>
      </c>
      <c r="M394" s="1014"/>
      <c r="N394" s="1014"/>
      <c r="O394" s="65">
        <v>0.25</v>
      </c>
      <c r="P394" s="65">
        <v>0.25</v>
      </c>
      <c r="Q394" s="65">
        <v>0.25</v>
      </c>
      <c r="R394" s="65">
        <v>0.25</v>
      </c>
      <c r="S394" s="65">
        <v>0.25</v>
      </c>
      <c r="T394" s="65">
        <v>1</v>
      </c>
      <c r="U394" s="31" t="s">
        <v>426</v>
      </c>
      <c r="V394" s="25" t="s">
        <v>118</v>
      </c>
      <c r="W394" s="25" t="s">
        <v>119</v>
      </c>
      <c r="X394" s="25" t="s">
        <v>120</v>
      </c>
      <c r="Y394" s="77" t="s">
        <v>427</v>
      </c>
      <c r="Z394" s="75" t="s">
        <v>33</v>
      </c>
    </row>
    <row r="395" spans="1:26" ht="54" customHeight="1">
      <c r="A395" s="24">
        <v>63</v>
      </c>
      <c r="B395" s="1009" t="s">
        <v>428</v>
      </c>
      <c r="C395" s="988"/>
      <c r="D395" s="25" t="s">
        <v>429</v>
      </c>
      <c r="E395" s="91">
        <v>10</v>
      </c>
      <c r="F395" s="27" t="s">
        <v>31</v>
      </c>
      <c r="G395" s="27" t="s">
        <v>33</v>
      </c>
      <c r="H395" s="27" t="s">
        <v>430</v>
      </c>
      <c r="I395" s="25" t="s">
        <v>431</v>
      </c>
      <c r="J395" s="25" t="s">
        <v>432</v>
      </c>
      <c r="K395" s="92">
        <v>15</v>
      </c>
      <c r="L395" s="1014">
        <v>0.25</v>
      </c>
      <c r="M395" s="1014"/>
      <c r="N395" s="1014"/>
      <c r="O395" s="65">
        <v>0.25</v>
      </c>
      <c r="P395" s="93">
        <v>2</v>
      </c>
      <c r="Q395" s="93">
        <v>3</v>
      </c>
      <c r="R395" s="93">
        <v>5</v>
      </c>
      <c r="S395" s="93">
        <v>5</v>
      </c>
      <c r="T395" s="93">
        <v>15</v>
      </c>
      <c r="U395" s="31" t="s">
        <v>433</v>
      </c>
      <c r="V395" s="25" t="s">
        <v>118</v>
      </c>
      <c r="W395" s="25" t="s">
        <v>119</v>
      </c>
      <c r="X395" s="25" t="s">
        <v>434</v>
      </c>
      <c r="Y395" s="77" t="s">
        <v>33</v>
      </c>
      <c r="Z395" s="75" t="s">
        <v>33</v>
      </c>
    </row>
    <row r="396" spans="1:26" ht="54" customHeight="1">
      <c r="A396" s="24">
        <v>64</v>
      </c>
      <c r="B396" s="1009" t="s">
        <v>435</v>
      </c>
      <c r="C396" s="988"/>
      <c r="D396" s="25" t="s">
        <v>436</v>
      </c>
      <c r="E396" s="91">
        <v>3024</v>
      </c>
      <c r="F396" s="27" t="s">
        <v>31</v>
      </c>
      <c r="G396" s="27" t="s">
        <v>33</v>
      </c>
      <c r="H396" s="27" t="s">
        <v>430</v>
      </c>
      <c r="I396" s="28" t="s">
        <v>398</v>
      </c>
      <c r="J396" s="25" t="s">
        <v>437</v>
      </c>
      <c r="K396" s="92">
        <v>3500</v>
      </c>
      <c r="L396" s="1014">
        <v>0.25</v>
      </c>
      <c r="M396" s="1014"/>
      <c r="N396" s="1014"/>
      <c r="O396" s="65">
        <v>0.25</v>
      </c>
      <c r="P396" s="93">
        <v>750</v>
      </c>
      <c r="Q396" s="93">
        <v>750</v>
      </c>
      <c r="R396" s="93">
        <v>1000</v>
      </c>
      <c r="S396" s="93">
        <v>1000</v>
      </c>
      <c r="T396" s="93">
        <v>100</v>
      </c>
      <c r="U396" s="31" t="s">
        <v>433</v>
      </c>
      <c r="V396" s="25" t="s">
        <v>118</v>
      </c>
      <c r="W396" s="25" t="s">
        <v>119</v>
      </c>
      <c r="X396" s="25" t="s">
        <v>434</v>
      </c>
      <c r="Y396" s="77" t="s">
        <v>33</v>
      </c>
      <c r="Z396" s="75" t="s">
        <v>33</v>
      </c>
    </row>
    <row r="397" spans="1:26" ht="54" customHeight="1">
      <c r="A397" s="24">
        <v>65</v>
      </c>
      <c r="B397" s="1017" t="s">
        <v>438</v>
      </c>
      <c r="C397" s="1018"/>
      <c r="D397" s="25" t="s">
        <v>51</v>
      </c>
      <c r="E397" s="26">
        <v>0.3</v>
      </c>
      <c r="F397" s="27" t="s">
        <v>31</v>
      </c>
      <c r="G397" s="27" t="s">
        <v>33</v>
      </c>
      <c r="H397" s="27" t="s">
        <v>430</v>
      </c>
      <c r="I397" s="28" t="s">
        <v>398</v>
      </c>
      <c r="J397" s="25" t="s">
        <v>35</v>
      </c>
      <c r="K397" s="45">
        <v>1</v>
      </c>
      <c r="L397" s="1014">
        <v>0.25</v>
      </c>
      <c r="M397" s="1014"/>
      <c r="N397" s="1014"/>
      <c r="O397" s="65">
        <v>0.25</v>
      </c>
      <c r="P397" s="65">
        <v>0.1</v>
      </c>
      <c r="Q397" s="65">
        <v>0.2</v>
      </c>
      <c r="R397" s="65">
        <v>0.2</v>
      </c>
      <c r="S397" s="65">
        <v>0.1</v>
      </c>
      <c r="T397" s="65">
        <v>1</v>
      </c>
      <c r="U397" s="31" t="s">
        <v>439</v>
      </c>
      <c r="V397" s="25" t="s">
        <v>118</v>
      </c>
      <c r="W397" s="25" t="s">
        <v>119</v>
      </c>
      <c r="X397" s="25" t="s">
        <v>434</v>
      </c>
      <c r="Y397" s="77" t="s">
        <v>33</v>
      </c>
      <c r="Z397" s="75" t="s">
        <v>33</v>
      </c>
    </row>
    <row r="398" spans="1:26" ht="54" customHeight="1">
      <c r="A398" s="24">
        <v>66</v>
      </c>
      <c r="B398" s="1009" t="s">
        <v>440</v>
      </c>
      <c r="C398" s="988"/>
      <c r="D398" s="25" t="s">
        <v>441</v>
      </c>
      <c r="E398" s="26">
        <v>0.7</v>
      </c>
      <c r="F398" s="27" t="s">
        <v>31</v>
      </c>
      <c r="G398" s="27" t="s">
        <v>33</v>
      </c>
      <c r="H398" s="27" t="s">
        <v>430</v>
      </c>
      <c r="I398" s="28" t="s">
        <v>398</v>
      </c>
      <c r="J398" s="25" t="s">
        <v>35</v>
      </c>
      <c r="K398" s="45">
        <v>0.3</v>
      </c>
      <c r="L398" s="1014">
        <v>0.25</v>
      </c>
      <c r="M398" s="1014"/>
      <c r="N398" s="1014"/>
      <c r="O398" s="65">
        <v>0.25</v>
      </c>
      <c r="P398" s="65">
        <v>0.05</v>
      </c>
      <c r="Q398" s="65">
        <v>0.1</v>
      </c>
      <c r="R398" s="65">
        <v>0.1</v>
      </c>
      <c r="S398" s="65">
        <v>0.05</v>
      </c>
      <c r="T398" s="65">
        <v>1</v>
      </c>
      <c r="U398" s="31" t="s">
        <v>442</v>
      </c>
      <c r="V398" s="25" t="s">
        <v>118</v>
      </c>
      <c r="W398" s="25" t="s">
        <v>119</v>
      </c>
      <c r="X398" s="25" t="s">
        <v>434</v>
      </c>
      <c r="Y398" s="77" t="s">
        <v>33</v>
      </c>
      <c r="Z398" s="75" t="s">
        <v>33</v>
      </c>
    </row>
    <row r="399" spans="1:26" ht="54" customHeight="1">
      <c r="A399" s="24">
        <v>67</v>
      </c>
      <c r="B399" s="1009" t="s">
        <v>443</v>
      </c>
      <c r="C399" s="988"/>
      <c r="D399" s="25" t="s">
        <v>444</v>
      </c>
      <c r="E399" s="26">
        <v>0</v>
      </c>
      <c r="F399" s="27" t="s">
        <v>31</v>
      </c>
      <c r="G399" s="27" t="s">
        <v>33</v>
      </c>
      <c r="H399" s="27" t="s">
        <v>430</v>
      </c>
      <c r="I399" s="28" t="s">
        <v>398</v>
      </c>
      <c r="J399" s="25" t="s">
        <v>35</v>
      </c>
      <c r="K399" s="92">
        <v>7</v>
      </c>
      <c r="L399" s="1014">
        <v>0.25</v>
      </c>
      <c r="M399" s="1014"/>
      <c r="N399" s="1014"/>
      <c r="O399" s="65">
        <v>0.25</v>
      </c>
      <c r="P399" s="93">
        <v>0</v>
      </c>
      <c r="Q399" s="93">
        <v>2</v>
      </c>
      <c r="R399" s="93">
        <v>2</v>
      </c>
      <c r="S399" s="93">
        <v>3</v>
      </c>
      <c r="T399" s="93">
        <v>7</v>
      </c>
      <c r="U399" s="31" t="s">
        <v>445</v>
      </c>
      <c r="V399" s="25" t="s">
        <v>118</v>
      </c>
      <c r="W399" s="25" t="s">
        <v>119</v>
      </c>
      <c r="X399" s="25" t="s">
        <v>434</v>
      </c>
      <c r="Y399" s="77" t="s">
        <v>33</v>
      </c>
      <c r="Z399" s="75" t="s">
        <v>33</v>
      </c>
    </row>
    <row r="400" spans="1:26" ht="54" customHeight="1">
      <c r="A400" s="24">
        <v>68</v>
      </c>
      <c r="B400" s="1009" t="s">
        <v>446</v>
      </c>
      <c r="C400" s="988"/>
      <c r="D400" s="25" t="s">
        <v>65</v>
      </c>
      <c r="E400" s="26">
        <v>0</v>
      </c>
      <c r="F400" s="27" t="s">
        <v>31</v>
      </c>
      <c r="G400" s="27" t="s">
        <v>33</v>
      </c>
      <c r="H400" s="27" t="s">
        <v>430</v>
      </c>
      <c r="I400" s="28" t="s">
        <v>398</v>
      </c>
      <c r="J400" s="25" t="s">
        <v>447</v>
      </c>
      <c r="K400" s="45">
        <v>1</v>
      </c>
      <c r="L400" s="1014">
        <v>0.25</v>
      </c>
      <c r="M400" s="1014"/>
      <c r="N400" s="1014"/>
      <c r="O400" s="65">
        <v>0.25</v>
      </c>
      <c r="P400" s="65">
        <v>0</v>
      </c>
      <c r="Q400" s="65">
        <v>0</v>
      </c>
      <c r="R400" s="65">
        <v>0.3</v>
      </c>
      <c r="S400" s="65">
        <v>0.7</v>
      </c>
      <c r="T400" s="65">
        <v>1</v>
      </c>
      <c r="U400" s="31" t="s">
        <v>448</v>
      </c>
      <c r="V400" s="25" t="s">
        <v>118</v>
      </c>
      <c r="W400" s="25" t="s">
        <v>119</v>
      </c>
      <c r="X400" s="94" t="s">
        <v>449</v>
      </c>
      <c r="Y400" s="77" t="s">
        <v>33</v>
      </c>
      <c r="Z400" s="75" t="s">
        <v>33</v>
      </c>
    </row>
    <row r="401" spans="1:26" ht="54" customHeight="1">
      <c r="A401" s="24">
        <v>69</v>
      </c>
      <c r="B401" s="1009" t="s">
        <v>450</v>
      </c>
      <c r="C401" s="988"/>
      <c r="D401" s="25" t="s">
        <v>451</v>
      </c>
      <c r="E401" s="95">
        <v>3390000</v>
      </c>
      <c r="F401" s="27" t="s">
        <v>31</v>
      </c>
      <c r="G401" s="27" t="s">
        <v>33</v>
      </c>
      <c r="H401" s="27" t="s">
        <v>452</v>
      </c>
      <c r="I401" s="28" t="s">
        <v>398</v>
      </c>
      <c r="J401" s="25" t="s">
        <v>35</v>
      </c>
      <c r="K401" s="96">
        <v>151234.25</v>
      </c>
      <c r="L401" s="1014">
        <v>0.25</v>
      </c>
      <c r="M401" s="1014"/>
      <c r="N401" s="1014"/>
      <c r="O401" s="65">
        <v>0.25</v>
      </c>
      <c r="P401" s="97">
        <v>3541232</v>
      </c>
      <c r="Q401" s="97">
        <v>3541232</v>
      </c>
      <c r="R401" s="97">
        <v>3541232</v>
      </c>
      <c r="S401" s="97">
        <v>3541232</v>
      </c>
      <c r="T401" s="65">
        <v>1</v>
      </c>
      <c r="U401" s="31" t="s">
        <v>453</v>
      </c>
      <c r="V401" s="25" t="s">
        <v>118</v>
      </c>
      <c r="W401" s="25" t="s">
        <v>119</v>
      </c>
      <c r="X401" s="25" t="s">
        <v>434</v>
      </c>
      <c r="Y401" s="77" t="s">
        <v>33</v>
      </c>
      <c r="Z401" s="75" t="s">
        <v>33</v>
      </c>
    </row>
    <row r="402" spans="1:26" ht="54" customHeight="1">
      <c r="A402" s="24">
        <v>70</v>
      </c>
      <c r="B402" s="1009" t="s">
        <v>454</v>
      </c>
      <c r="C402" s="988"/>
      <c r="D402" s="25" t="s">
        <v>455</v>
      </c>
      <c r="E402" s="91">
        <v>8</v>
      </c>
      <c r="F402" s="91">
        <v>2025</v>
      </c>
      <c r="G402" s="27"/>
      <c r="H402" s="27" t="s">
        <v>452</v>
      </c>
      <c r="I402" s="28" t="s">
        <v>456</v>
      </c>
      <c r="J402" s="25" t="s">
        <v>457</v>
      </c>
      <c r="K402" s="92">
        <v>5</v>
      </c>
      <c r="L402" s="65"/>
      <c r="M402" s="65"/>
      <c r="N402" s="65"/>
      <c r="O402" s="65"/>
      <c r="P402" s="65">
        <v>1</v>
      </c>
      <c r="Q402" s="65">
        <v>0</v>
      </c>
      <c r="R402" s="65">
        <v>0</v>
      </c>
      <c r="S402" s="65">
        <v>0</v>
      </c>
      <c r="T402" s="65">
        <v>1</v>
      </c>
      <c r="U402" s="31" t="s">
        <v>458</v>
      </c>
      <c r="V402" s="25" t="s">
        <v>118</v>
      </c>
      <c r="W402" s="25" t="s">
        <v>119</v>
      </c>
      <c r="X402" s="94" t="s">
        <v>449</v>
      </c>
      <c r="Y402" s="77" t="s">
        <v>33</v>
      </c>
      <c r="Z402" s="75" t="s">
        <v>33</v>
      </c>
    </row>
    <row r="403" spans="1:26" ht="54" customHeight="1">
      <c r="A403" s="24">
        <v>71</v>
      </c>
      <c r="B403" s="1009" t="s">
        <v>459</v>
      </c>
      <c r="C403" s="988"/>
      <c r="D403" s="25" t="s">
        <v>455</v>
      </c>
      <c r="E403" s="95">
        <v>0</v>
      </c>
      <c r="F403" s="27" t="s">
        <v>31</v>
      </c>
      <c r="G403" s="27"/>
      <c r="H403" s="27" t="s">
        <v>460</v>
      </c>
      <c r="I403" s="28" t="s">
        <v>81</v>
      </c>
      <c r="J403" s="25" t="s">
        <v>457</v>
      </c>
      <c r="K403" s="45">
        <v>1</v>
      </c>
      <c r="L403" s="65"/>
      <c r="M403" s="65"/>
      <c r="N403" s="65"/>
      <c r="O403" s="65"/>
      <c r="P403" s="65">
        <v>0.25</v>
      </c>
      <c r="Q403" s="65">
        <v>0.25</v>
      </c>
      <c r="R403" s="65">
        <v>0.25</v>
      </c>
      <c r="S403" s="65">
        <v>0.25</v>
      </c>
      <c r="T403" s="65">
        <v>1</v>
      </c>
      <c r="U403" s="31" t="s">
        <v>461</v>
      </c>
      <c r="V403" s="25" t="s">
        <v>118</v>
      </c>
      <c r="W403" s="25" t="s">
        <v>119</v>
      </c>
      <c r="X403" s="94" t="s">
        <v>449</v>
      </c>
      <c r="Y403" s="77" t="s">
        <v>33</v>
      </c>
      <c r="Z403" s="75" t="s">
        <v>33</v>
      </c>
    </row>
    <row r="404" spans="1:26" ht="45">
      <c r="A404" s="24">
        <v>72</v>
      </c>
      <c r="B404" s="1009" t="s">
        <v>462</v>
      </c>
      <c r="C404" s="988"/>
      <c r="D404" s="25" t="s">
        <v>463</v>
      </c>
      <c r="E404" s="26">
        <v>0</v>
      </c>
      <c r="F404" s="27" t="s">
        <v>31</v>
      </c>
      <c r="G404" s="27" t="s">
        <v>33</v>
      </c>
      <c r="H404" s="27" t="s">
        <v>464</v>
      </c>
      <c r="I404" s="28" t="s">
        <v>116</v>
      </c>
      <c r="J404" s="25" t="s">
        <v>35</v>
      </c>
      <c r="K404" s="45">
        <v>1</v>
      </c>
      <c r="L404" s="1014">
        <v>0.25</v>
      </c>
      <c r="M404" s="1014"/>
      <c r="N404" s="1014"/>
      <c r="O404" s="65">
        <v>0.25</v>
      </c>
      <c r="P404" s="65">
        <v>0.1</v>
      </c>
      <c r="Q404" s="65">
        <v>0.4</v>
      </c>
      <c r="R404" s="65">
        <v>0.4</v>
      </c>
      <c r="S404" s="65">
        <v>0.1</v>
      </c>
      <c r="T404" s="65">
        <v>1</v>
      </c>
      <c r="U404" s="31" t="s">
        <v>461</v>
      </c>
      <c r="V404" s="25" t="s">
        <v>118</v>
      </c>
      <c r="W404" s="25" t="s">
        <v>119</v>
      </c>
      <c r="X404" s="94" t="s">
        <v>449</v>
      </c>
      <c r="Y404" s="77" t="s">
        <v>33</v>
      </c>
      <c r="Z404" s="75" t="s">
        <v>33</v>
      </c>
    </row>
    <row r="405" spans="1:26" ht="54" customHeight="1">
      <c r="A405" s="24">
        <v>73</v>
      </c>
      <c r="B405" s="1009" t="s">
        <v>465</v>
      </c>
      <c r="C405" s="988"/>
      <c r="D405" s="25" t="s">
        <v>466</v>
      </c>
      <c r="E405" s="26">
        <v>0</v>
      </c>
      <c r="F405" s="27" t="s">
        <v>31</v>
      </c>
      <c r="G405" s="27" t="s">
        <v>33</v>
      </c>
      <c r="H405" s="27" t="s">
        <v>90</v>
      </c>
      <c r="I405" s="28" t="s">
        <v>467</v>
      </c>
      <c r="J405" s="25" t="s">
        <v>35</v>
      </c>
      <c r="K405" s="45">
        <v>1</v>
      </c>
      <c r="L405" s="1014">
        <v>0.25</v>
      </c>
      <c r="M405" s="1014"/>
      <c r="N405" s="1014"/>
      <c r="O405" s="65">
        <v>0.25</v>
      </c>
      <c r="P405" s="65">
        <v>0.25</v>
      </c>
      <c r="Q405" s="65">
        <v>0.25</v>
      </c>
      <c r="R405" s="65">
        <v>0.25</v>
      </c>
      <c r="S405" s="65">
        <v>0.25</v>
      </c>
      <c r="T405" s="65">
        <v>1</v>
      </c>
      <c r="U405" s="31" t="s">
        <v>461</v>
      </c>
      <c r="V405" s="25" t="s">
        <v>118</v>
      </c>
      <c r="W405" s="25" t="s">
        <v>119</v>
      </c>
      <c r="X405" s="94" t="s">
        <v>449</v>
      </c>
      <c r="Y405" s="77" t="s">
        <v>33</v>
      </c>
      <c r="Z405" s="75" t="s">
        <v>33</v>
      </c>
    </row>
    <row r="406" spans="1:26" ht="54" customHeight="1">
      <c r="A406" s="24">
        <v>74</v>
      </c>
      <c r="B406" s="1009" t="s">
        <v>468</v>
      </c>
      <c r="C406" s="988"/>
      <c r="D406" s="25" t="s">
        <v>388</v>
      </c>
      <c r="E406" s="26">
        <v>0</v>
      </c>
      <c r="F406" s="27" t="s">
        <v>31</v>
      </c>
      <c r="G406" s="27" t="s">
        <v>33</v>
      </c>
      <c r="H406" s="27" t="s">
        <v>90</v>
      </c>
      <c r="I406" s="28" t="s">
        <v>398</v>
      </c>
      <c r="J406" s="25" t="s">
        <v>35</v>
      </c>
      <c r="K406" s="45">
        <v>1</v>
      </c>
      <c r="L406" s="1014">
        <v>0.25</v>
      </c>
      <c r="M406" s="1014"/>
      <c r="N406" s="1014"/>
      <c r="O406" s="65">
        <v>0.25</v>
      </c>
      <c r="P406" s="65">
        <v>0.1</v>
      </c>
      <c r="Q406" s="65">
        <v>0.25</v>
      </c>
      <c r="R406" s="65">
        <v>0.4</v>
      </c>
      <c r="S406" s="65">
        <v>0.25</v>
      </c>
      <c r="T406" s="65">
        <v>1</v>
      </c>
      <c r="U406" s="31" t="s">
        <v>461</v>
      </c>
      <c r="V406" s="25" t="s">
        <v>118</v>
      </c>
      <c r="W406" s="25" t="s">
        <v>119</v>
      </c>
      <c r="X406" s="94" t="s">
        <v>449</v>
      </c>
      <c r="Y406" s="77" t="s">
        <v>33</v>
      </c>
      <c r="Z406" s="75" t="s">
        <v>33</v>
      </c>
    </row>
    <row r="407" spans="1:26" ht="54" customHeight="1">
      <c r="A407" s="24">
        <v>75</v>
      </c>
      <c r="B407" s="1009" t="s">
        <v>469</v>
      </c>
      <c r="C407" s="988"/>
      <c r="D407" s="25" t="s">
        <v>388</v>
      </c>
      <c r="E407" s="26">
        <v>0</v>
      </c>
      <c r="F407" s="27" t="s">
        <v>31</v>
      </c>
      <c r="G407" s="27" t="s">
        <v>33</v>
      </c>
      <c r="H407" s="27" t="s">
        <v>464</v>
      </c>
      <c r="I407" s="28" t="s">
        <v>398</v>
      </c>
      <c r="J407" s="25" t="s">
        <v>35</v>
      </c>
      <c r="K407" s="45">
        <v>1</v>
      </c>
      <c r="L407" s="1014">
        <v>0.25</v>
      </c>
      <c r="M407" s="1014"/>
      <c r="N407" s="1014"/>
      <c r="O407" s="65">
        <v>0.25</v>
      </c>
      <c r="P407" s="65">
        <v>0.1</v>
      </c>
      <c r="Q407" s="65">
        <v>0.25</v>
      </c>
      <c r="R407" s="65">
        <v>0.4</v>
      </c>
      <c r="S407" s="65">
        <v>0.25</v>
      </c>
      <c r="T407" s="65">
        <v>1</v>
      </c>
      <c r="U407" s="31" t="s">
        <v>461</v>
      </c>
      <c r="V407" s="25" t="s">
        <v>118</v>
      </c>
      <c r="W407" s="25" t="s">
        <v>119</v>
      </c>
      <c r="X407" s="94" t="s">
        <v>449</v>
      </c>
      <c r="Y407" s="77" t="s">
        <v>33</v>
      </c>
      <c r="Z407" s="75" t="s">
        <v>33</v>
      </c>
    </row>
    <row r="408" spans="1:26" ht="54" customHeight="1">
      <c r="A408" s="24">
        <v>76</v>
      </c>
      <c r="B408" s="1009" t="s">
        <v>470</v>
      </c>
      <c r="C408" s="988"/>
      <c r="D408" s="25" t="s">
        <v>471</v>
      </c>
      <c r="E408" s="26">
        <v>0</v>
      </c>
      <c r="F408" s="27" t="s">
        <v>31</v>
      </c>
      <c r="G408" s="27" t="s">
        <v>33</v>
      </c>
      <c r="H408" s="27" t="s">
        <v>90</v>
      </c>
      <c r="I408" s="28" t="s">
        <v>398</v>
      </c>
      <c r="J408" s="25" t="s">
        <v>35</v>
      </c>
      <c r="K408" s="45">
        <v>1</v>
      </c>
      <c r="L408" s="1014">
        <v>0.25</v>
      </c>
      <c r="M408" s="1014"/>
      <c r="N408" s="1014"/>
      <c r="O408" s="65">
        <v>0.25</v>
      </c>
      <c r="P408" s="65">
        <v>0.25</v>
      </c>
      <c r="Q408" s="65">
        <v>0.25</v>
      </c>
      <c r="R408" s="65">
        <v>0.25</v>
      </c>
      <c r="S408" s="65">
        <v>0.25</v>
      </c>
      <c r="T408" s="65">
        <v>1</v>
      </c>
      <c r="U408" s="31" t="s">
        <v>461</v>
      </c>
      <c r="V408" s="25" t="s">
        <v>118</v>
      </c>
      <c r="W408" s="25" t="s">
        <v>119</v>
      </c>
      <c r="X408" s="94" t="s">
        <v>449</v>
      </c>
      <c r="Y408" s="77" t="s">
        <v>33</v>
      </c>
      <c r="Z408" s="75" t="s">
        <v>33</v>
      </c>
    </row>
    <row r="409" spans="1:26" ht="54" customHeight="1">
      <c r="A409" s="24">
        <v>77</v>
      </c>
      <c r="B409" s="1009" t="s">
        <v>472</v>
      </c>
      <c r="C409" s="988"/>
      <c r="D409" s="25" t="s">
        <v>51</v>
      </c>
      <c r="E409" s="26">
        <v>0</v>
      </c>
      <c r="F409" s="27" t="s">
        <v>31</v>
      </c>
      <c r="G409" s="27" t="s">
        <v>33</v>
      </c>
      <c r="H409" s="27" t="s">
        <v>90</v>
      </c>
      <c r="I409" s="28" t="s">
        <v>398</v>
      </c>
      <c r="J409" s="25" t="s">
        <v>35</v>
      </c>
      <c r="K409" s="45">
        <v>1</v>
      </c>
      <c r="L409" s="1014">
        <v>0.25</v>
      </c>
      <c r="M409" s="1014"/>
      <c r="N409" s="1014"/>
      <c r="O409" s="65">
        <v>0.25</v>
      </c>
      <c r="P409" s="65">
        <v>0.1</v>
      </c>
      <c r="Q409" s="65">
        <v>0.25</v>
      </c>
      <c r="R409" s="65">
        <v>0.4</v>
      </c>
      <c r="S409" s="65">
        <v>0.25</v>
      </c>
      <c r="T409" s="65">
        <v>1</v>
      </c>
      <c r="U409" s="31" t="s">
        <v>461</v>
      </c>
      <c r="V409" s="25" t="s">
        <v>118</v>
      </c>
      <c r="W409" s="25" t="s">
        <v>119</v>
      </c>
      <c r="X409" s="94" t="s">
        <v>449</v>
      </c>
      <c r="Y409" s="77" t="s">
        <v>33</v>
      </c>
      <c r="Z409" s="75" t="s">
        <v>33</v>
      </c>
    </row>
    <row r="410" spans="1:26" ht="54" customHeight="1">
      <c r="A410" s="24">
        <v>78</v>
      </c>
      <c r="B410" s="1043" t="s">
        <v>473</v>
      </c>
      <c r="C410" s="988"/>
      <c r="D410" s="25" t="s">
        <v>51</v>
      </c>
      <c r="E410" s="26">
        <v>0.2</v>
      </c>
      <c r="F410" s="27" t="s">
        <v>31</v>
      </c>
      <c r="G410" s="27" t="s">
        <v>33</v>
      </c>
      <c r="H410" s="27" t="s">
        <v>90</v>
      </c>
      <c r="I410" s="28" t="s">
        <v>398</v>
      </c>
      <c r="J410" s="25" t="s">
        <v>35</v>
      </c>
      <c r="K410" s="45">
        <v>0.8</v>
      </c>
      <c r="L410" s="1014">
        <v>0.25</v>
      </c>
      <c r="M410" s="1014"/>
      <c r="N410" s="1014"/>
      <c r="O410" s="65">
        <v>0.25</v>
      </c>
      <c r="P410" s="65">
        <v>0.2</v>
      </c>
      <c r="Q410" s="65">
        <v>0.2</v>
      </c>
      <c r="R410" s="65">
        <v>0.2</v>
      </c>
      <c r="S410" s="65">
        <v>0.2</v>
      </c>
      <c r="T410" s="65">
        <v>1</v>
      </c>
      <c r="U410" s="31" t="s">
        <v>461</v>
      </c>
      <c r="V410" s="25" t="s">
        <v>118</v>
      </c>
      <c r="W410" s="25" t="s">
        <v>119</v>
      </c>
      <c r="X410" s="94" t="s">
        <v>449</v>
      </c>
      <c r="Y410" s="77" t="s">
        <v>33</v>
      </c>
      <c r="Z410" s="75" t="s">
        <v>33</v>
      </c>
    </row>
    <row r="411" spans="1:26" ht="54" customHeight="1">
      <c r="A411" s="24">
        <v>79</v>
      </c>
      <c r="B411" s="1009" t="s">
        <v>474</v>
      </c>
      <c r="C411" s="988"/>
      <c r="D411" s="25" t="s">
        <v>51</v>
      </c>
      <c r="E411" s="26">
        <v>0</v>
      </c>
      <c r="F411" s="27" t="s">
        <v>31</v>
      </c>
      <c r="G411" s="27" t="s">
        <v>33</v>
      </c>
      <c r="H411" s="27" t="s">
        <v>90</v>
      </c>
      <c r="I411" s="28" t="s">
        <v>398</v>
      </c>
      <c r="J411" s="25" t="s">
        <v>35</v>
      </c>
      <c r="K411" s="45">
        <v>1</v>
      </c>
      <c r="L411" s="1014">
        <v>0.25</v>
      </c>
      <c r="M411" s="1014"/>
      <c r="N411" s="1014"/>
      <c r="O411" s="65">
        <v>0.25</v>
      </c>
      <c r="P411" s="65">
        <v>0.1</v>
      </c>
      <c r="Q411" s="65">
        <v>0.2</v>
      </c>
      <c r="R411" s="65">
        <v>0.5</v>
      </c>
      <c r="S411" s="65">
        <v>0.2</v>
      </c>
      <c r="T411" s="65">
        <v>1</v>
      </c>
      <c r="U411" s="31" t="s">
        <v>461</v>
      </c>
      <c r="V411" s="25" t="s">
        <v>118</v>
      </c>
      <c r="W411" s="25" t="s">
        <v>119</v>
      </c>
      <c r="X411" s="94" t="s">
        <v>449</v>
      </c>
      <c r="Y411" s="77" t="s">
        <v>33</v>
      </c>
      <c r="Z411" s="75" t="s">
        <v>33</v>
      </c>
    </row>
    <row r="413" spans="1:26" ht="23.25" customHeight="1"/>
    <row r="414" spans="1:26" ht="18.75">
      <c r="D414" s="1023" t="s">
        <v>475</v>
      </c>
      <c r="E414" s="1023"/>
      <c r="F414" s="1023"/>
      <c r="G414" s="101"/>
      <c r="H414" s="101"/>
      <c r="I414" s="101"/>
      <c r="J414" s="101"/>
      <c r="K414" s="101"/>
      <c r="L414" s="101"/>
      <c r="M414" s="102"/>
      <c r="N414" s="101"/>
      <c r="O414" s="101"/>
      <c r="P414" s="101"/>
    </row>
    <row r="415" spans="1:26" ht="20.25" customHeight="1">
      <c r="E415" s="103"/>
      <c r="F415" s="103"/>
      <c r="G415" s="104"/>
      <c r="H415" s="105"/>
      <c r="I415" s="105"/>
      <c r="J415" s="105"/>
      <c r="K415" s="105"/>
      <c r="L415" s="105"/>
      <c r="M415" s="105"/>
      <c r="N415" s="105"/>
      <c r="O415" s="105"/>
      <c r="P415" s="101"/>
    </row>
    <row r="416" spans="1:26" ht="20.25" customHeight="1">
      <c r="D416" s="1024"/>
      <c r="E416" s="1025" t="s">
        <v>476</v>
      </c>
      <c r="F416" s="1027" t="s">
        <v>477</v>
      </c>
      <c r="G416" s="1027"/>
      <c r="H416" s="1027"/>
      <c r="I416" s="1028" t="s">
        <v>478</v>
      </c>
      <c r="J416" s="1029"/>
      <c r="K416" s="1030"/>
      <c r="L416" s="105"/>
      <c r="M416" s="105"/>
      <c r="N416" s="105"/>
      <c r="O416" s="105"/>
      <c r="P416" s="101"/>
    </row>
    <row r="417" spans="4:19" ht="20.25" customHeight="1">
      <c r="D417" s="1024"/>
      <c r="E417" s="1026"/>
      <c r="F417" s="1027"/>
      <c r="G417" s="1027"/>
      <c r="H417" s="1027"/>
      <c r="I417" s="1031"/>
      <c r="J417" s="1032"/>
      <c r="K417" s="1033"/>
      <c r="L417" s="105"/>
      <c r="M417" s="105"/>
      <c r="N417" s="105"/>
      <c r="O417" s="105"/>
      <c r="P417" s="101"/>
    </row>
    <row r="418" spans="4:19" ht="20.25" customHeight="1">
      <c r="D418" s="1034" t="s">
        <v>479</v>
      </c>
      <c r="E418" s="1035" t="s">
        <v>1</v>
      </c>
      <c r="F418" s="1036">
        <f ca="1">TODAY()-20</f>
        <v>45689</v>
      </c>
      <c r="G418" s="1036"/>
      <c r="H418" s="1036"/>
      <c r="I418" s="1037"/>
      <c r="J418" s="1038"/>
      <c r="K418" s="1039"/>
      <c r="L418" s="105"/>
      <c r="M418" s="105"/>
      <c r="N418" s="105"/>
      <c r="O418" s="105"/>
      <c r="P418" s="101"/>
    </row>
    <row r="419" spans="4:19" ht="20.25" customHeight="1">
      <c r="D419" s="1034"/>
      <c r="E419" s="1035"/>
      <c r="F419" s="1036"/>
      <c r="G419" s="1036"/>
      <c r="H419" s="1036"/>
      <c r="I419" s="1040"/>
      <c r="J419" s="1041"/>
      <c r="K419" s="1042"/>
      <c r="L419" s="105"/>
      <c r="M419" s="105"/>
      <c r="N419" s="105"/>
      <c r="O419" s="105"/>
      <c r="P419" s="101"/>
    </row>
    <row r="420" spans="4:19" ht="20.25" customHeight="1">
      <c r="D420" s="1034" t="s">
        <v>480</v>
      </c>
      <c r="E420" s="1035" t="s">
        <v>481</v>
      </c>
      <c r="F420" s="1036">
        <f ca="1">TODAY()-20</f>
        <v>45689</v>
      </c>
      <c r="G420" s="1036"/>
      <c r="H420" s="1036"/>
      <c r="I420" s="1037"/>
      <c r="J420" s="1038"/>
      <c r="K420" s="1039"/>
      <c r="L420" s="105"/>
      <c r="M420" s="105"/>
      <c r="N420" s="105"/>
      <c r="O420" s="105"/>
      <c r="P420" s="101"/>
    </row>
    <row r="421" spans="4:19" ht="20.25" customHeight="1">
      <c r="D421" s="1034"/>
      <c r="E421" s="1035"/>
      <c r="F421" s="1036"/>
      <c r="G421" s="1036"/>
      <c r="H421" s="1036"/>
      <c r="I421" s="1040"/>
      <c r="J421" s="1041"/>
      <c r="K421" s="1042"/>
      <c r="L421" s="105"/>
      <c r="M421" s="105"/>
      <c r="N421" s="105"/>
      <c r="O421" s="105"/>
      <c r="P421" s="101"/>
    </row>
    <row r="422" spans="4:19" ht="20.25" customHeight="1">
      <c r="D422" s="98"/>
      <c r="E422" s="98"/>
      <c r="F422" s="98"/>
      <c r="G422" s="98"/>
      <c r="H422" s="98"/>
      <c r="I422" s="98"/>
      <c r="J422" s="98"/>
      <c r="K422" s="98"/>
      <c r="L422" s="98"/>
      <c r="M422" s="98"/>
      <c r="N422" s="98"/>
      <c r="O422" s="98"/>
      <c r="P422" s="98"/>
      <c r="Q422" s="98"/>
      <c r="R422" s="98"/>
      <c r="S422" s="98"/>
    </row>
    <row r="423" spans="4:19" ht="20.25" customHeight="1">
      <c r="D423" s="98"/>
      <c r="E423" s="98"/>
      <c r="F423" s="98"/>
      <c r="G423" s="98"/>
      <c r="H423" s="98"/>
      <c r="I423" s="98"/>
      <c r="J423" s="98"/>
      <c r="K423" s="98"/>
      <c r="L423" s="98"/>
      <c r="M423" s="98"/>
      <c r="N423" s="98"/>
      <c r="O423" s="98"/>
      <c r="P423" s="98"/>
      <c r="Q423" s="98"/>
      <c r="R423" s="98"/>
      <c r="S423" s="98"/>
    </row>
    <row r="424" spans="4:19">
      <c r="D424" s="106"/>
      <c r="E424" s="106"/>
      <c r="F424" s="101"/>
      <c r="G424" s="101"/>
      <c r="H424" s="101"/>
      <c r="I424" s="101"/>
      <c r="J424" s="101"/>
      <c r="K424" s="101"/>
      <c r="L424" s="105"/>
      <c r="M424" s="105"/>
      <c r="N424" s="105"/>
      <c r="O424" s="105"/>
      <c r="P424" s="101"/>
    </row>
    <row r="425" spans="4:19">
      <c r="D425" s="106"/>
      <c r="E425" s="106"/>
      <c r="F425" s="101"/>
      <c r="G425" s="101"/>
      <c r="H425" s="101"/>
      <c r="I425" s="101"/>
      <c r="J425" s="101"/>
      <c r="K425" s="101"/>
      <c r="L425" s="101"/>
      <c r="M425" s="102"/>
      <c r="N425" s="101"/>
      <c r="O425" s="101"/>
      <c r="P425" s="101"/>
    </row>
  </sheetData>
  <mergeCells count="341">
    <mergeCell ref="D418:D419"/>
    <mergeCell ref="E418:E419"/>
    <mergeCell ref="F418:H419"/>
    <mergeCell ref="I418:K419"/>
    <mergeCell ref="D420:D421"/>
    <mergeCell ref="E420:E421"/>
    <mergeCell ref="F420:H421"/>
    <mergeCell ref="I420:K421"/>
    <mergeCell ref="B410:C410"/>
    <mergeCell ref="L410:N410"/>
    <mergeCell ref="B411:C411"/>
    <mergeCell ref="L411:N411"/>
    <mergeCell ref="D414:F414"/>
    <mergeCell ref="D416:D417"/>
    <mergeCell ref="E416:E417"/>
    <mergeCell ref="F416:H417"/>
    <mergeCell ref="I416:K417"/>
    <mergeCell ref="B407:C407"/>
    <mergeCell ref="L407:N407"/>
    <mergeCell ref="B408:C408"/>
    <mergeCell ref="L408:N408"/>
    <mergeCell ref="B409:C409"/>
    <mergeCell ref="L409:N409"/>
    <mergeCell ref="B404:C404"/>
    <mergeCell ref="L404:N404"/>
    <mergeCell ref="B405:C405"/>
    <mergeCell ref="L405:N405"/>
    <mergeCell ref="B406:C406"/>
    <mergeCell ref="L406:N406"/>
    <mergeCell ref="B400:C400"/>
    <mergeCell ref="L400:N400"/>
    <mergeCell ref="B401:C401"/>
    <mergeCell ref="L401:N401"/>
    <mergeCell ref="B402:C402"/>
    <mergeCell ref="B403:C403"/>
    <mergeCell ref="B397:C397"/>
    <mergeCell ref="L397:N397"/>
    <mergeCell ref="B398:C398"/>
    <mergeCell ref="L398:N398"/>
    <mergeCell ref="B399:C399"/>
    <mergeCell ref="L399:N399"/>
    <mergeCell ref="B394:C394"/>
    <mergeCell ref="L394:N394"/>
    <mergeCell ref="B395:C395"/>
    <mergeCell ref="L395:N395"/>
    <mergeCell ref="B396:C396"/>
    <mergeCell ref="L396:N396"/>
    <mergeCell ref="A388:A390"/>
    <mergeCell ref="B388:B390"/>
    <mergeCell ref="B391:C391"/>
    <mergeCell ref="L391:N391"/>
    <mergeCell ref="A392:A393"/>
    <mergeCell ref="B392:B393"/>
    <mergeCell ref="B383:C383"/>
    <mergeCell ref="L383:N383"/>
    <mergeCell ref="A384:A386"/>
    <mergeCell ref="B384:B386"/>
    <mergeCell ref="B387:C387"/>
    <mergeCell ref="L387:N387"/>
    <mergeCell ref="B377:C377"/>
    <mergeCell ref="B378:C378"/>
    <mergeCell ref="B379:C379"/>
    <mergeCell ref="L379:N379"/>
    <mergeCell ref="A380:A382"/>
    <mergeCell ref="B380:B382"/>
    <mergeCell ref="A366:A370"/>
    <mergeCell ref="B366:B370"/>
    <mergeCell ref="B371:C371"/>
    <mergeCell ref="L371:N371"/>
    <mergeCell ref="A372:A376"/>
    <mergeCell ref="B372:B376"/>
    <mergeCell ref="B359:C359"/>
    <mergeCell ref="L359:N359"/>
    <mergeCell ref="A360:A364"/>
    <mergeCell ref="B360:B364"/>
    <mergeCell ref="B365:C365"/>
    <mergeCell ref="L365:N365"/>
    <mergeCell ref="A348:A352"/>
    <mergeCell ref="B348:B352"/>
    <mergeCell ref="B353:C353"/>
    <mergeCell ref="L353:N353"/>
    <mergeCell ref="A354:A358"/>
    <mergeCell ref="B354:B358"/>
    <mergeCell ref="B341:C341"/>
    <mergeCell ref="L341:N341"/>
    <mergeCell ref="A342:A346"/>
    <mergeCell ref="B342:B346"/>
    <mergeCell ref="B347:C347"/>
    <mergeCell ref="L347:N347"/>
    <mergeCell ref="A330:A334"/>
    <mergeCell ref="B330:B334"/>
    <mergeCell ref="B335:C335"/>
    <mergeCell ref="L335:N335"/>
    <mergeCell ref="A336:A340"/>
    <mergeCell ref="B336:B340"/>
    <mergeCell ref="B323:C323"/>
    <mergeCell ref="L323:N323"/>
    <mergeCell ref="A324:A328"/>
    <mergeCell ref="B324:B328"/>
    <mergeCell ref="B329:C329"/>
    <mergeCell ref="L329:N329"/>
    <mergeCell ref="A312:A316"/>
    <mergeCell ref="B312:B316"/>
    <mergeCell ref="B317:C317"/>
    <mergeCell ref="L317:N317"/>
    <mergeCell ref="A318:A322"/>
    <mergeCell ref="B318:B322"/>
    <mergeCell ref="B305:C305"/>
    <mergeCell ref="L305:N305"/>
    <mergeCell ref="A306:A310"/>
    <mergeCell ref="B306:B310"/>
    <mergeCell ref="B311:C311"/>
    <mergeCell ref="L311:N311"/>
    <mergeCell ref="A294:A298"/>
    <mergeCell ref="B294:B298"/>
    <mergeCell ref="B299:C299"/>
    <mergeCell ref="L299:N299"/>
    <mergeCell ref="A300:A304"/>
    <mergeCell ref="B300:B304"/>
    <mergeCell ref="B287:C287"/>
    <mergeCell ref="L287:N287"/>
    <mergeCell ref="A288:A292"/>
    <mergeCell ref="B288:B292"/>
    <mergeCell ref="B293:C293"/>
    <mergeCell ref="L293:N293"/>
    <mergeCell ref="A276:A280"/>
    <mergeCell ref="B276:B280"/>
    <mergeCell ref="B281:C281"/>
    <mergeCell ref="L281:N281"/>
    <mergeCell ref="A282:A286"/>
    <mergeCell ref="B282:B286"/>
    <mergeCell ref="B269:C269"/>
    <mergeCell ref="L269:N269"/>
    <mergeCell ref="A270:A274"/>
    <mergeCell ref="B270:B274"/>
    <mergeCell ref="B275:C275"/>
    <mergeCell ref="L275:N275"/>
    <mergeCell ref="A258:A262"/>
    <mergeCell ref="B258:B262"/>
    <mergeCell ref="B263:C263"/>
    <mergeCell ref="L263:N263"/>
    <mergeCell ref="A264:A268"/>
    <mergeCell ref="B264:B268"/>
    <mergeCell ref="B251:C251"/>
    <mergeCell ref="L251:N251"/>
    <mergeCell ref="A252:A256"/>
    <mergeCell ref="B252:B256"/>
    <mergeCell ref="B257:C257"/>
    <mergeCell ref="L257:N257"/>
    <mergeCell ref="A240:A244"/>
    <mergeCell ref="B240:B244"/>
    <mergeCell ref="B245:C245"/>
    <mergeCell ref="L245:N245"/>
    <mergeCell ref="A246:A250"/>
    <mergeCell ref="B246:B250"/>
    <mergeCell ref="B233:C233"/>
    <mergeCell ref="L233:N233"/>
    <mergeCell ref="A234:A238"/>
    <mergeCell ref="B234:B238"/>
    <mergeCell ref="B239:C239"/>
    <mergeCell ref="L239:N239"/>
    <mergeCell ref="A222:A226"/>
    <mergeCell ref="B222:B226"/>
    <mergeCell ref="B227:C227"/>
    <mergeCell ref="L227:N227"/>
    <mergeCell ref="A228:A232"/>
    <mergeCell ref="B228:B232"/>
    <mergeCell ref="B215:C215"/>
    <mergeCell ref="L215:N215"/>
    <mergeCell ref="A216:A220"/>
    <mergeCell ref="B216:B220"/>
    <mergeCell ref="B221:C221"/>
    <mergeCell ref="L221:N221"/>
    <mergeCell ref="A204:A208"/>
    <mergeCell ref="B204:B208"/>
    <mergeCell ref="B209:C209"/>
    <mergeCell ref="L209:N209"/>
    <mergeCell ref="A210:A214"/>
    <mergeCell ref="B210:B214"/>
    <mergeCell ref="B197:C197"/>
    <mergeCell ref="L197:N197"/>
    <mergeCell ref="A198:A202"/>
    <mergeCell ref="B198:B202"/>
    <mergeCell ref="B203:C203"/>
    <mergeCell ref="L203:N203"/>
    <mergeCell ref="A186:A190"/>
    <mergeCell ref="B186:B190"/>
    <mergeCell ref="B191:C191"/>
    <mergeCell ref="L191:N191"/>
    <mergeCell ref="A192:A196"/>
    <mergeCell ref="B192:B196"/>
    <mergeCell ref="B179:C179"/>
    <mergeCell ref="L179:N179"/>
    <mergeCell ref="A180:A184"/>
    <mergeCell ref="B180:B184"/>
    <mergeCell ref="B185:C185"/>
    <mergeCell ref="L185:N185"/>
    <mergeCell ref="A168:A172"/>
    <mergeCell ref="B168:B172"/>
    <mergeCell ref="B173:C173"/>
    <mergeCell ref="L173:N173"/>
    <mergeCell ref="A174:A178"/>
    <mergeCell ref="B174:B178"/>
    <mergeCell ref="B161:C161"/>
    <mergeCell ref="L161:N161"/>
    <mergeCell ref="A162:A166"/>
    <mergeCell ref="B162:B166"/>
    <mergeCell ref="B167:C167"/>
    <mergeCell ref="L167:N167"/>
    <mergeCell ref="A150:A154"/>
    <mergeCell ref="B150:B154"/>
    <mergeCell ref="B155:C155"/>
    <mergeCell ref="L155:N155"/>
    <mergeCell ref="A156:A160"/>
    <mergeCell ref="B156:B160"/>
    <mergeCell ref="B143:C143"/>
    <mergeCell ref="L143:N143"/>
    <mergeCell ref="A144:A148"/>
    <mergeCell ref="B144:B148"/>
    <mergeCell ref="B149:C149"/>
    <mergeCell ref="L149:N149"/>
    <mergeCell ref="A132:A136"/>
    <mergeCell ref="B132:B136"/>
    <mergeCell ref="B137:C137"/>
    <mergeCell ref="L137:N137"/>
    <mergeCell ref="A138:A142"/>
    <mergeCell ref="B138:B142"/>
    <mergeCell ref="B125:C125"/>
    <mergeCell ref="L125:N125"/>
    <mergeCell ref="A126:A130"/>
    <mergeCell ref="B126:B130"/>
    <mergeCell ref="B131:C131"/>
    <mergeCell ref="L131:N131"/>
    <mergeCell ref="A114:A118"/>
    <mergeCell ref="B114:B118"/>
    <mergeCell ref="B119:C119"/>
    <mergeCell ref="L119:N119"/>
    <mergeCell ref="A120:A124"/>
    <mergeCell ref="B120:B124"/>
    <mergeCell ref="B107:C107"/>
    <mergeCell ref="L107:N107"/>
    <mergeCell ref="A108:A112"/>
    <mergeCell ref="B108:B112"/>
    <mergeCell ref="B113:C113"/>
    <mergeCell ref="L113:N113"/>
    <mergeCell ref="A96:A100"/>
    <mergeCell ref="B96:B100"/>
    <mergeCell ref="B101:C101"/>
    <mergeCell ref="L101:N101"/>
    <mergeCell ref="A102:A106"/>
    <mergeCell ref="B102:B106"/>
    <mergeCell ref="B89:C89"/>
    <mergeCell ref="L89:N89"/>
    <mergeCell ref="A90:A94"/>
    <mergeCell ref="B90:B94"/>
    <mergeCell ref="B95:C95"/>
    <mergeCell ref="L95:N95"/>
    <mergeCell ref="A78:A82"/>
    <mergeCell ref="B78:B82"/>
    <mergeCell ref="B83:C83"/>
    <mergeCell ref="L83:N83"/>
    <mergeCell ref="A84:A88"/>
    <mergeCell ref="B84:B88"/>
    <mergeCell ref="B71:C71"/>
    <mergeCell ref="L71:N71"/>
    <mergeCell ref="A72:A76"/>
    <mergeCell ref="B72:B76"/>
    <mergeCell ref="B77:C77"/>
    <mergeCell ref="L77:N77"/>
    <mergeCell ref="A60:A64"/>
    <mergeCell ref="B60:B64"/>
    <mergeCell ref="B65:C65"/>
    <mergeCell ref="L65:N65"/>
    <mergeCell ref="A66:A70"/>
    <mergeCell ref="B66:B70"/>
    <mergeCell ref="B53:C53"/>
    <mergeCell ref="L53:N53"/>
    <mergeCell ref="A54:A58"/>
    <mergeCell ref="B54:B58"/>
    <mergeCell ref="B59:C59"/>
    <mergeCell ref="L59:N59"/>
    <mergeCell ref="A42:A46"/>
    <mergeCell ref="B42:B46"/>
    <mergeCell ref="B47:C47"/>
    <mergeCell ref="L47:N47"/>
    <mergeCell ref="A48:A52"/>
    <mergeCell ref="B48:B52"/>
    <mergeCell ref="B35:C35"/>
    <mergeCell ref="L35:N35"/>
    <mergeCell ref="A36:A40"/>
    <mergeCell ref="B36:B40"/>
    <mergeCell ref="B41:C41"/>
    <mergeCell ref="L41:N41"/>
    <mergeCell ref="B31:C31"/>
    <mergeCell ref="L31:N31"/>
    <mergeCell ref="A32:A34"/>
    <mergeCell ref="B32:B34"/>
    <mergeCell ref="Y32:Y34"/>
    <mergeCell ref="Z32:Z34"/>
    <mergeCell ref="B27:C27"/>
    <mergeCell ref="L27:N27"/>
    <mergeCell ref="A28:A30"/>
    <mergeCell ref="B28:B30"/>
    <mergeCell ref="Y28:Y30"/>
    <mergeCell ref="Z28:Z30"/>
    <mergeCell ref="B24:C24"/>
    <mergeCell ref="L24:N24"/>
    <mergeCell ref="A25:A26"/>
    <mergeCell ref="B25:B26"/>
    <mergeCell ref="Y25:Y26"/>
    <mergeCell ref="Z25:Z26"/>
    <mergeCell ref="B20:C20"/>
    <mergeCell ref="L20:N20"/>
    <mergeCell ref="A21:A23"/>
    <mergeCell ref="B21:B23"/>
    <mergeCell ref="Y21:Y23"/>
    <mergeCell ref="Z21:Z23"/>
    <mergeCell ref="B16:C16"/>
    <mergeCell ref="L16:N16"/>
    <mergeCell ref="A17:A19"/>
    <mergeCell ref="B17:B19"/>
    <mergeCell ref="Y17:Y19"/>
    <mergeCell ref="Z17:Z19"/>
    <mergeCell ref="J1:Z4"/>
    <mergeCell ref="AB3:AD3"/>
    <mergeCell ref="AB4:AD4"/>
    <mergeCell ref="K5:U5"/>
    <mergeCell ref="X5:Y5"/>
    <mergeCell ref="A7:Z8"/>
    <mergeCell ref="B12:C12"/>
    <mergeCell ref="L12:N12"/>
    <mergeCell ref="A13:A15"/>
    <mergeCell ref="B13:B15"/>
    <mergeCell ref="Y13:Y15"/>
    <mergeCell ref="Z13:Z15"/>
    <mergeCell ref="A9:Z9"/>
    <mergeCell ref="B10:T10"/>
    <mergeCell ref="U10:X10"/>
    <mergeCell ref="Y10:Z10"/>
    <mergeCell ref="B11:C11"/>
    <mergeCell ref="L11:N11"/>
  </mergeCells>
  <pageMargins left="0.23622047244094491" right="0.23622047244094491" top="0.74803149606299213" bottom="0.74803149606299213" header="0.31496062992125984" footer="0.31496062992125984"/>
  <pageSetup paperSize="5" scale="57" fitToHeight="0" orientation="landscape" r:id="rId1"/>
  <headerFooter>
    <oddFooter>&amp;LPágina &amp;P&amp;CPreparado por LUIS EMILIO &amp;D&amp;R&amp;G</oddFooter>
  </headerFooter>
  <colBreaks count="1" manualBreakCount="1">
    <brk id="26"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81"/>
  <sheetViews>
    <sheetView showGridLines="0" view="pageBreakPreview" topLeftCell="A61" zoomScale="70" zoomScaleNormal="70" zoomScaleSheetLayoutView="70" zoomScalePageLayoutView="10" workbookViewId="0">
      <selection activeCell="AE398" sqref="AE398"/>
    </sheetView>
  </sheetViews>
  <sheetFormatPr baseColWidth="10" defaultColWidth="14.42578125" defaultRowHeight="15" customHeight="1" outlineLevelRow="2"/>
  <cols>
    <col min="1" max="1" width="3.85546875" style="109" customWidth="1"/>
    <col min="2" max="2" width="10.42578125" style="109" customWidth="1"/>
    <col min="3" max="3" width="5.7109375" style="109" customWidth="1"/>
    <col min="4" max="4" width="70.7109375" style="121" customWidth="1"/>
    <col min="5" max="5" width="15.85546875" style="122" customWidth="1"/>
    <col min="6" max="6" width="12.28515625" style="122" customWidth="1"/>
    <col min="7" max="7" width="23.5703125" style="109" customWidth="1"/>
    <col min="8" max="8" width="31.7109375" style="109" customWidth="1"/>
    <col min="9" max="9" width="14" style="109" customWidth="1"/>
    <col min="10" max="14" width="7" style="109" customWidth="1"/>
    <col min="15" max="15" width="5.85546875" style="109" customWidth="1"/>
    <col min="16" max="21" width="7" style="109" customWidth="1"/>
    <col min="22" max="22" width="28.140625" style="109" customWidth="1"/>
    <col min="23" max="23" width="16.42578125" style="109" customWidth="1"/>
    <col min="24" max="24" width="18.5703125" style="109" customWidth="1"/>
    <col min="25" max="25" width="24.85546875" style="109" customWidth="1"/>
    <col min="26" max="26" width="19.5703125" style="109" customWidth="1"/>
    <col min="27" max="27" width="25.28515625" style="109" customWidth="1"/>
    <col min="28" max="28" width="7.140625" style="109" customWidth="1"/>
    <col min="29" max="29" width="23" style="109" customWidth="1"/>
    <col min="30" max="37" width="11.42578125" style="109" customWidth="1"/>
    <col min="38" max="16384" width="14.42578125" style="109"/>
  </cols>
  <sheetData>
    <row r="1" spans="1:37" ht="15.75">
      <c r="A1" s="11"/>
      <c r="B1" s="107"/>
      <c r="C1" s="11"/>
      <c r="D1" s="8"/>
      <c r="E1" s="12"/>
      <c r="F1" s="12"/>
      <c r="G1" s="11"/>
      <c r="H1" s="12"/>
      <c r="I1" s="17"/>
      <c r="J1" s="17"/>
      <c r="K1" s="17"/>
      <c r="L1" s="12"/>
      <c r="M1" s="12"/>
      <c r="N1" s="12"/>
      <c r="O1" s="12"/>
      <c r="P1" s="12"/>
      <c r="Q1" s="12"/>
      <c r="R1" s="12"/>
      <c r="S1" s="12"/>
      <c r="T1" s="12"/>
      <c r="U1" s="12"/>
      <c r="V1" s="12"/>
      <c r="W1" s="12"/>
      <c r="X1" s="12"/>
      <c r="Y1" s="11"/>
      <c r="Z1" s="11"/>
      <c r="AA1" s="11"/>
      <c r="AB1" s="11"/>
      <c r="AC1" s="11"/>
      <c r="AD1" s="11"/>
      <c r="AE1" s="11"/>
      <c r="AF1" s="11"/>
      <c r="AG1" s="11"/>
      <c r="AH1" s="11"/>
      <c r="AI1" s="11"/>
      <c r="AJ1" s="11"/>
      <c r="AK1" s="108"/>
    </row>
    <row r="2" spans="1:37" ht="19.5" customHeight="1">
      <c r="A2" s="108"/>
      <c r="B2" s="1"/>
      <c r="C2" s="110"/>
      <c r="D2" s="3"/>
      <c r="E2" s="3"/>
      <c r="F2" s="3"/>
      <c r="G2" s="3"/>
      <c r="H2" s="3"/>
      <c r="I2" s="3"/>
      <c r="J2" s="3"/>
      <c r="K2" s="970" t="s">
        <v>0</v>
      </c>
      <c r="L2" s="970"/>
      <c r="M2" s="970"/>
      <c r="N2" s="970"/>
      <c r="O2" s="970"/>
      <c r="P2" s="970"/>
      <c r="Q2" s="970"/>
      <c r="R2" s="970"/>
      <c r="S2" s="970"/>
      <c r="T2" s="970"/>
      <c r="U2" s="970"/>
      <c r="V2" s="970"/>
      <c r="W2" s="970"/>
      <c r="X2" s="970"/>
      <c r="Y2" s="970"/>
      <c r="Z2" s="970"/>
      <c r="AA2" s="970"/>
      <c r="AB2" s="108"/>
      <c r="AC2" s="7"/>
      <c r="AD2" s="7"/>
      <c r="AE2" s="7"/>
      <c r="AF2" s="7"/>
      <c r="AG2" s="7"/>
      <c r="AH2" s="7"/>
      <c r="AI2" s="7"/>
      <c r="AJ2" s="7"/>
      <c r="AK2" s="7"/>
    </row>
    <row r="3" spans="1:37" ht="18.75">
      <c r="A3" s="108"/>
      <c r="B3" s="1"/>
      <c r="C3" s="3"/>
      <c r="D3" s="3"/>
      <c r="E3" s="3"/>
      <c r="F3" s="3"/>
      <c r="G3" s="3"/>
      <c r="H3" s="3"/>
      <c r="I3" s="3"/>
      <c r="J3" s="3"/>
      <c r="K3" s="970"/>
      <c r="L3" s="970"/>
      <c r="M3" s="970"/>
      <c r="N3" s="970"/>
      <c r="O3" s="970"/>
      <c r="P3" s="970"/>
      <c r="Q3" s="970"/>
      <c r="R3" s="970"/>
      <c r="S3" s="970"/>
      <c r="T3" s="970"/>
      <c r="U3" s="970"/>
      <c r="V3" s="970"/>
      <c r="W3" s="970"/>
      <c r="X3" s="970"/>
      <c r="Y3" s="970"/>
      <c r="Z3" s="970"/>
      <c r="AA3" s="970"/>
      <c r="AB3" s="108"/>
      <c r="AC3" s="7"/>
      <c r="AD3" s="7"/>
      <c r="AE3" s="7"/>
      <c r="AF3" s="7"/>
      <c r="AG3" s="7"/>
      <c r="AH3" s="7"/>
      <c r="AI3" s="7"/>
      <c r="AJ3" s="7"/>
      <c r="AK3" s="7"/>
    </row>
    <row r="4" spans="1:37" ht="19.5" customHeight="1">
      <c r="A4" s="108"/>
      <c r="B4" s="1"/>
      <c r="C4" s="111"/>
      <c r="D4" s="3"/>
      <c r="E4" s="3"/>
      <c r="F4" s="3"/>
      <c r="G4" s="3"/>
      <c r="H4" s="3"/>
      <c r="I4" s="3"/>
      <c r="J4" s="3"/>
      <c r="K4" s="970"/>
      <c r="L4" s="970"/>
      <c r="M4" s="970"/>
      <c r="N4" s="970"/>
      <c r="O4" s="970"/>
      <c r="P4" s="970"/>
      <c r="Q4" s="970"/>
      <c r="R4" s="970"/>
      <c r="S4" s="970"/>
      <c r="T4" s="970"/>
      <c r="U4" s="970"/>
      <c r="V4" s="970"/>
      <c r="W4" s="970"/>
      <c r="X4" s="970"/>
      <c r="Y4" s="970"/>
      <c r="Z4" s="970"/>
      <c r="AA4" s="970"/>
      <c r="AB4" s="108"/>
      <c r="AC4" s="7"/>
      <c r="AD4" s="7"/>
      <c r="AE4" s="7"/>
      <c r="AF4" s="7"/>
      <c r="AG4" s="7"/>
      <c r="AH4" s="7"/>
      <c r="AI4" s="7"/>
      <c r="AJ4" s="7"/>
      <c r="AK4" s="7"/>
    </row>
    <row r="5" spans="1:37" ht="34.5" customHeight="1" thickBot="1">
      <c r="A5" s="108"/>
      <c r="B5" s="1"/>
      <c r="C5" s="5"/>
      <c r="D5" s="5"/>
      <c r="E5" s="5"/>
      <c r="F5" s="5"/>
      <c r="G5" s="5"/>
      <c r="H5" s="5"/>
      <c r="I5" s="5"/>
      <c r="J5" s="5"/>
      <c r="K5" s="970"/>
      <c r="L5" s="970"/>
      <c r="M5" s="970"/>
      <c r="N5" s="970"/>
      <c r="O5" s="970"/>
      <c r="P5" s="970"/>
      <c r="Q5" s="970"/>
      <c r="R5" s="970"/>
      <c r="S5" s="970"/>
      <c r="T5" s="970"/>
      <c r="U5" s="970"/>
      <c r="V5" s="970"/>
      <c r="W5" s="970"/>
      <c r="X5" s="970"/>
      <c r="Y5" s="970"/>
      <c r="Z5" s="970"/>
      <c r="AA5" s="970"/>
      <c r="AB5" s="108"/>
      <c r="AC5" s="7"/>
      <c r="AD5" s="7"/>
      <c r="AE5" s="7"/>
      <c r="AF5" s="7"/>
      <c r="AG5" s="7"/>
      <c r="AH5" s="7"/>
      <c r="AI5" s="7"/>
      <c r="AJ5" s="7"/>
      <c r="AK5" s="7"/>
    </row>
    <row r="6" spans="1:37" ht="19.5" thickTop="1">
      <c r="A6" s="108"/>
      <c r="B6" s="112"/>
      <c r="C6" s="113"/>
      <c r="D6" s="114"/>
      <c r="E6" s="9"/>
      <c r="F6" s="9"/>
      <c r="G6" s="9"/>
      <c r="H6" s="9"/>
      <c r="I6" s="9"/>
      <c r="J6" s="9"/>
      <c r="K6" s="9"/>
      <c r="L6" s="9"/>
      <c r="M6" s="9"/>
      <c r="N6" s="9"/>
      <c r="O6" s="9"/>
      <c r="P6" s="9"/>
      <c r="Q6" s="9"/>
      <c r="R6" s="9"/>
      <c r="S6" s="9"/>
      <c r="T6" s="9"/>
      <c r="U6" s="9"/>
      <c r="V6" s="9"/>
      <c r="W6" s="9"/>
      <c r="X6" s="9"/>
      <c r="Y6" s="115"/>
      <c r="Z6" s="115"/>
      <c r="AA6" s="7"/>
      <c r="AB6" s="7"/>
      <c r="AC6" s="7"/>
      <c r="AD6" s="7"/>
      <c r="AE6" s="7"/>
      <c r="AF6" s="7"/>
      <c r="AG6" s="7"/>
      <c r="AH6" s="7"/>
      <c r="AI6" s="7"/>
      <c r="AJ6" s="7"/>
      <c r="AK6" s="7"/>
    </row>
    <row r="7" spans="1:37" ht="16.5" thickBot="1">
      <c r="A7" s="11"/>
      <c r="B7" s="107"/>
      <c r="C7" s="11"/>
      <c r="D7" s="8"/>
      <c r="E7" s="12"/>
      <c r="F7" s="12"/>
      <c r="G7" s="11"/>
      <c r="H7" s="12"/>
      <c r="I7" s="17"/>
      <c r="J7" s="17"/>
      <c r="K7" s="17"/>
      <c r="L7" s="12"/>
      <c r="M7" s="12"/>
      <c r="N7" s="12"/>
      <c r="O7" s="12"/>
      <c r="P7" s="12"/>
      <c r="Q7" s="12"/>
      <c r="R7" s="12"/>
      <c r="S7" s="12"/>
      <c r="T7" s="12"/>
      <c r="U7" s="12"/>
      <c r="V7" s="12"/>
      <c r="W7" s="12"/>
      <c r="X7" s="12"/>
      <c r="Y7" s="11"/>
      <c r="Z7" s="11"/>
      <c r="AA7" s="11"/>
      <c r="AB7" s="11"/>
      <c r="AC7" s="11"/>
      <c r="AD7" s="11"/>
      <c r="AE7" s="11"/>
      <c r="AF7" s="11"/>
      <c r="AG7" s="11"/>
      <c r="AH7" s="11"/>
      <c r="AI7" s="11"/>
      <c r="AJ7" s="11"/>
      <c r="AK7" s="108"/>
    </row>
    <row r="8" spans="1:37" ht="19.5" thickTop="1">
      <c r="A8" s="108"/>
      <c r="B8" s="1044" t="s">
        <v>482</v>
      </c>
      <c r="C8" s="976"/>
      <c r="D8" s="976"/>
      <c r="E8" s="976"/>
      <c r="F8" s="976"/>
      <c r="G8" s="976"/>
      <c r="H8" s="976"/>
      <c r="I8" s="976"/>
      <c r="J8" s="976"/>
      <c r="K8" s="976"/>
      <c r="L8" s="976"/>
      <c r="M8" s="976"/>
      <c r="N8" s="976"/>
      <c r="O8" s="976"/>
      <c r="P8" s="976"/>
      <c r="Q8" s="976"/>
      <c r="R8" s="976"/>
      <c r="S8" s="976"/>
      <c r="T8" s="976"/>
      <c r="U8" s="976"/>
      <c r="V8" s="976"/>
      <c r="W8" s="976"/>
      <c r="X8" s="976"/>
      <c r="Y8" s="976"/>
      <c r="Z8" s="976"/>
      <c r="AA8" s="977"/>
      <c r="AB8" s="7"/>
      <c r="AC8" s="7"/>
      <c r="AD8" s="7"/>
      <c r="AE8" s="7"/>
      <c r="AF8" s="7"/>
      <c r="AG8" s="7"/>
      <c r="AH8" s="7"/>
      <c r="AI8" s="7"/>
      <c r="AJ8" s="7"/>
      <c r="AK8" s="7"/>
    </row>
    <row r="9" spans="1:37" ht="19.5" thickBot="1">
      <c r="A9" s="108"/>
      <c r="B9" s="978"/>
      <c r="C9" s="979"/>
      <c r="D9" s="979"/>
      <c r="E9" s="979"/>
      <c r="F9" s="979"/>
      <c r="G9" s="979"/>
      <c r="H9" s="979"/>
      <c r="I9" s="979"/>
      <c r="J9" s="979"/>
      <c r="K9" s="979"/>
      <c r="L9" s="979"/>
      <c r="M9" s="979"/>
      <c r="N9" s="979"/>
      <c r="O9" s="979"/>
      <c r="P9" s="979"/>
      <c r="Q9" s="979"/>
      <c r="R9" s="979"/>
      <c r="S9" s="979"/>
      <c r="T9" s="979"/>
      <c r="U9" s="979"/>
      <c r="V9" s="979"/>
      <c r="W9" s="979"/>
      <c r="X9" s="979"/>
      <c r="Y9" s="979"/>
      <c r="Z9" s="979"/>
      <c r="AA9" s="980"/>
      <c r="AB9" s="7"/>
      <c r="AC9" s="7"/>
      <c r="AD9" s="7"/>
      <c r="AE9" s="7"/>
      <c r="AF9" s="7"/>
      <c r="AG9" s="7"/>
      <c r="AH9" s="7"/>
      <c r="AI9" s="7"/>
      <c r="AJ9" s="7"/>
      <c r="AK9" s="7"/>
    </row>
    <row r="10" spans="1:37" ht="19.5" thickTop="1">
      <c r="A10" s="108"/>
      <c r="B10" s="116"/>
      <c r="C10" s="117"/>
      <c r="D10" s="118"/>
      <c r="E10" s="119"/>
      <c r="F10" s="119"/>
      <c r="G10" s="119"/>
      <c r="H10" s="119"/>
      <c r="I10" s="119"/>
      <c r="J10" s="119"/>
      <c r="K10" s="119"/>
      <c r="L10" s="119"/>
      <c r="M10" s="119"/>
      <c r="N10" s="119"/>
      <c r="O10" s="119"/>
      <c r="P10" s="119"/>
      <c r="Q10" s="119"/>
      <c r="R10" s="119"/>
      <c r="S10" s="119"/>
      <c r="T10" s="119"/>
      <c r="U10" s="119"/>
      <c r="V10" s="119"/>
      <c r="W10" s="119"/>
      <c r="X10" s="119"/>
      <c r="Y10" s="120"/>
      <c r="Z10" s="120"/>
      <c r="AA10" s="120"/>
      <c r="AB10" s="7"/>
      <c r="AC10" s="7"/>
      <c r="AD10" s="7"/>
      <c r="AE10" s="7"/>
      <c r="AF10" s="7"/>
      <c r="AG10" s="7"/>
      <c r="AH10" s="7"/>
      <c r="AI10" s="7"/>
      <c r="AJ10" s="7"/>
      <c r="AK10" s="7"/>
    </row>
    <row r="11" spans="1:37" ht="19.5" customHeight="1"/>
    <row r="12" spans="1:37" ht="34.5" customHeight="1" thickBot="1">
      <c r="B12" s="123" t="s">
        <v>2</v>
      </c>
      <c r="C12" s="1045" t="s">
        <v>3</v>
      </c>
      <c r="D12" s="1046"/>
      <c r="E12" s="1046"/>
      <c r="F12" s="1046"/>
      <c r="G12" s="1046"/>
      <c r="H12" s="1046"/>
      <c r="I12" s="1046"/>
      <c r="J12" s="1046"/>
      <c r="K12" s="1046"/>
      <c r="L12" s="1046"/>
      <c r="M12" s="1046"/>
      <c r="N12" s="1046"/>
      <c r="O12" s="1046"/>
      <c r="P12" s="1046"/>
      <c r="Q12" s="1046"/>
      <c r="R12" s="1046"/>
      <c r="S12" s="1046"/>
      <c r="T12" s="1046"/>
      <c r="U12" s="1046"/>
      <c r="V12" s="1045" t="s">
        <v>4</v>
      </c>
      <c r="W12" s="1046"/>
      <c r="X12" s="1046"/>
      <c r="Y12" s="1046"/>
      <c r="Z12" s="1047" t="s">
        <v>5</v>
      </c>
      <c r="AA12" s="1046"/>
    </row>
    <row r="13" spans="1:37" ht="57.75" customHeight="1">
      <c r="B13" s="124" t="s">
        <v>6</v>
      </c>
      <c r="C13" s="1048" t="s">
        <v>483</v>
      </c>
      <c r="D13" s="1049"/>
      <c r="E13" s="125" t="s">
        <v>8</v>
      </c>
      <c r="F13" s="125" t="s">
        <v>9</v>
      </c>
      <c r="G13" s="125" t="s">
        <v>13</v>
      </c>
      <c r="H13" s="125" t="s">
        <v>14</v>
      </c>
      <c r="I13" s="126" t="s">
        <v>15</v>
      </c>
      <c r="J13" s="1050" t="s">
        <v>484</v>
      </c>
      <c r="K13" s="1050"/>
      <c r="L13" s="1050"/>
      <c r="M13" s="1051" t="s">
        <v>485</v>
      </c>
      <c r="N13" s="1051"/>
      <c r="O13" s="1051"/>
      <c r="P13" s="1052" t="s">
        <v>486</v>
      </c>
      <c r="Q13" s="1052"/>
      <c r="R13" s="1052"/>
      <c r="S13" s="1053" t="s">
        <v>487</v>
      </c>
      <c r="T13" s="1053"/>
      <c r="U13" s="1053"/>
      <c r="V13" s="127" t="s">
        <v>22</v>
      </c>
      <c r="W13" s="128" t="s">
        <v>23</v>
      </c>
      <c r="X13" s="128" t="s">
        <v>24</v>
      </c>
      <c r="Y13" s="127" t="s">
        <v>488</v>
      </c>
      <c r="Z13" s="128" t="s">
        <v>26</v>
      </c>
      <c r="AA13" s="129" t="s">
        <v>27</v>
      </c>
    </row>
    <row r="14" spans="1:37" ht="76.5" customHeight="1">
      <c r="B14" s="1054">
        <v>1</v>
      </c>
      <c r="C14" s="1057" t="s">
        <v>489</v>
      </c>
      <c r="D14" s="1058"/>
      <c r="E14" s="49" t="s">
        <v>490</v>
      </c>
      <c r="F14" s="130">
        <v>0.73029999999999995</v>
      </c>
      <c r="G14" s="131" t="s">
        <v>491</v>
      </c>
      <c r="H14" s="49" t="s">
        <v>492</v>
      </c>
      <c r="I14" s="132">
        <v>0.8</v>
      </c>
      <c r="J14" s="1059">
        <v>0.15</v>
      </c>
      <c r="K14" s="1060">
        <v>0.15</v>
      </c>
      <c r="L14" s="1061">
        <v>0.15</v>
      </c>
      <c r="M14" s="1059">
        <v>0.25</v>
      </c>
      <c r="N14" s="1060">
        <v>0.25</v>
      </c>
      <c r="O14" s="1061">
        <v>0.25</v>
      </c>
      <c r="P14" s="1059">
        <v>0.5</v>
      </c>
      <c r="Q14" s="1060">
        <v>0.5</v>
      </c>
      <c r="R14" s="1061">
        <v>0.5</v>
      </c>
      <c r="S14" s="1059">
        <v>1</v>
      </c>
      <c r="T14" s="1060">
        <v>1</v>
      </c>
      <c r="U14" s="1061">
        <v>1</v>
      </c>
      <c r="V14" s="133" t="s">
        <v>493</v>
      </c>
      <c r="W14" s="134" t="s">
        <v>494</v>
      </c>
      <c r="X14" s="134" t="s">
        <v>495</v>
      </c>
      <c r="Y14" s="135" t="s">
        <v>496</v>
      </c>
      <c r="Z14" s="136" t="s">
        <v>497</v>
      </c>
      <c r="AA14" s="137"/>
    </row>
    <row r="15" spans="1:37" ht="30" hidden="1" outlineLevel="2">
      <c r="B15" s="1055"/>
      <c r="C15" s="1062" t="s">
        <v>498</v>
      </c>
      <c r="D15" s="138" t="s">
        <v>499</v>
      </c>
      <c r="E15" s="49" t="s">
        <v>490</v>
      </c>
      <c r="F15" s="130">
        <v>0</v>
      </c>
      <c r="G15" s="131"/>
      <c r="H15" s="49"/>
      <c r="I15" s="132"/>
      <c r="J15" s="1059"/>
      <c r="K15" s="1060"/>
      <c r="L15" s="1061"/>
      <c r="M15" s="1059"/>
      <c r="N15" s="1060"/>
      <c r="O15" s="1061"/>
      <c r="P15" s="1059"/>
      <c r="Q15" s="1060"/>
      <c r="R15" s="1061"/>
      <c r="S15" s="1059"/>
      <c r="T15" s="1060"/>
      <c r="U15" s="1061"/>
      <c r="V15" s="139"/>
      <c r="W15" s="134" t="s">
        <v>494</v>
      </c>
      <c r="X15" s="140" t="s">
        <v>495</v>
      </c>
      <c r="Y15" s="134"/>
      <c r="Z15" s="141" t="s">
        <v>497</v>
      </c>
      <c r="AA15" s="142"/>
    </row>
    <row r="16" spans="1:37" ht="30" hidden="1" outlineLevel="2">
      <c r="B16" s="1055"/>
      <c r="C16" s="1062"/>
      <c r="D16" s="138" t="s">
        <v>500</v>
      </c>
      <c r="E16" s="49" t="s">
        <v>490</v>
      </c>
      <c r="F16" s="130">
        <v>0</v>
      </c>
      <c r="G16" s="131"/>
      <c r="H16" s="49"/>
      <c r="I16" s="132"/>
      <c r="J16" s="1059"/>
      <c r="K16" s="1060"/>
      <c r="L16" s="1061"/>
      <c r="M16" s="1059"/>
      <c r="N16" s="1060"/>
      <c r="O16" s="1061"/>
      <c r="P16" s="1059"/>
      <c r="Q16" s="1060"/>
      <c r="R16" s="1061"/>
      <c r="S16" s="1059"/>
      <c r="T16" s="1060"/>
      <c r="U16" s="1061"/>
      <c r="V16" s="139"/>
      <c r="W16" s="134" t="s">
        <v>494</v>
      </c>
      <c r="X16" s="140" t="s">
        <v>495</v>
      </c>
      <c r="Y16" s="134"/>
      <c r="Z16" s="141" t="s">
        <v>497</v>
      </c>
      <c r="AA16" s="142"/>
    </row>
    <row r="17" spans="2:27" ht="30" hidden="1" outlineLevel="2">
      <c r="B17" s="1055"/>
      <c r="C17" s="1062"/>
      <c r="D17" s="138" t="s">
        <v>501</v>
      </c>
      <c r="E17" s="49" t="s">
        <v>490</v>
      </c>
      <c r="F17" s="130">
        <v>0.96</v>
      </c>
      <c r="G17" s="131"/>
      <c r="H17" s="49"/>
      <c r="I17" s="132"/>
      <c r="J17" s="1059"/>
      <c r="K17" s="1060"/>
      <c r="L17" s="1061"/>
      <c r="M17" s="1059"/>
      <c r="N17" s="1060"/>
      <c r="O17" s="1061"/>
      <c r="P17" s="1059"/>
      <c r="Q17" s="1060"/>
      <c r="R17" s="1061"/>
      <c r="S17" s="1059"/>
      <c r="T17" s="1060"/>
      <c r="U17" s="1061"/>
      <c r="V17" s="139"/>
      <c r="W17" s="134" t="s">
        <v>494</v>
      </c>
      <c r="X17" s="140" t="s">
        <v>495</v>
      </c>
      <c r="Y17" s="134"/>
      <c r="Z17" s="141" t="s">
        <v>497</v>
      </c>
      <c r="AA17" s="142"/>
    </row>
    <row r="18" spans="2:27" ht="30" hidden="1" outlineLevel="2">
      <c r="B18" s="1055"/>
      <c r="C18" s="1062"/>
      <c r="D18" s="138" t="s">
        <v>502</v>
      </c>
      <c r="E18" s="49" t="s">
        <v>490</v>
      </c>
      <c r="F18" s="130">
        <v>0.96</v>
      </c>
      <c r="G18" s="131"/>
      <c r="H18" s="49"/>
      <c r="I18" s="132"/>
      <c r="J18" s="1059"/>
      <c r="K18" s="1060"/>
      <c r="L18" s="1061"/>
      <c r="M18" s="1059"/>
      <c r="N18" s="1060"/>
      <c r="O18" s="1061"/>
      <c r="P18" s="1059"/>
      <c r="Q18" s="1060"/>
      <c r="R18" s="1061"/>
      <c r="S18" s="1059"/>
      <c r="T18" s="1060"/>
      <c r="U18" s="1061"/>
      <c r="V18" s="139"/>
      <c r="W18" s="134" t="s">
        <v>494</v>
      </c>
      <c r="X18" s="140" t="s">
        <v>495</v>
      </c>
      <c r="Y18" s="134"/>
      <c r="Z18" s="141" t="s">
        <v>497</v>
      </c>
      <c r="AA18" s="142"/>
    </row>
    <row r="19" spans="2:27" ht="30" hidden="1" outlineLevel="2">
      <c r="B19" s="1055"/>
      <c r="C19" s="1062"/>
      <c r="D19" s="138" t="s">
        <v>503</v>
      </c>
      <c r="E19" s="49" t="s">
        <v>490</v>
      </c>
      <c r="F19" s="130">
        <v>0.52100000000000002</v>
      </c>
      <c r="G19" s="131"/>
      <c r="H19" s="49"/>
      <c r="I19" s="132"/>
      <c r="J19" s="1059"/>
      <c r="K19" s="1060"/>
      <c r="L19" s="1061"/>
      <c r="M19" s="1059"/>
      <c r="N19" s="1060"/>
      <c r="O19" s="1061"/>
      <c r="P19" s="1059"/>
      <c r="Q19" s="1060"/>
      <c r="R19" s="1061"/>
      <c r="S19" s="1059"/>
      <c r="T19" s="1060"/>
      <c r="U19" s="1061"/>
      <c r="V19" s="139"/>
      <c r="W19" s="134" t="s">
        <v>494</v>
      </c>
      <c r="X19" s="140" t="s">
        <v>495</v>
      </c>
      <c r="Y19" s="134"/>
      <c r="Z19" s="141" t="s">
        <v>497</v>
      </c>
      <c r="AA19" s="142"/>
    </row>
    <row r="20" spans="2:27" ht="30" hidden="1" outlineLevel="2">
      <c r="B20" s="1055"/>
      <c r="C20" s="1062"/>
      <c r="D20" s="138" t="s">
        <v>504</v>
      </c>
      <c r="E20" s="49" t="s">
        <v>490</v>
      </c>
      <c r="F20" s="130">
        <v>0.53100000000000003</v>
      </c>
      <c r="G20" s="131"/>
      <c r="H20" s="49"/>
      <c r="I20" s="132"/>
      <c r="J20" s="1059"/>
      <c r="K20" s="1060"/>
      <c r="L20" s="1061"/>
      <c r="M20" s="1059"/>
      <c r="N20" s="1060"/>
      <c r="O20" s="1061"/>
      <c r="P20" s="1059"/>
      <c r="Q20" s="1060"/>
      <c r="R20" s="1061"/>
      <c r="S20" s="1059"/>
      <c r="T20" s="1060"/>
      <c r="U20" s="1061"/>
      <c r="V20" s="139"/>
      <c r="W20" s="134" t="s">
        <v>494</v>
      </c>
      <c r="X20" s="140" t="s">
        <v>495</v>
      </c>
      <c r="Y20" s="134"/>
      <c r="Z20" s="141" t="s">
        <v>497</v>
      </c>
      <c r="AA20" s="142"/>
    </row>
    <row r="21" spans="2:27" ht="30" hidden="1" outlineLevel="2">
      <c r="B21" s="1056"/>
      <c r="C21" s="1062"/>
      <c r="D21" s="138" t="s">
        <v>505</v>
      </c>
      <c r="E21" s="49"/>
      <c r="F21" s="130">
        <v>0.65200000000000002</v>
      </c>
      <c r="G21" s="131"/>
      <c r="H21" s="49"/>
      <c r="I21" s="132"/>
      <c r="J21" s="1059"/>
      <c r="K21" s="1060"/>
      <c r="L21" s="1061"/>
      <c r="M21" s="1059"/>
      <c r="N21" s="1060"/>
      <c r="O21" s="1061"/>
      <c r="P21" s="1059"/>
      <c r="Q21" s="1060"/>
      <c r="R21" s="1061"/>
      <c r="S21" s="1059"/>
      <c r="T21" s="1060"/>
      <c r="U21" s="1061"/>
      <c r="V21" s="139"/>
      <c r="W21" s="134" t="s">
        <v>494</v>
      </c>
      <c r="X21" s="140" t="s">
        <v>495</v>
      </c>
      <c r="Y21" s="134"/>
      <c r="Z21" s="141" t="s">
        <v>497</v>
      </c>
      <c r="AA21" s="142"/>
    </row>
    <row r="22" spans="2:27" ht="79.5" customHeight="1" collapsed="1">
      <c r="B22" s="1054">
        <v>2</v>
      </c>
      <c r="C22" s="1063" t="s">
        <v>506</v>
      </c>
      <c r="D22" s="1064"/>
      <c r="E22" s="49" t="s">
        <v>507</v>
      </c>
      <c r="F22" s="130">
        <v>0.66</v>
      </c>
      <c r="G22" s="131" t="s">
        <v>508</v>
      </c>
      <c r="H22" s="49" t="s">
        <v>509</v>
      </c>
      <c r="I22" s="132">
        <v>0.1</v>
      </c>
      <c r="J22" s="1059">
        <v>0.1</v>
      </c>
      <c r="K22" s="1060">
        <v>0.1</v>
      </c>
      <c r="L22" s="1061"/>
      <c r="M22" s="1059">
        <v>1</v>
      </c>
      <c r="N22" s="1060"/>
      <c r="O22" s="1061"/>
      <c r="P22" s="1059">
        <v>1</v>
      </c>
      <c r="Q22" s="1060"/>
      <c r="R22" s="1061"/>
      <c r="S22" s="1059">
        <v>1</v>
      </c>
      <c r="T22" s="1060"/>
      <c r="U22" s="1061"/>
      <c r="V22" s="139" t="s">
        <v>510</v>
      </c>
      <c r="W22" s="134" t="s">
        <v>494</v>
      </c>
      <c r="X22" s="140" t="s">
        <v>495</v>
      </c>
      <c r="Y22" s="134" t="str">
        <f>+V22</f>
        <v xml:space="preserve">No identificado </v>
      </c>
      <c r="Z22" s="141" t="s">
        <v>497</v>
      </c>
      <c r="AA22" s="142"/>
    </row>
    <row r="23" spans="2:27" ht="30.75" hidden="1" outlineLevel="2" thickBot="1">
      <c r="B23" s="1055"/>
      <c r="C23" s="1062" t="s">
        <v>498</v>
      </c>
      <c r="D23" s="143" t="s">
        <v>511</v>
      </c>
      <c r="E23" s="144" t="s">
        <v>512</v>
      </c>
      <c r="F23" s="144">
        <v>1</v>
      </c>
      <c r="G23" s="144" t="s">
        <v>513</v>
      </c>
      <c r="H23" s="144" t="s">
        <v>514</v>
      </c>
      <c r="I23" s="132">
        <v>1</v>
      </c>
      <c r="J23" s="1059"/>
      <c r="K23" s="1060">
        <v>1</v>
      </c>
      <c r="L23" s="1061"/>
      <c r="M23" s="1059">
        <v>0.15</v>
      </c>
      <c r="N23" s="1060"/>
      <c r="O23" s="1061"/>
      <c r="P23" s="1059">
        <v>0.25</v>
      </c>
      <c r="Q23" s="1060"/>
      <c r="R23" s="1061"/>
      <c r="S23" s="1059"/>
      <c r="T23" s="1060"/>
      <c r="U23" s="1061">
        <v>0.5</v>
      </c>
      <c r="V23" s="139" t="s">
        <v>510</v>
      </c>
      <c r="W23" s="134" t="s">
        <v>494</v>
      </c>
      <c r="X23" s="140" t="s">
        <v>495</v>
      </c>
      <c r="Y23" s="134" t="str">
        <f t="shared" ref="Y23:Y43" si="0">+V23</f>
        <v xml:space="preserve">No identificado </v>
      </c>
      <c r="Z23" s="141" t="s">
        <v>497</v>
      </c>
      <c r="AA23" s="142"/>
    </row>
    <row r="24" spans="2:27" ht="45.75" hidden="1" outlineLevel="2" thickBot="1">
      <c r="B24" s="1055"/>
      <c r="C24" s="1062"/>
      <c r="D24" s="145" t="s">
        <v>515</v>
      </c>
      <c r="E24" s="146" t="s">
        <v>516</v>
      </c>
      <c r="F24" s="147"/>
      <c r="G24" s="146" t="s">
        <v>131</v>
      </c>
      <c r="H24" s="146" t="s">
        <v>517</v>
      </c>
      <c r="I24" s="132">
        <v>0.5</v>
      </c>
      <c r="J24" s="1059"/>
      <c r="K24" s="1060">
        <v>0.1</v>
      </c>
      <c r="L24" s="1061"/>
      <c r="M24" s="1059">
        <v>0.15</v>
      </c>
      <c r="N24" s="1060"/>
      <c r="O24" s="1061"/>
      <c r="P24" s="1059">
        <v>0.25</v>
      </c>
      <c r="Q24" s="1060"/>
      <c r="R24" s="1061"/>
      <c r="S24" s="1059"/>
      <c r="T24" s="1060"/>
      <c r="U24" s="1061">
        <v>0.5</v>
      </c>
      <c r="V24" s="139" t="s">
        <v>510</v>
      </c>
      <c r="W24" s="134" t="s">
        <v>494</v>
      </c>
      <c r="X24" s="140" t="s">
        <v>495</v>
      </c>
      <c r="Y24" s="134" t="str">
        <f t="shared" si="0"/>
        <v xml:space="preserve">No identificado </v>
      </c>
      <c r="Z24" s="141" t="s">
        <v>497</v>
      </c>
      <c r="AA24" s="142"/>
    </row>
    <row r="25" spans="2:27" ht="45.75" hidden="1" outlineLevel="2" thickBot="1">
      <c r="B25" s="1055"/>
      <c r="C25" s="1062"/>
      <c r="D25" s="145" t="s">
        <v>518</v>
      </c>
      <c r="E25" s="146" t="s">
        <v>516</v>
      </c>
      <c r="F25" s="147"/>
      <c r="G25" s="146" t="s">
        <v>131</v>
      </c>
      <c r="H25" s="146" t="s">
        <v>519</v>
      </c>
      <c r="I25" s="132">
        <v>0.5</v>
      </c>
      <c r="J25" s="1059"/>
      <c r="K25" s="1060">
        <v>0.1</v>
      </c>
      <c r="L25" s="1061"/>
      <c r="M25" s="1059">
        <v>0.15</v>
      </c>
      <c r="N25" s="1060"/>
      <c r="O25" s="1061"/>
      <c r="P25" s="1059">
        <v>0.25</v>
      </c>
      <c r="Q25" s="1060"/>
      <c r="R25" s="1061"/>
      <c r="S25" s="1059"/>
      <c r="T25" s="1060"/>
      <c r="U25" s="1061">
        <v>0.5</v>
      </c>
      <c r="V25" s="139" t="s">
        <v>510</v>
      </c>
      <c r="W25" s="134" t="s">
        <v>494</v>
      </c>
      <c r="X25" s="140" t="s">
        <v>495</v>
      </c>
      <c r="Y25" s="134" t="str">
        <f t="shared" si="0"/>
        <v xml:space="preserve">No identificado </v>
      </c>
      <c r="Z25" s="141" t="s">
        <v>497</v>
      </c>
      <c r="AA25" s="142"/>
    </row>
    <row r="26" spans="2:27" ht="30.75" hidden="1" outlineLevel="2" thickBot="1">
      <c r="B26" s="1055"/>
      <c r="C26" s="1062"/>
      <c r="D26" s="145" t="s">
        <v>520</v>
      </c>
      <c r="E26" s="147"/>
      <c r="F26" s="147"/>
      <c r="G26" s="147"/>
      <c r="H26" s="146" t="s">
        <v>521</v>
      </c>
      <c r="I26" s="132">
        <v>0.5</v>
      </c>
      <c r="J26" s="1059"/>
      <c r="K26" s="1060">
        <v>0.1</v>
      </c>
      <c r="L26" s="1061"/>
      <c r="M26" s="1059">
        <v>0.15</v>
      </c>
      <c r="N26" s="1060"/>
      <c r="O26" s="1061"/>
      <c r="P26" s="1059">
        <v>0.25</v>
      </c>
      <c r="Q26" s="1060"/>
      <c r="R26" s="1061"/>
      <c r="S26" s="1059"/>
      <c r="T26" s="1060"/>
      <c r="U26" s="1061">
        <v>0.5</v>
      </c>
      <c r="V26" s="139" t="s">
        <v>510</v>
      </c>
      <c r="W26" s="134" t="s">
        <v>494</v>
      </c>
      <c r="X26" s="140" t="s">
        <v>495</v>
      </c>
      <c r="Y26" s="134" t="str">
        <f t="shared" si="0"/>
        <v xml:space="preserve">No identificado </v>
      </c>
      <c r="Z26" s="141" t="s">
        <v>497</v>
      </c>
      <c r="AA26" s="142"/>
    </row>
    <row r="27" spans="2:27" ht="45.75" hidden="1" outlineLevel="2" thickBot="1">
      <c r="B27" s="1055"/>
      <c r="C27" s="1062"/>
      <c r="D27" s="145" t="s">
        <v>522</v>
      </c>
      <c r="E27" s="146" t="s">
        <v>523</v>
      </c>
      <c r="F27" s="147"/>
      <c r="G27" s="146" t="s">
        <v>131</v>
      </c>
      <c r="H27" s="146" t="s">
        <v>524</v>
      </c>
      <c r="I27" s="132">
        <v>0.5</v>
      </c>
      <c r="J27" s="1059"/>
      <c r="K27" s="1060">
        <v>0.1</v>
      </c>
      <c r="L27" s="1061"/>
      <c r="M27" s="1059">
        <v>0.15</v>
      </c>
      <c r="N27" s="1060"/>
      <c r="O27" s="1061"/>
      <c r="P27" s="1059">
        <v>0.25</v>
      </c>
      <c r="Q27" s="1060"/>
      <c r="R27" s="1061"/>
      <c r="S27" s="1059"/>
      <c r="T27" s="1060"/>
      <c r="U27" s="1061">
        <v>0.5</v>
      </c>
      <c r="V27" s="139" t="s">
        <v>510</v>
      </c>
      <c r="W27" s="134" t="s">
        <v>494</v>
      </c>
      <c r="X27" s="140" t="s">
        <v>495</v>
      </c>
      <c r="Y27" s="134" t="str">
        <f t="shared" si="0"/>
        <v xml:space="preserve">No identificado </v>
      </c>
      <c r="Z27" s="141" t="s">
        <v>497</v>
      </c>
      <c r="AA27" s="142"/>
    </row>
    <row r="28" spans="2:27" ht="30.75" hidden="1" outlineLevel="2" thickBot="1">
      <c r="B28" s="1055"/>
      <c r="C28" s="1065"/>
      <c r="D28" s="963" t="s">
        <v>525</v>
      </c>
      <c r="E28" s="146" t="s">
        <v>526</v>
      </c>
      <c r="F28" s="147"/>
      <c r="G28" s="146" t="s">
        <v>527</v>
      </c>
      <c r="H28" s="146" t="s">
        <v>521</v>
      </c>
      <c r="I28" s="132">
        <v>0.5</v>
      </c>
      <c r="J28" s="1059"/>
      <c r="K28" s="1060">
        <v>0.1</v>
      </c>
      <c r="L28" s="1061"/>
      <c r="M28" s="1059">
        <v>0.15</v>
      </c>
      <c r="N28" s="1060"/>
      <c r="O28" s="1061"/>
      <c r="P28" s="1059">
        <v>0.25</v>
      </c>
      <c r="Q28" s="1060"/>
      <c r="R28" s="1061"/>
      <c r="S28" s="1059"/>
      <c r="T28" s="1060"/>
      <c r="U28" s="1061">
        <v>0.5</v>
      </c>
      <c r="V28" s="139" t="s">
        <v>510</v>
      </c>
      <c r="W28" s="134" t="s">
        <v>494</v>
      </c>
      <c r="X28" s="140" t="s">
        <v>495</v>
      </c>
      <c r="Y28" s="134" t="str">
        <f t="shared" si="0"/>
        <v xml:space="preserve">No identificado </v>
      </c>
      <c r="Z28" s="141" t="s">
        <v>497</v>
      </c>
      <c r="AA28" s="142"/>
    </row>
    <row r="29" spans="2:27" ht="30" hidden="1" outlineLevel="2">
      <c r="B29" s="1056"/>
      <c r="C29" s="1066"/>
      <c r="D29" s="148" t="s">
        <v>528</v>
      </c>
      <c r="E29" s="149" t="s">
        <v>529</v>
      </c>
      <c r="F29" s="150"/>
      <c r="G29" s="149" t="s">
        <v>530</v>
      </c>
      <c r="H29" s="149" t="s">
        <v>521</v>
      </c>
      <c r="I29" s="132">
        <v>0.5</v>
      </c>
      <c r="J29" s="1059"/>
      <c r="K29" s="1060">
        <v>0.1</v>
      </c>
      <c r="L29" s="1061"/>
      <c r="M29" s="1059">
        <v>0.25</v>
      </c>
      <c r="N29" s="1060"/>
      <c r="O29" s="1061"/>
      <c r="P29" s="1059">
        <v>0.4</v>
      </c>
      <c r="Q29" s="1060"/>
      <c r="R29" s="1061"/>
      <c r="S29" s="1059"/>
      <c r="T29" s="1060"/>
      <c r="U29" s="1061">
        <v>0.75</v>
      </c>
      <c r="V29" s="139" t="s">
        <v>510</v>
      </c>
      <c r="W29" s="134" t="s">
        <v>494</v>
      </c>
      <c r="X29" s="140" t="s">
        <v>495</v>
      </c>
      <c r="Y29" s="134" t="str">
        <f t="shared" si="0"/>
        <v xml:space="preserve">No identificado </v>
      </c>
      <c r="Z29" s="141" t="s">
        <v>497</v>
      </c>
      <c r="AA29" s="142"/>
    </row>
    <row r="30" spans="2:27" ht="75" collapsed="1">
      <c r="B30" s="1054">
        <v>3</v>
      </c>
      <c r="C30" s="1063" t="s">
        <v>531</v>
      </c>
      <c r="D30" s="1064"/>
      <c r="E30" s="49" t="s">
        <v>532</v>
      </c>
      <c r="F30" s="130">
        <v>0</v>
      </c>
      <c r="G30" s="131" t="s">
        <v>508</v>
      </c>
      <c r="H30" s="49" t="s">
        <v>509</v>
      </c>
      <c r="I30" s="132">
        <v>0.75</v>
      </c>
      <c r="J30" s="1059">
        <v>0.1</v>
      </c>
      <c r="K30" s="1060">
        <v>0.1</v>
      </c>
      <c r="L30" s="1061"/>
      <c r="M30" s="1059">
        <v>0.25</v>
      </c>
      <c r="N30" s="1060"/>
      <c r="O30" s="1061"/>
      <c r="P30" s="1059">
        <v>0.4</v>
      </c>
      <c r="Q30" s="1060"/>
      <c r="R30" s="1061"/>
      <c r="S30" s="1059">
        <v>0.75</v>
      </c>
      <c r="T30" s="1060"/>
      <c r="U30" s="1061">
        <v>0.75</v>
      </c>
      <c r="V30" s="139" t="s">
        <v>510</v>
      </c>
      <c r="W30" s="134" t="s">
        <v>494</v>
      </c>
      <c r="X30" s="140" t="s">
        <v>495</v>
      </c>
      <c r="Y30" s="134" t="str">
        <f t="shared" si="0"/>
        <v xml:space="preserve">No identificado </v>
      </c>
      <c r="Z30" s="141" t="s">
        <v>497</v>
      </c>
      <c r="AA30" s="142"/>
    </row>
    <row r="31" spans="2:27" ht="30.75" hidden="1" outlineLevel="2" thickBot="1">
      <c r="B31" s="1055"/>
      <c r="C31" s="1062" t="s">
        <v>498</v>
      </c>
      <c r="D31" s="151" t="s">
        <v>533</v>
      </c>
      <c r="E31" s="144" t="s">
        <v>512</v>
      </c>
      <c r="F31" s="152"/>
      <c r="G31" s="144" t="s">
        <v>513</v>
      </c>
      <c r="H31" s="144" t="s">
        <v>534</v>
      </c>
      <c r="I31" s="132">
        <v>0.75</v>
      </c>
      <c r="J31" s="1059"/>
      <c r="K31" s="1060">
        <v>0.1</v>
      </c>
      <c r="L31" s="1061"/>
      <c r="M31" s="1059">
        <v>0.15</v>
      </c>
      <c r="N31" s="1060"/>
      <c r="O31" s="1061"/>
      <c r="P31" s="1059">
        <v>0.25</v>
      </c>
      <c r="Q31" s="1060"/>
      <c r="R31" s="1061"/>
      <c r="S31" s="1059"/>
      <c r="T31" s="1060"/>
      <c r="U31" s="1061">
        <v>0.5</v>
      </c>
      <c r="V31" s="139" t="s">
        <v>510</v>
      </c>
      <c r="W31" s="134" t="s">
        <v>494</v>
      </c>
      <c r="X31" s="140" t="s">
        <v>495</v>
      </c>
      <c r="Y31" s="134" t="str">
        <f t="shared" si="0"/>
        <v xml:space="preserve">No identificado </v>
      </c>
      <c r="Z31" s="141" t="s">
        <v>497</v>
      </c>
      <c r="AA31" s="142"/>
    </row>
    <row r="32" spans="2:27" ht="30.75" hidden="1" outlineLevel="2" thickBot="1">
      <c r="B32" s="1055"/>
      <c r="C32" s="1062"/>
      <c r="D32" s="153" t="s">
        <v>535</v>
      </c>
      <c r="E32" s="146" t="s">
        <v>536</v>
      </c>
      <c r="F32" s="147"/>
      <c r="G32" s="146" t="s">
        <v>537</v>
      </c>
      <c r="H32" s="146" t="s">
        <v>534</v>
      </c>
      <c r="I32" s="132">
        <v>0.5</v>
      </c>
      <c r="J32" s="1059"/>
      <c r="K32" s="1060">
        <v>0.1</v>
      </c>
      <c r="L32" s="1061"/>
      <c r="M32" s="1059">
        <v>0.15</v>
      </c>
      <c r="N32" s="1060"/>
      <c r="O32" s="1061"/>
      <c r="P32" s="1059">
        <v>0.25</v>
      </c>
      <c r="Q32" s="1060"/>
      <c r="R32" s="1061"/>
      <c r="S32" s="1059"/>
      <c r="T32" s="1060"/>
      <c r="U32" s="1061">
        <v>0.5</v>
      </c>
      <c r="V32" s="139" t="s">
        <v>510</v>
      </c>
      <c r="W32" s="134" t="s">
        <v>494</v>
      </c>
      <c r="X32" s="140" t="s">
        <v>495</v>
      </c>
      <c r="Y32" s="134" t="str">
        <f t="shared" si="0"/>
        <v xml:space="preserve">No identificado </v>
      </c>
      <c r="Z32" s="141" t="s">
        <v>497</v>
      </c>
      <c r="AA32" s="142"/>
    </row>
    <row r="33" spans="1:27" ht="30.75" hidden="1" outlineLevel="2" thickBot="1">
      <c r="B33" s="1055"/>
      <c r="C33" s="1062"/>
      <c r="D33" s="153" t="s">
        <v>538</v>
      </c>
      <c r="E33" s="146" t="s">
        <v>539</v>
      </c>
      <c r="F33" s="147"/>
      <c r="G33" s="146" t="s">
        <v>537</v>
      </c>
      <c r="H33" s="146" t="s">
        <v>534</v>
      </c>
      <c r="I33" s="132">
        <v>0.5</v>
      </c>
      <c r="J33" s="1059"/>
      <c r="K33" s="1060">
        <v>0.1</v>
      </c>
      <c r="L33" s="1061"/>
      <c r="M33" s="1059">
        <v>0.15</v>
      </c>
      <c r="N33" s="1060"/>
      <c r="O33" s="1061"/>
      <c r="P33" s="1059">
        <v>0.25</v>
      </c>
      <c r="Q33" s="1060"/>
      <c r="R33" s="1061"/>
      <c r="S33" s="1059"/>
      <c r="T33" s="1060"/>
      <c r="U33" s="1061">
        <v>0.5</v>
      </c>
      <c r="V33" s="139" t="s">
        <v>510</v>
      </c>
      <c r="W33" s="134" t="s">
        <v>494</v>
      </c>
      <c r="X33" s="140" t="s">
        <v>495</v>
      </c>
      <c r="Y33" s="134" t="str">
        <f t="shared" si="0"/>
        <v xml:space="preserve">No identificado </v>
      </c>
      <c r="Z33" s="141" t="s">
        <v>497</v>
      </c>
      <c r="AA33" s="142"/>
    </row>
    <row r="34" spans="1:27" ht="30.75" hidden="1" outlineLevel="2" thickBot="1">
      <c r="B34" s="1055"/>
      <c r="C34" s="1062"/>
      <c r="D34" s="153" t="s">
        <v>540</v>
      </c>
      <c r="E34" s="146" t="s">
        <v>541</v>
      </c>
      <c r="F34" s="147"/>
      <c r="G34" s="146" t="s">
        <v>542</v>
      </c>
      <c r="H34" s="146" t="s">
        <v>534</v>
      </c>
      <c r="I34" s="132">
        <v>0.5</v>
      </c>
      <c r="J34" s="1059"/>
      <c r="K34" s="1060">
        <v>0.1</v>
      </c>
      <c r="L34" s="1061"/>
      <c r="M34" s="1059">
        <v>0.15</v>
      </c>
      <c r="N34" s="1060"/>
      <c r="O34" s="1061"/>
      <c r="P34" s="1059">
        <v>0.25</v>
      </c>
      <c r="Q34" s="1060"/>
      <c r="R34" s="1061"/>
      <c r="S34" s="1059"/>
      <c r="T34" s="1060"/>
      <c r="U34" s="1061">
        <v>0.5</v>
      </c>
      <c r="V34" s="139" t="s">
        <v>510</v>
      </c>
      <c r="W34" s="134" t="s">
        <v>494</v>
      </c>
      <c r="X34" s="140" t="s">
        <v>495</v>
      </c>
      <c r="Y34" s="134" t="str">
        <f t="shared" si="0"/>
        <v xml:space="preserve">No identificado </v>
      </c>
      <c r="Z34" s="141" t="s">
        <v>497</v>
      </c>
      <c r="AA34" s="142"/>
    </row>
    <row r="35" spans="1:27" ht="30" hidden="1" outlineLevel="2">
      <c r="B35" s="1056"/>
      <c r="C35" s="1066"/>
      <c r="D35" s="154" t="s">
        <v>543</v>
      </c>
      <c r="E35" s="149" t="s">
        <v>544</v>
      </c>
      <c r="F35" s="150"/>
      <c r="G35" s="149" t="s">
        <v>545</v>
      </c>
      <c r="H35" s="149" t="s">
        <v>534</v>
      </c>
      <c r="I35" s="155">
        <v>0.5</v>
      </c>
      <c r="J35" s="1067"/>
      <c r="K35" s="1068">
        <v>0.1</v>
      </c>
      <c r="L35" s="1069"/>
      <c r="M35" s="1067">
        <v>0.27</v>
      </c>
      <c r="N35" s="1068"/>
      <c r="O35" s="1069"/>
      <c r="P35" s="1067">
        <v>0.3</v>
      </c>
      <c r="Q35" s="1068"/>
      <c r="R35" s="1069"/>
      <c r="S35" s="1067">
        <v>0.5</v>
      </c>
      <c r="T35" s="1068"/>
      <c r="U35" s="1069">
        <v>35000</v>
      </c>
      <c r="V35" s="156" t="s">
        <v>510</v>
      </c>
      <c r="W35" s="135" t="s">
        <v>494</v>
      </c>
      <c r="X35" s="135" t="s">
        <v>495</v>
      </c>
      <c r="Y35" s="157" t="str">
        <f t="shared" si="0"/>
        <v xml:space="preserve">No identificado </v>
      </c>
      <c r="Z35" s="158" t="s">
        <v>497</v>
      </c>
      <c r="AA35" s="159"/>
    </row>
    <row r="36" spans="1:27" ht="75" collapsed="1">
      <c r="B36" s="1074">
        <v>4</v>
      </c>
      <c r="C36" s="1075" t="s">
        <v>546</v>
      </c>
      <c r="D36" s="1076"/>
      <c r="E36" s="49" t="s">
        <v>532</v>
      </c>
      <c r="F36" s="130">
        <v>0.2</v>
      </c>
      <c r="G36" s="131" t="s">
        <v>508</v>
      </c>
      <c r="H36" s="49" t="s">
        <v>509</v>
      </c>
      <c r="I36" s="132">
        <v>0.75</v>
      </c>
      <c r="J36" s="1070">
        <v>0.1</v>
      </c>
      <c r="K36" s="1070">
        <v>10000</v>
      </c>
      <c r="L36" s="1070">
        <v>12000</v>
      </c>
      <c r="M36" s="1070">
        <v>0.5</v>
      </c>
      <c r="N36" s="1070"/>
      <c r="O36" s="1070"/>
      <c r="P36" s="1070">
        <v>0.75</v>
      </c>
      <c r="Q36" s="1070"/>
      <c r="R36" s="1070"/>
      <c r="S36" s="1070">
        <v>0.75</v>
      </c>
      <c r="T36" s="1070"/>
      <c r="U36" s="1070">
        <v>1</v>
      </c>
      <c r="V36" s="139" t="s">
        <v>510</v>
      </c>
      <c r="W36" s="134" t="s">
        <v>494</v>
      </c>
      <c r="X36" s="134" t="s">
        <v>495</v>
      </c>
      <c r="Y36" s="134" t="str">
        <f t="shared" si="0"/>
        <v xml:space="preserve">No identificado </v>
      </c>
      <c r="Z36" s="141" t="s">
        <v>497</v>
      </c>
      <c r="AA36" s="137"/>
    </row>
    <row r="37" spans="1:27" ht="30" hidden="1" outlineLevel="2">
      <c r="B37" s="1074"/>
      <c r="C37" s="1062" t="s">
        <v>498</v>
      </c>
      <c r="D37" s="160" t="s">
        <v>547</v>
      </c>
      <c r="E37" s="160" t="s">
        <v>512</v>
      </c>
      <c r="F37" s="161"/>
      <c r="G37" s="160" t="s">
        <v>513</v>
      </c>
      <c r="H37" s="160" t="s">
        <v>548</v>
      </c>
      <c r="I37" s="132">
        <v>1</v>
      </c>
      <c r="J37" s="1070"/>
      <c r="K37" s="1070">
        <v>0.25</v>
      </c>
      <c r="L37" s="1070"/>
      <c r="M37" s="1070">
        <v>0.15</v>
      </c>
      <c r="N37" s="1070"/>
      <c r="O37" s="1070"/>
      <c r="P37" s="1070">
        <v>0.25</v>
      </c>
      <c r="Q37" s="1070"/>
      <c r="R37" s="1070"/>
      <c r="S37" s="1070"/>
      <c r="T37" s="1070"/>
      <c r="U37" s="1070">
        <v>0.5</v>
      </c>
      <c r="V37" s="139" t="s">
        <v>510</v>
      </c>
      <c r="W37" s="134" t="s">
        <v>494</v>
      </c>
      <c r="X37" s="134" t="s">
        <v>495</v>
      </c>
      <c r="Y37" s="134" t="str">
        <f t="shared" si="0"/>
        <v xml:space="preserve">No identificado </v>
      </c>
      <c r="Z37" s="141" t="s">
        <v>497</v>
      </c>
      <c r="AA37" s="137"/>
    </row>
    <row r="38" spans="1:27" ht="30" hidden="1" outlineLevel="2">
      <c r="B38" s="1074"/>
      <c r="C38" s="1062"/>
      <c r="D38" s="162" t="s">
        <v>549</v>
      </c>
      <c r="E38" s="160" t="s">
        <v>550</v>
      </c>
      <c r="F38" s="161"/>
      <c r="G38" s="161"/>
      <c r="H38" s="160" t="s">
        <v>521</v>
      </c>
      <c r="I38" s="132">
        <v>0.5</v>
      </c>
      <c r="J38" s="1070"/>
      <c r="K38" s="1070">
        <v>0.1</v>
      </c>
      <c r="L38" s="1070"/>
      <c r="M38" s="1070">
        <v>0.15</v>
      </c>
      <c r="N38" s="1070"/>
      <c r="O38" s="1070"/>
      <c r="P38" s="1070">
        <v>0.25</v>
      </c>
      <c r="Q38" s="1070"/>
      <c r="R38" s="1070"/>
      <c r="S38" s="1070"/>
      <c r="T38" s="1070"/>
      <c r="U38" s="1070">
        <v>0.5</v>
      </c>
      <c r="V38" s="139" t="s">
        <v>510</v>
      </c>
      <c r="W38" s="134" t="s">
        <v>494</v>
      </c>
      <c r="X38" s="134" t="s">
        <v>495</v>
      </c>
      <c r="Y38" s="134" t="str">
        <f t="shared" si="0"/>
        <v xml:space="preserve">No identificado </v>
      </c>
      <c r="Z38" s="141" t="s">
        <v>497</v>
      </c>
      <c r="AA38" s="137"/>
    </row>
    <row r="39" spans="1:27" ht="30" hidden="1" outlineLevel="2">
      <c r="B39" s="1074"/>
      <c r="C39" s="1062"/>
      <c r="D39" s="162" t="s">
        <v>551</v>
      </c>
      <c r="E39" s="160" t="s">
        <v>552</v>
      </c>
      <c r="F39" s="161"/>
      <c r="G39" s="161"/>
      <c r="H39" s="160" t="s">
        <v>553</v>
      </c>
      <c r="I39" s="132">
        <v>0.5</v>
      </c>
      <c r="J39" s="1070"/>
      <c r="K39" s="1070">
        <v>0.1</v>
      </c>
      <c r="L39" s="1070"/>
      <c r="M39" s="1070">
        <v>0.15</v>
      </c>
      <c r="N39" s="1070"/>
      <c r="O39" s="1070"/>
      <c r="P39" s="1070">
        <v>0.25</v>
      </c>
      <c r="Q39" s="1070"/>
      <c r="R39" s="1070"/>
      <c r="S39" s="1070"/>
      <c r="T39" s="1070"/>
      <c r="U39" s="1070">
        <v>0.5</v>
      </c>
      <c r="V39" s="139" t="s">
        <v>510</v>
      </c>
      <c r="W39" s="134" t="s">
        <v>494</v>
      </c>
      <c r="X39" s="134" t="s">
        <v>495</v>
      </c>
      <c r="Y39" s="134" t="str">
        <f t="shared" si="0"/>
        <v xml:space="preserve">No identificado </v>
      </c>
      <c r="Z39" s="141" t="s">
        <v>497</v>
      </c>
      <c r="AA39" s="137"/>
    </row>
    <row r="40" spans="1:27" ht="30" hidden="1" outlineLevel="2">
      <c r="B40" s="1074"/>
      <c r="C40" s="1062"/>
      <c r="D40" s="160" t="s">
        <v>554</v>
      </c>
      <c r="E40" s="160" t="s">
        <v>420</v>
      </c>
      <c r="F40" s="161"/>
      <c r="G40" s="160" t="s">
        <v>555</v>
      </c>
      <c r="H40" s="160" t="s">
        <v>556</v>
      </c>
      <c r="I40" s="132">
        <v>0.5</v>
      </c>
      <c r="J40" s="1070"/>
      <c r="K40" s="1070">
        <v>0.1</v>
      </c>
      <c r="L40" s="1070"/>
      <c r="M40" s="1070">
        <v>0.15</v>
      </c>
      <c r="N40" s="1070"/>
      <c r="O40" s="1070"/>
      <c r="P40" s="1070">
        <v>0.25</v>
      </c>
      <c r="Q40" s="1070"/>
      <c r="R40" s="1070"/>
      <c r="S40" s="1070"/>
      <c r="T40" s="1070"/>
      <c r="U40" s="1070">
        <v>0.5</v>
      </c>
      <c r="V40" s="139" t="s">
        <v>510</v>
      </c>
      <c r="W40" s="134" t="s">
        <v>494</v>
      </c>
      <c r="X40" s="134" t="s">
        <v>495</v>
      </c>
      <c r="Y40" s="134" t="str">
        <f t="shared" si="0"/>
        <v xml:space="preserve">No identificado </v>
      </c>
      <c r="Z40" s="141" t="s">
        <v>497</v>
      </c>
      <c r="AA40" s="137"/>
    </row>
    <row r="41" spans="1:27" ht="30" hidden="1" outlineLevel="2">
      <c r="B41" s="1074"/>
      <c r="C41" s="1062"/>
      <c r="D41" s="160" t="s">
        <v>557</v>
      </c>
      <c r="E41" s="160" t="s">
        <v>552</v>
      </c>
      <c r="F41" s="161"/>
      <c r="G41" s="160" t="s">
        <v>555</v>
      </c>
      <c r="H41" s="160" t="s">
        <v>553</v>
      </c>
      <c r="I41" s="132">
        <v>0.5</v>
      </c>
      <c r="J41" s="1070"/>
      <c r="K41" s="1070">
        <v>0.1</v>
      </c>
      <c r="L41" s="1070"/>
      <c r="M41" s="1070">
        <v>0.15</v>
      </c>
      <c r="N41" s="1070"/>
      <c r="O41" s="1070"/>
      <c r="P41" s="1070">
        <v>0.25</v>
      </c>
      <c r="Q41" s="1070"/>
      <c r="R41" s="1070"/>
      <c r="S41" s="1070"/>
      <c r="T41" s="1070"/>
      <c r="U41" s="1070">
        <v>0.5</v>
      </c>
      <c r="V41" s="139" t="s">
        <v>510</v>
      </c>
      <c r="W41" s="134" t="s">
        <v>494</v>
      </c>
      <c r="X41" s="134" t="s">
        <v>495</v>
      </c>
      <c r="Y41" s="134" t="str">
        <f t="shared" si="0"/>
        <v xml:space="preserve">No identificado </v>
      </c>
      <c r="Z41" s="141" t="s">
        <v>497</v>
      </c>
      <c r="AA41" s="137"/>
    </row>
    <row r="42" spans="1:27" ht="30" hidden="1" outlineLevel="2">
      <c r="B42" s="1074"/>
      <c r="C42" s="1062"/>
      <c r="D42" s="160" t="s">
        <v>558</v>
      </c>
      <c r="E42" s="160" t="s">
        <v>559</v>
      </c>
      <c r="F42" s="161"/>
      <c r="G42" s="160" t="s">
        <v>512</v>
      </c>
      <c r="H42" s="160" t="s">
        <v>560</v>
      </c>
      <c r="I42" s="132">
        <v>0.5</v>
      </c>
      <c r="J42" s="1070"/>
      <c r="K42" s="1070">
        <v>0.1</v>
      </c>
      <c r="L42" s="1070"/>
      <c r="M42" s="1070">
        <v>0.3</v>
      </c>
      <c r="N42" s="1070"/>
      <c r="O42" s="1070"/>
      <c r="P42" s="1070">
        <v>0.5</v>
      </c>
      <c r="Q42" s="1070"/>
      <c r="R42" s="1070"/>
      <c r="S42" s="1070"/>
      <c r="T42" s="1070"/>
      <c r="U42" s="1070">
        <v>1</v>
      </c>
      <c r="V42" s="139" t="s">
        <v>510</v>
      </c>
      <c r="W42" s="134" t="s">
        <v>494</v>
      </c>
      <c r="X42" s="134" t="s">
        <v>495</v>
      </c>
      <c r="Y42" s="134" t="str">
        <f t="shared" si="0"/>
        <v xml:space="preserve">No identificado </v>
      </c>
      <c r="Z42" s="141" t="s">
        <v>497</v>
      </c>
      <c r="AA42" s="137"/>
    </row>
    <row r="43" spans="1:27" ht="114.75" customHeight="1" collapsed="1">
      <c r="B43" s="1071">
        <v>5</v>
      </c>
      <c r="C43" s="1063" t="s">
        <v>561</v>
      </c>
      <c r="D43" s="1064"/>
      <c r="E43" s="49" t="s">
        <v>532</v>
      </c>
      <c r="F43" s="130">
        <v>0.15</v>
      </c>
      <c r="G43" s="131" t="s">
        <v>508</v>
      </c>
      <c r="H43" s="49" t="s">
        <v>509</v>
      </c>
      <c r="I43" s="132">
        <v>0.2</v>
      </c>
      <c r="J43" s="1070">
        <v>0.05</v>
      </c>
      <c r="K43" s="1070">
        <v>0.05</v>
      </c>
      <c r="L43" s="1070"/>
      <c r="M43" s="1070">
        <v>0.5</v>
      </c>
      <c r="N43" s="1070"/>
      <c r="O43" s="1070"/>
      <c r="P43" s="1070">
        <v>0.75</v>
      </c>
      <c r="Q43" s="1070"/>
      <c r="R43" s="1070"/>
      <c r="S43" s="1070">
        <v>0.75</v>
      </c>
      <c r="T43" s="1070"/>
      <c r="U43" s="1070">
        <v>1</v>
      </c>
      <c r="V43" s="139" t="s">
        <v>510</v>
      </c>
      <c r="W43" s="134" t="s">
        <v>494</v>
      </c>
      <c r="X43" s="134" t="s">
        <v>495</v>
      </c>
      <c r="Y43" s="134" t="str">
        <f t="shared" si="0"/>
        <v xml:space="preserve">No identificado </v>
      </c>
      <c r="Z43" s="141" t="s">
        <v>497</v>
      </c>
      <c r="AA43" s="137"/>
    </row>
    <row r="44" spans="1:27" ht="30.75" hidden="1" outlineLevel="1" thickBot="1">
      <c r="B44" s="1072"/>
      <c r="C44" s="1083" t="s">
        <v>498</v>
      </c>
      <c r="D44" s="163" t="s">
        <v>562</v>
      </c>
      <c r="E44" s="164" t="s">
        <v>512</v>
      </c>
      <c r="F44" s="165"/>
      <c r="G44" s="164" t="s">
        <v>131</v>
      </c>
      <c r="H44" s="164" t="s">
        <v>563</v>
      </c>
      <c r="I44" s="166">
        <v>1</v>
      </c>
      <c r="J44" s="167"/>
      <c r="K44" s="168">
        <v>0.25</v>
      </c>
      <c r="L44" s="167"/>
      <c r="M44" s="168">
        <v>0.15</v>
      </c>
      <c r="N44" s="167"/>
      <c r="O44" s="167"/>
      <c r="P44" s="168">
        <v>0.25</v>
      </c>
      <c r="Q44" s="167"/>
      <c r="R44" s="167"/>
      <c r="S44" s="167"/>
      <c r="T44" s="167"/>
      <c r="U44" s="168">
        <v>0.5</v>
      </c>
      <c r="V44" s="152"/>
      <c r="W44" s="167"/>
      <c r="X44" s="167"/>
      <c r="Y44" s="152"/>
      <c r="Z44" s="152"/>
      <c r="AA44" s="169"/>
    </row>
    <row r="45" spans="1:27" ht="111.75" hidden="1" customHeight="1" outlineLevel="1" thickBot="1">
      <c r="A45" s="109" t="s">
        <v>564</v>
      </c>
      <c r="B45" s="1072"/>
      <c r="C45" s="1062"/>
      <c r="D45" s="170" t="s">
        <v>549</v>
      </c>
      <c r="E45" s="171" t="s">
        <v>565</v>
      </c>
      <c r="F45" s="172"/>
      <c r="G45" s="171" t="s">
        <v>552</v>
      </c>
      <c r="H45" s="171" t="s">
        <v>553</v>
      </c>
      <c r="I45" s="173">
        <v>0.5</v>
      </c>
      <c r="J45" s="174"/>
      <c r="K45" s="175">
        <v>0.1</v>
      </c>
      <c r="L45" s="174"/>
      <c r="M45" s="175">
        <v>0.15</v>
      </c>
      <c r="N45" s="174"/>
      <c r="O45" s="174"/>
      <c r="P45" s="175">
        <v>0.25</v>
      </c>
      <c r="Q45" s="174"/>
      <c r="R45" s="174"/>
      <c r="S45" s="174"/>
      <c r="T45" s="174"/>
      <c r="U45" s="175">
        <v>0.5</v>
      </c>
      <c r="V45" s="147"/>
      <c r="W45" s="174"/>
      <c r="X45" s="174"/>
      <c r="Y45" s="147"/>
      <c r="Z45" s="147"/>
      <c r="AA45" s="176"/>
    </row>
    <row r="46" spans="1:27" ht="30.75" hidden="1" outlineLevel="1" thickBot="1">
      <c r="B46" s="1072"/>
      <c r="C46" s="1062"/>
      <c r="D46" s="170" t="s">
        <v>551</v>
      </c>
      <c r="E46" s="171" t="s">
        <v>565</v>
      </c>
      <c r="F46" s="172"/>
      <c r="G46" s="171" t="s">
        <v>566</v>
      </c>
      <c r="H46" s="171" t="s">
        <v>553</v>
      </c>
      <c r="I46" s="173">
        <v>0.5</v>
      </c>
      <c r="J46" s="174"/>
      <c r="K46" s="175">
        <v>0.1</v>
      </c>
      <c r="L46" s="174"/>
      <c r="M46" s="175">
        <v>0.15</v>
      </c>
      <c r="N46" s="174"/>
      <c r="O46" s="174"/>
      <c r="P46" s="175">
        <v>0.25</v>
      </c>
      <c r="Q46" s="174"/>
      <c r="R46" s="174"/>
      <c r="S46" s="174"/>
      <c r="T46" s="174"/>
      <c r="U46" s="175">
        <v>0.5</v>
      </c>
      <c r="V46" s="147"/>
      <c r="W46" s="174"/>
      <c r="X46" s="174"/>
      <c r="Y46" s="147"/>
      <c r="Z46" s="147"/>
      <c r="AA46" s="176"/>
    </row>
    <row r="47" spans="1:27" ht="45.75" hidden="1" outlineLevel="1" thickBot="1">
      <c r="B47" s="1072"/>
      <c r="C47" s="1062"/>
      <c r="D47" s="177" t="s">
        <v>554</v>
      </c>
      <c r="E47" s="171" t="s">
        <v>567</v>
      </c>
      <c r="F47" s="172"/>
      <c r="G47" s="171" t="s">
        <v>568</v>
      </c>
      <c r="H47" s="171" t="s">
        <v>553</v>
      </c>
      <c r="I47" s="173">
        <v>0.5</v>
      </c>
      <c r="J47" s="174"/>
      <c r="K47" s="175">
        <v>0.1</v>
      </c>
      <c r="L47" s="174"/>
      <c r="M47" s="175">
        <v>0.25</v>
      </c>
      <c r="N47" s="174"/>
      <c r="O47" s="174"/>
      <c r="P47" s="175">
        <v>0.25</v>
      </c>
      <c r="Q47" s="174"/>
      <c r="R47" s="174"/>
      <c r="S47" s="174"/>
      <c r="T47" s="174"/>
      <c r="U47" s="175">
        <v>0.5</v>
      </c>
      <c r="V47" s="178" t="s">
        <v>569</v>
      </c>
      <c r="W47" s="174"/>
      <c r="X47" s="174"/>
      <c r="Y47" s="178" t="s">
        <v>570</v>
      </c>
      <c r="Z47" s="147"/>
      <c r="AA47" s="176"/>
    </row>
    <row r="48" spans="1:27" ht="60.75" hidden="1" outlineLevel="1" thickBot="1">
      <c r="B48" s="1072"/>
      <c r="C48" s="1062"/>
      <c r="D48" s="179" t="s">
        <v>557</v>
      </c>
      <c r="E48" s="171" t="s">
        <v>571</v>
      </c>
      <c r="F48" s="146">
        <v>720</v>
      </c>
      <c r="G48" s="171" t="s">
        <v>572</v>
      </c>
      <c r="H48" s="171" t="s">
        <v>553</v>
      </c>
      <c r="I48" s="180">
        <v>5000</v>
      </c>
      <c r="J48" s="174"/>
      <c r="K48" s="175">
        <v>0</v>
      </c>
      <c r="L48" s="174"/>
      <c r="M48" s="175">
        <v>0</v>
      </c>
      <c r="N48" s="174"/>
      <c r="O48" s="174"/>
      <c r="P48" s="175">
        <v>0.5</v>
      </c>
      <c r="Q48" s="174"/>
      <c r="R48" s="174"/>
      <c r="S48" s="174"/>
      <c r="T48" s="174"/>
      <c r="U48" s="175">
        <v>0.5</v>
      </c>
      <c r="V48" s="146" t="s">
        <v>573</v>
      </c>
      <c r="W48" s="174"/>
      <c r="X48" s="174"/>
      <c r="Y48" s="181" t="s">
        <v>574</v>
      </c>
      <c r="Z48" s="147"/>
      <c r="AA48" s="176"/>
    </row>
    <row r="49" spans="1:27" ht="30.75" hidden="1" outlineLevel="1" thickBot="1">
      <c r="B49" s="1072"/>
      <c r="C49" s="1062"/>
      <c r="D49" s="179" t="s">
        <v>575</v>
      </c>
      <c r="E49" s="171" t="s">
        <v>571</v>
      </c>
      <c r="F49" s="146">
        <v>0</v>
      </c>
      <c r="G49" s="171" t="s">
        <v>572</v>
      </c>
      <c r="H49" s="171" t="s">
        <v>576</v>
      </c>
      <c r="I49" s="180">
        <v>2500</v>
      </c>
      <c r="J49" s="174"/>
      <c r="K49" s="175">
        <v>0</v>
      </c>
      <c r="L49" s="174"/>
      <c r="M49" s="146">
        <v>736</v>
      </c>
      <c r="N49" s="174"/>
      <c r="O49" s="174"/>
      <c r="P49" s="146">
        <v>736</v>
      </c>
      <c r="Q49" s="174"/>
      <c r="R49" s="174"/>
      <c r="S49" s="174"/>
      <c r="T49" s="174"/>
      <c r="U49" s="146">
        <v>736</v>
      </c>
      <c r="V49" s="147"/>
      <c r="W49" s="174"/>
      <c r="X49" s="174"/>
      <c r="Y49" s="147"/>
      <c r="Z49" s="147"/>
      <c r="AA49" s="176"/>
    </row>
    <row r="50" spans="1:27" ht="45.75" hidden="1" outlineLevel="1" thickBot="1">
      <c r="B50" s="1072"/>
      <c r="C50" s="1062"/>
      <c r="D50" s="179" t="s">
        <v>577</v>
      </c>
      <c r="E50" s="171" t="s">
        <v>571</v>
      </c>
      <c r="F50" s="146">
        <v>0</v>
      </c>
      <c r="G50" s="171" t="s">
        <v>572</v>
      </c>
      <c r="H50" s="171" t="s">
        <v>578</v>
      </c>
      <c r="I50" s="180">
        <v>2304</v>
      </c>
      <c r="J50" s="174"/>
      <c r="K50" s="146">
        <v>96</v>
      </c>
      <c r="L50" s="174"/>
      <c r="M50" s="175">
        <v>0</v>
      </c>
      <c r="N50" s="174"/>
      <c r="O50" s="174"/>
      <c r="P50" s="175">
        <v>1</v>
      </c>
      <c r="Q50" s="174"/>
      <c r="R50" s="174"/>
      <c r="S50" s="174"/>
      <c r="T50" s="174"/>
      <c r="U50" s="175">
        <v>1</v>
      </c>
      <c r="V50" s="147"/>
      <c r="W50" s="174"/>
      <c r="X50" s="174"/>
      <c r="Y50" s="147"/>
      <c r="Z50" s="147"/>
      <c r="AA50" s="176"/>
    </row>
    <row r="51" spans="1:27" ht="30.75" hidden="1" outlineLevel="1" thickBot="1">
      <c r="B51" s="1072"/>
      <c r="C51" s="1062"/>
      <c r="D51" s="179" t="s">
        <v>579</v>
      </c>
      <c r="E51" s="171" t="s">
        <v>512</v>
      </c>
      <c r="F51" s="146">
        <v>0</v>
      </c>
      <c r="G51" s="171" t="s">
        <v>580</v>
      </c>
      <c r="H51" s="171" t="s">
        <v>581</v>
      </c>
      <c r="I51" s="182">
        <v>1</v>
      </c>
      <c r="J51" s="174"/>
      <c r="K51" s="175">
        <v>0</v>
      </c>
      <c r="L51" s="174"/>
      <c r="M51" s="147"/>
      <c r="N51" s="174"/>
      <c r="O51" s="174"/>
      <c r="P51" s="147"/>
      <c r="Q51" s="174"/>
      <c r="R51" s="174"/>
      <c r="S51" s="174"/>
      <c r="T51" s="174"/>
      <c r="U51" s="147"/>
      <c r="V51" s="147"/>
      <c r="W51" s="174"/>
      <c r="X51" s="174"/>
      <c r="Y51" s="147"/>
      <c r="Z51" s="147"/>
      <c r="AA51" s="176"/>
    </row>
    <row r="52" spans="1:27" ht="30.75" hidden="1" outlineLevel="1" thickBot="1">
      <c r="B52" s="1072"/>
      <c r="C52" s="1062"/>
      <c r="D52" s="179" t="s">
        <v>558</v>
      </c>
      <c r="E52" s="171" t="s">
        <v>512</v>
      </c>
      <c r="F52" s="146">
        <v>0</v>
      </c>
      <c r="G52" s="171" t="s">
        <v>580</v>
      </c>
      <c r="H52" s="171" t="s">
        <v>582</v>
      </c>
      <c r="I52" s="183"/>
      <c r="J52" s="174"/>
      <c r="K52" s="147"/>
      <c r="L52" s="174"/>
      <c r="M52" s="175">
        <v>1</v>
      </c>
      <c r="N52" s="174"/>
      <c r="O52" s="174"/>
      <c r="P52" s="175">
        <v>1</v>
      </c>
      <c r="Q52" s="174"/>
      <c r="R52" s="174"/>
      <c r="S52" s="174"/>
      <c r="T52" s="174"/>
      <c r="U52" s="175">
        <v>1</v>
      </c>
      <c r="V52" s="147"/>
      <c r="W52" s="174"/>
      <c r="X52" s="174"/>
      <c r="Y52" s="147"/>
      <c r="Z52" s="147"/>
      <c r="AA52" s="176"/>
    </row>
    <row r="53" spans="1:27" ht="30.75" hidden="1" outlineLevel="1" thickBot="1">
      <c r="B53" s="1072"/>
      <c r="C53" s="1062"/>
      <c r="D53" s="179" t="s">
        <v>583</v>
      </c>
      <c r="E53" s="171" t="s">
        <v>571</v>
      </c>
      <c r="F53" s="146">
        <v>720</v>
      </c>
      <c r="G53" s="171" t="s">
        <v>584</v>
      </c>
      <c r="H53" s="171" t="s">
        <v>585</v>
      </c>
      <c r="I53" s="173">
        <v>1</v>
      </c>
      <c r="J53" s="174"/>
      <c r="K53" s="175">
        <v>1</v>
      </c>
      <c r="L53" s="174"/>
      <c r="M53" s="174"/>
      <c r="N53" s="174"/>
      <c r="O53" s="174"/>
      <c r="P53" s="174"/>
      <c r="Q53" s="174"/>
      <c r="R53" s="174"/>
      <c r="S53" s="174"/>
      <c r="T53" s="174"/>
      <c r="U53" s="174"/>
      <c r="V53" s="174"/>
      <c r="W53" s="174"/>
      <c r="X53" s="174"/>
      <c r="Y53" s="174"/>
      <c r="Z53" s="174"/>
      <c r="AA53" s="176"/>
    </row>
    <row r="54" spans="1:27" ht="30.75" hidden="1" outlineLevel="1" thickBot="1">
      <c r="B54" s="1073"/>
      <c r="C54" s="1084"/>
      <c r="D54" s="184" t="s">
        <v>586</v>
      </c>
      <c r="E54" s="185" t="s">
        <v>571</v>
      </c>
      <c r="F54" s="186">
        <v>719</v>
      </c>
      <c r="G54" s="185"/>
      <c r="H54" s="185" t="s">
        <v>585</v>
      </c>
      <c r="I54" s="187">
        <v>720</v>
      </c>
      <c r="J54" s="188"/>
      <c r="K54" s="188"/>
      <c r="L54" s="188"/>
      <c r="M54" s="188"/>
      <c r="N54" s="189"/>
      <c r="O54" s="189"/>
      <c r="P54" s="189"/>
      <c r="Q54" s="189"/>
      <c r="R54" s="189"/>
      <c r="S54" s="189"/>
      <c r="T54" s="189"/>
      <c r="U54" s="189"/>
      <c r="V54" s="189"/>
      <c r="W54" s="189"/>
      <c r="X54" s="189"/>
      <c r="Y54" s="189"/>
      <c r="Z54" s="189"/>
      <c r="AA54" s="190"/>
    </row>
    <row r="55" spans="1:27" ht="15" customHeight="1" collapsed="1">
      <c r="D55" s="191"/>
      <c r="E55" s="192"/>
      <c r="F55" s="192"/>
      <c r="G55" s="193"/>
      <c r="H55" s="192"/>
    </row>
    <row r="56" spans="1:27" ht="15" customHeight="1">
      <c r="D56" s="191"/>
      <c r="E56" s="192"/>
      <c r="F56" s="192"/>
      <c r="G56" s="193"/>
      <c r="H56" s="192"/>
    </row>
    <row r="57" spans="1:27" ht="15" customHeight="1">
      <c r="D57" s="191"/>
      <c r="E57" s="192"/>
      <c r="F57" s="192"/>
      <c r="G57" s="193"/>
      <c r="H57" s="192"/>
    </row>
    <row r="58" spans="1:27" ht="15" customHeight="1">
      <c r="D58" s="109"/>
      <c r="E58" s="109"/>
      <c r="F58" s="109"/>
    </row>
    <row r="59" spans="1:27" ht="15" customHeight="1">
      <c r="A59" s="194"/>
      <c r="B59" s="1085" t="s">
        <v>587</v>
      </c>
      <c r="C59" s="1086"/>
      <c r="D59" s="1086"/>
      <c r="E59" s="1086"/>
      <c r="F59" s="1086"/>
      <c r="G59" s="1086"/>
      <c r="H59" s="1086"/>
      <c r="I59" s="1086"/>
      <c r="J59" s="1086"/>
      <c r="K59" s="1086"/>
      <c r="L59" s="1086"/>
      <c r="M59" s="1086"/>
      <c r="N59" s="1086"/>
      <c r="O59" s="1086"/>
      <c r="P59" s="1086"/>
      <c r="Q59" s="1086"/>
      <c r="R59" s="1086"/>
      <c r="S59" s="1086"/>
      <c r="T59" s="1086"/>
      <c r="U59" s="1086"/>
      <c r="V59" s="1086"/>
      <c r="W59" s="1086"/>
      <c r="X59" s="1086"/>
      <c r="Y59" s="1086"/>
      <c r="Z59" s="1086"/>
      <c r="AA59" s="1087"/>
    </row>
    <row r="60" spans="1:27" ht="15" customHeight="1">
      <c r="A60" s="194"/>
      <c r="B60" s="993"/>
      <c r="C60" s="994"/>
      <c r="D60" s="994"/>
      <c r="E60" s="994"/>
      <c r="F60" s="994"/>
      <c r="G60" s="994"/>
      <c r="H60" s="994"/>
      <c r="I60" s="994"/>
      <c r="J60" s="994"/>
      <c r="K60" s="994"/>
      <c r="L60" s="994"/>
      <c r="M60" s="994"/>
      <c r="N60" s="994"/>
      <c r="O60" s="994"/>
      <c r="P60" s="994"/>
      <c r="Q60" s="994"/>
      <c r="R60" s="994"/>
      <c r="S60" s="994"/>
      <c r="T60" s="994"/>
      <c r="U60" s="994"/>
      <c r="V60" s="994"/>
      <c r="W60" s="994"/>
      <c r="X60" s="994"/>
      <c r="Y60" s="994"/>
      <c r="Z60" s="994"/>
      <c r="AA60" s="995"/>
    </row>
    <row r="61" spans="1:27" ht="15" customHeight="1">
      <c r="B61" s="195"/>
      <c r="C61" s="196"/>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197"/>
    </row>
    <row r="62" spans="1:27" ht="21" customHeight="1">
      <c r="B62" s="18" t="s">
        <v>2</v>
      </c>
      <c r="C62" s="1045" t="s">
        <v>3</v>
      </c>
      <c r="D62" s="1046"/>
      <c r="E62" s="1046"/>
      <c r="F62" s="1046"/>
      <c r="G62" s="1046"/>
      <c r="H62" s="1046"/>
      <c r="I62" s="1046"/>
      <c r="J62" s="1046"/>
      <c r="K62" s="1046"/>
      <c r="L62" s="1046"/>
      <c r="M62" s="1046"/>
      <c r="N62" s="1046"/>
      <c r="O62" s="1046"/>
      <c r="P62" s="1046"/>
      <c r="Q62" s="1046"/>
      <c r="R62" s="1046"/>
      <c r="S62" s="1046"/>
      <c r="T62" s="1046"/>
      <c r="U62" s="1046"/>
      <c r="V62" s="1088" t="s">
        <v>4</v>
      </c>
      <c r="W62" s="1089"/>
      <c r="X62" s="1089"/>
      <c r="Y62" s="1090"/>
      <c r="Z62" s="1091" t="s">
        <v>5</v>
      </c>
      <c r="AA62" s="1092"/>
    </row>
    <row r="63" spans="1:27" ht="80.25" customHeight="1">
      <c r="B63" s="198" t="s">
        <v>6</v>
      </c>
      <c r="C63" s="1093" t="s">
        <v>588</v>
      </c>
      <c r="D63" s="1094"/>
      <c r="E63" s="199" t="s">
        <v>8</v>
      </c>
      <c r="F63" s="199" t="s">
        <v>9</v>
      </c>
      <c r="G63" s="199" t="s">
        <v>13</v>
      </c>
      <c r="H63" s="199" t="s">
        <v>14</v>
      </c>
      <c r="I63" s="199" t="s">
        <v>15</v>
      </c>
      <c r="J63" s="1095" t="s">
        <v>484</v>
      </c>
      <c r="K63" s="1096"/>
      <c r="L63" s="1097"/>
      <c r="M63" s="1098" t="s">
        <v>485</v>
      </c>
      <c r="N63" s="1099"/>
      <c r="O63" s="1100"/>
      <c r="P63" s="1101" t="s">
        <v>486</v>
      </c>
      <c r="Q63" s="1102"/>
      <c r="R63" s="1103"/>
      <c r="S63" s="1104" t="s">
        <v>487</v>
      </c>
      <c r="T63" s="1105"/>
      <c r="U63" s="1106"/>
      <c r="V63" s="200" t="s">
        <v>22</v>
      </c>
      <c r="W63" s="201" t="s">
        <v>23</v>
      </c>
      <c r="X63" s="201" t="s">
        <v>24</v>
      </c>
      <c r="Y63" s="200" t="s">
        <v>488</v>
      </c>
      <c r="Z63" s="201" t="s">
        <v>26</v>
      </c>
      <c r="AA63" s="201" t="s">
        <v>27</v>
      </c>
    </row>
    <row r="64" spans="1:27" ht="90.75" customHeight="1">
      <c r="B64" s="202">
        <v>6</v>
      </c>
      <c r="C64" s="1077" t="s">
        <v>589</v>
      </c>
      <c r="D64" s="1078"/>
      <c r="E64" s="203" t="s">
        <v>490</v>
      </c>
      <c r="F64" s="204">
        <v>0.98</v>
      </c>
      <c r="G64" s="205" t="s">
        <v>128</v>
      </c>
      <c r="H64" s="203" t="s">
        <v>509</v>
      </c>
      <c r="I64" s="206">
        <v>1</v>
      </c>
      <c r="J64" s="1079">
        <v>0.34</v>
      </c>
      <c r="K64" s="1080"/>
      <c r="L64" s="1081"/>
      <c r="M64" s="1079">
        <v>0.8</v>
      </c>
      <c r="N64" s="1080"/>
      <c r="O64" s="1081"/>
      <c r="P64" s="1079">
        <v>1</v>
      </c>
      <c r="Q64" s="1080"/>
      <c r="R64" s="1081"/>
      <c r="S64" s="1079">
        <f>(((+U19+U18+U17)/4 )+P64)</f>
        <v>1</v>
      </c>
      <c r="T64" s="1080"/>
      <c r="U64" s="1081"/>
      <c r="V64" s="207" t="s">
        <v>590</v>
      </c>
      <c r="W64" s="208" t="s">
        <v>494</v>
      </c>
      <c r="X64" s="208" t="s">
        <v>495</v>
      </c>
      <c r="Y64" s="209" t="s">
        <v>591</v>
      </c>
      <c r="Z64" s="210" t="str">
        <f>+Z18</f>
        <v>$</v>
      </c>
      <c r="AA64" s="211">
        <f>+AA17</f>
        <v>0</v>
      </c>
    </row>
    <row r="68" spans="4:22" ht="15" customHeight="1">
      <c r="G68" s="1023" t="s">
        <v>475</v>
      </c>
      <c r="H68" s="212"/>
      <c r="I68" s="213"/>
      <c r="J68" s="214"/>
      <c r="K68" s="214"/>
    </row>
    <row r="69" spans="4:22" ht="15" customHeight="1">
      <c r="G69" s="1082"/>
      <c r="H69" s="103"/>
      <c r="I69" s="215"/>
      <c r="J69" s="214"/>
      <c r="K69" s="214"/>
    </row>
    <row r="70" spans="4:22" ht="15" customHeight="1">
      <c r="G70" s="1114"/>
      <c r="H70" s="1028" t="s">
        <v>592</v>
      </c>
      <c r="I70" s="1030"/>
      <c r="J70" s="1027" t="s">
        <v>477</v>
      </c>
      <c r="K70" s="1027"/>
      <c r="L70" s="1027"/>
      <c r="M70" s="1027" t="s">
        <v>478</v>
      </c>
      <c r="N70" s="1027"/>
      <c r="O70" s="1027"/>
      <c r="P70" s="1027"/>
      <c r="Q70" s="1027"/>
      <c r="R70" s="1027"/>
      <c r="S70" s="1027"/>
      <c r="T70" s="1027"/>
    </row>
    <row r="71" spans="4:22" ht="15" customHeight="1">
      <c r="G71" s="1115"/>
      <c r="H71" s="1031"/>
      <c r="I71" s="1033"/>
      <c r="J71" s="1027"/>
      <c r="K71" s="1027"/>
      <c r="L71" s="1027"/>
      <c r="M71" s="1027"/>
      <c r="N71" s="1027"/>
      <c r="O71" s="1027"/>
      <c r="P71" s="1027"/>
      <c r="Q71" s="1027"/>
      <c r="R71" s="1027"/>
      <c r="S71" s="1027"/>
      <c r="T71" s="1027"/>
    </row>
    <row r="72" spans="4:22" ht="15" customHeight="1">
      <c r="G72" s="1116" t="s">
        <v>479</v>
      </c>
      <c r="H72" s="1109" t="s">
        <v>593</v>
      </c>
      <c r="I72" s="1110"/>
      <c r="J72" s="1036">
        <f ca="1">TODAY()-6</f>
        <v>45703</v>
      </c>
      <c r="K72" s="1036"/>
      <c r="L72" s="1036"/>
      <c r="M72" s="1113"/>
      <c r="N72" s="1113"/>
      <c r="O72" s="1113"/>
      <c r="P72" s="1113"/>
      <c r="Q72" s="1113"/>
      <c r="R72" s="1113"/>
      <c r="S72" s="1113"/>
      <c r="T72" s="1113"/>
    </row>
    <row r="73" spans="4:22" ht="15" customHeight="1">
      <c r="G73" s="1117"/>
      <c r="H73" s="1111"/>
      <c r="I73" s="1112"/>
      <c r="J73" s="1036"/>
      <c r="K73" s="1036"/>
      <c r="L73" s="1036"/>
      <c r="M73" s="1113"/>
      <c r="N73" s="1113"/>
      <c r="O73" s="1113"/>
      <c r="P73" s="1113"/>
      <c r="Q73" s="1113"/>
      <c r="R73" s="1113"/>
      <c r="S73" s="1113"/>
      <c r="T73" s="1113"/>
    </row>
    <row r="74" spans="4:22" ht="15" customHeight="1">
      <c r="G74" s="1107" t="s">
        <v>480</v>
      </c>
      <c r="H74" s="1109" t="s">
        <v>594</v>
      </c>
      <c r="I74" s="1110"/>
      <c r="J74" s="1036">
        <f ca="1">TODAY()-6</f>
        <v>45703</v>
      </c>
      <c r="K74" s="1036"/>
      <c r="L74" s="1036"/>
      <c r="M74" s="1113"/>
      <c r="N74" s="1113"/>
      <c r="O74" s="1113"/>
      <c r="P74" s="1113"/>
      <c r="Q74" s="1113"/>
      <c r="R74" s="1113"/>
      <c r="S74" s="1113"/>
      <c r="T74" s="1113"/>
    </row>
    <row r="75" spans="4:22" ht="15" customHeight="1">
      <c r="G75" s="1108"/>
      <c r="H75" s="1111"/>
      <c r="I75" s="1112"/>
      <c r="J75" s="1036"/>
      <c r="K75" s="1036"/>
      <c r="L75" s="1036"/>
      <c r="M75" s="1113"/>
      <c r="N75" s="1113"/>
      <c r="O75" s="1113"/>
      <c r="P75" s="1113"/>
      <c r="Q75" s="1113"/>
      <c r="R75" s="1113"/>
      <c r="S75" s="1113"/>
      <c r="T75" s="1113"/>
    </row>
    <row r="76" spans="4:22" ht="15" customHeight="1">
      <c r="G76" s="122"/>
      <c r="H76" s="122"/>
      <c r="I76" s="122"/>
      <c r="J76" s="122"/>
      <c r="K76" s="122"/>
      <c r="L76" s="122"/>
      <c r="M76" s="122"/>
      <c r="N76" s="122"/>
      <c r="O76" s="122"/>
      <c r="P76" s="122"/>
      <c r="Q76" s="122"/>
      <c r="R76" s="122"/>
      <c r="S76" s="122"/>
      <c r="T76" s="122"/>
      <c r="U76" s="122"/>
      <c r="V76" s="122"/>
    </row>
    <row r="77" spans="4:22" ht="15" customHeight="1">
      <c r="G77" s="122"/>
      <c r="H77" s="122"/>
      <c r="I77" s="122"/>
      <c r="J77" s="122"/>
      <c r="K77" s="122"/>
      <c r="L77" s="122"/>
      <c r="M77" s="122"/>
      <c r="N77" s="122"/>
      <c r="O77" s="122"/>
      <c r="P77" s="122"/>
      <c r="Q77" s="122"/>
      <c r="R77" s="122"/>
      <c r="S77" s="122"/>
      <c r="T77" s="122"/>
      <c r="U77" s="122"/>
      <c r="V77" s="122"/>
    </row>
    <row r="78" spans="4:22" ht="15" customHeight="1">
      <c r="G78" s="212"/>
      <c r="H78" s="212"/>
      <c r="I78" s="213"/>
      <c r="J78" s="214"/>
      <c r="K78" s="214"/>
    </row>
    <row r="80" spans="4:22" ht="15" customHeight="1">
      <c r="D80" s="109"/>
      <c r="E80" s="109"/>
      <c r="F80" s="109"/>
    </row>
    <row r="81" spans="4:6" ht="15" customHeight="1">
      <c r="D81" s="109"/>
      <c r="E81" s="109"/>
      <c r="F81" s="109"/>
    </row>
  </sheetData>
  <mergeCells count="172">
    <mergeCell ref="G74:G75"/>
    <mergeCell ref="H74:I75"/>
    <mergeCell ref="J74:L75"/>
    <mergeCell ref="M74:T75"/>
    <mergeCell ref="G70:G71"/>
    <mergeCell ref="H70:I71"/>
    <mergeCell ref="J70:L71"/>
    <mergeCell ref="M70:T71"/>
    <mergeCell ref="G72:G73"/>
    <mergeCell ref="H72:I73"/>
    <mergeCell ref="J72:L73"/>
    <mergeCell ref="M72:T73"/>
    <mergeCell ref="C64:D64"/>
    <mergeCell ref="J64:L64"/>
    <mergeCell ref="M64:O64"/>
    <mergeCell ref="P64:R64"/>
    <mergeCell ref="S64:U64"/>
    <mergeCell ref="G68:G69"/>
    <mergeCell ref="C44:C54"/>
    <mergeCell ref="B59:AA60"/>
    <mergeCell ref="C62:U62"/>
    <mergeCell ref="V62:Y62"/>
    <mergeCell ref="Z62:AA62"/>
    <mergeCell ref="C63:D63"/>
    <mergeCell ref="J63:L63"/>
    <mergeCell ref="M63:O63"/>
    <mergeCell ref="P63:R63"/>
    <mergeCell ref="S63:U63"/>
    <mergeCell ref="J42:L42"/>
    <mergeCell ref="M42:O42"/>
    <mergeCell ref="P42:R42"/>
    <mergeCell ref="S42:U42"/>
    <mergeCell ref="B43:B54"/>
    <mergeCell ref="C43:D43"/>
    <mergeCell ref="J43:L43"/>
    <mergeCell ref="M43:O43"/>
    <mergeCell ref="P43:R43"/>
    <mergeCell ref="S43:U43"/>
    <mergeCell ref="B36:B42"/>
    <mergeCell ref="C36:D36"/>
    <mergeCell ref="J36:L36"/>
    <mergeCell ref="M36:O36"/>
    <mergeCell ref="P36:R36"/>
    <mergeCell ref="S36:U36"/>
    <mergeCell ref="C37:C42"/>
    <mergeCell ref="M33:O33"/>
    <mergeCell ref="P33:R33"/>
    <mergeCell ref="S33:U33"/>
    <mergeCell ref="J40:L40"/>
    <mergeCell ref="M40:O40"/>
    <mergeCell ref="P40:R40"/>
    <mergeCell ref="S40:U40"/>
    <mergeCell ref="J41:L41"/>
    <mergeCell ref="M41:O41"/>
    <mergeCell ref="P41:R41"/>
    <mergeCell ref="S41:U41"/>
    <mergeCell ref="S37:U37"/>
    <mergeCell ref="J38:L38"/>
    <mergeCell ref="M38:O38"/>
    <mergeCell ref="P38:R38"/>
    <mergeCell ref="S38:U38"/>
    <mergeCell ref="J39:L39"/>
    <mergeCell ref="M39:O39"/>
    <mergeCell ref="P39:R39"/>
    <mergeCell ref="S39:U39"/>
    <mergeCell ref="J37:L37"/>
    <mergeCell ref="M37:O37"/>
    <mergeCell ref="P37:R37"/>
    <mergeCell ref="B30:B35"/>
    <mergeCell ref="C30:D30"/>
    <mergeCell ref="J30:L30"/>
    <mergeCell ref="M30:O30"/>
    <mergeCell ref="P30:R30"/>
    <mergeCell ref="S30:U30"/>
    <mergeCell ref="C31:C35"/>
    <mergeCell ref="J31:L31"/>
    <mergeCell ref="M31:O31"/>
    <mergeCell ref="P31:R31"/>
    <mergeCell ref="J34:L34"/>
    <mergeCell ref="M34:O34"/>
    <mergeCell ref="P34:R34"/>
    <mergeCell ref="S34:U34"/>
    <mergeCell ref="J35:L35"/>
    <mergeCell ref="M35:O35"/>
    <mergeCell ref="P35:R35"/>
    <mergeCell ref="S35:U35"/>
    <mergeCell ref="S31:U31"/>
    <mergeCell ref="J32:L32"/>
    <mergeCell ref="M32:O32"/>
    <mergeCell ref="P32:R32"/>
    <mergeCell ref="S32:U32"/>
    <mergeCell ref="J33:L33"/>
    <mergeCell ref="M29:O29"/>
    <mergeCell ref="P29:R29"/>
    <mergeCell ref="S29:U29"/>
    <mergeCell ref="J26:L26"/>
    <mergeCell ref="M26:O26"/>
    <mergeCell ref="P26:R26"/>
    <mergeCell ref="S26:U26"/>
    <mergeCell ref="J27:L27"/>
    <mergeCell ref="M27:O27"/>
    <mergeCell ref="P27:R27"/>
    <mergeCell ref="S27:U27"/>
    <mergeCell ref="B22:B29"/>
    <mergeCell ref="C22:D22"/>
    <mergeCell ref="J22:L22"/>
    <mergeCell ref="M22:O22"/>
    <mergeCell ref="P22:R22"/>
    <mergeCell ref="S22:U22"/>
    <mergeCell ref="C23:C29"/>
    <mergeCell ref="J23:L23"/>
    <mergeCell ref="M23:O23"/>
    <mergeCell ref="P23:R23"/>
    <mergeCell ref="S23:U23"/>
    <mergeCell ref="J24:L24"/>
    <mergeCell ref="M24:O24"/>
    <mergeCell ref="P24:R24"/>
    <mergeCell ref="S24:U24"/>
    <mergeCell ref="J25:L25"/>
    <mergeCell ref="M25:O25"/>
    <mergeCell ref="P25:R25"/>
    <mergeCell ref="S25:U25"/>
    <mergeCell ref="J28:L28"/>
    <mergeCell ref="M28:O28"/>
    <mergeCell ref="P28:R28"/>
    <mergeCell ref="S28:U28"/>
    <mergeCell ref="J29:L29"/>
    <mergeCell ref="M21:O21"/>
    <mergeCell ref="P21:R21"/>
    <mergeCell ref="S21:U21"/>
    <mergeCell ref="J18:L18"/>
    <mergeCell ref="M18:O18"/>
    <mergeCell ref="P18:R18"/>
    <mergeCell ref="S18:U18"/>
    <mergeCell ref="J19:L19"/>
    <mergeCell ref="M19:O19"/>
    <mergeCell ref="P19:R19"/>
    <mergeCell ref="S19:U19"/>
    <mergeCell ref="B14:B21"/>
    <mergeCell ref="C14:D14"/>
    <mergeCell ref="J14:L14"/>
    <mergeCell ref="M14:O14"/>
    <mergeCell ref="P14:R14"/>
    <mergeCell ref="S14:U14"/>
    <mergeCell ref="C15:C21"/>
    <mergeCell ref="J15:L15"/>
    <mergeCell ref="M15:O15"/>
    <mergeCell ref="P15:R15"/>
    <mergeCell ref="S15:U15"/>
    <mergeCell ref="J16:L16"/>
    <mergeCell ref="M16:O16"/>
    <mergeCell ref="P16:R16"/>
    <mergeCell ref="S16:U16"/>
    <mergeCell ref="J17:L17"/>
    <mergeCell ref="M17:O17"/>
    <mergeCell ref="P17:R17"/>
    <mergeCell ref="S17:U17"/>
    <mergeCell ref="J20:L20"/>
    <mergeCell ref="M20:O20"/>
    <mergeCell ref="P20:R20"/>
    <mergeCell ref="S20:U20"/>
    <mergeCell ref="J21:L21"/>
    <mergeCell ref="K2:AA5"/>
    <mergeCell ref="B8:AA9"/>
    <mergeCell ref="C12:U12"/>
    <mergeCell ref="V12:Y12"/>
    <mergeCell ref="Z12:AA12"/>
    <mergeCell ref="C13:D13"/>
    <mergeCell ref="J13:L13"/>
    <mergeCell ref="M13:O13"/>
    <mergeCell ref="P13:R13"/>
    <mergeCell ref="S13:U13"/>
  </mergeCells>
  <pageMargins left="0.23622047244094491" right="0.23622047244094491" top="0.74803149606299213" bottom="0.74803149606299213" header="0.31496062992125984" footer="0.31496062992125984"/>
  <pageSetup paperSize="5" scale="43" fitToHeight="0" orientation="landscape" r:id="rId1"/>
  <headerFooter>
    <oddFooter>&amp;LPágina &amp;P&amp;CPreparado por LUIS EMILIO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K82"/>
  <sheetViews>
    <sheetView showGridLines="0" view="pageBreakPreview" topLeftCell="A56" zoomScale="85" zoomScaleNormal="55" zoomScaleSheetLayoutView="85" zoomScalePageLayoutView="10" workbookViewId="0">
      <selection activeCell="AE398" sqref="AE398"/>
    </sheetView>
  </sheetViews>
  <sheetFormatPr baseColWidth="10" defaultColWidth="14.42578125" defaultRowHeight="15" customHeight="1" outlineLevelRow="1"/>
  <cols>
    <col min="1" max="1" width="3.85546875" style="109" customWidth="1"/>
    <col min="2" max="2" width="10.42578125" style="303" customWidth="1"/>
    <col min="3" max="3" width="5.7109375" style="109" customWidth="1"/>
    <col min="4" max="4" width="65.7109375" style="121" customWidth="1"/>
    <col min="5" max="5" width="15.85546875" style="122" customWidth="1"/>
    <col min="6" max="6" width="12" style="122" customWidth="1"/>
    <col min="7" max="7" width="37.5703125" style="194" customWidth="1"/>
    <col min="8" max="8" width="27.7109375" style="109" customWidth="1"/>
    <col min="9" max="9" width="8.5703125" style="109" customWidth="1"/>
    <col min="10" max="21" width="4.140625" style="109" customWidth="1"/>
    <col min="22" max="22" width="24" style="109" customWidth="1"/>
    <col min="23" max="23" width="18.42578125" style="304" customWidth="1"/>
    <col min="24" max="24" width="15.42578125" style="194" customWidth="1"/>
    <col min="25" max="25" width="24.140625" style="109" customWidth="1"/>
    <col min="26" max="26" width="27.140625" style="109" customWidth="1"/>
    <col min="27" max="27" width="17.85546875" style="109" customWidth="1"/>
    <col min="28" max="28" width="3.85546875" style="109" customWidth="1"/>
    <col min="29" max="29" width="23" style="109" customWidth="1"/>
    <col min="30" max="37" width="11.42578125" style="109" customWidth="1"/>
    <col min="38" max="16384" width="14.42578125" style="109"/>
  </cols>
  <sheetData>
    <row r="1" spans="1:37" ht="33">
      <c r="A1" s="11"/>
      <c r="B1" s="1"/>
      <c r="C1" s="110"/>
      <c r="D1" s="3"/>
      <c r="E1" s="3"/>
      <c r="F1" s="3"/>
      <c r="G1" s="3"/>
      <c r="H1" s="3"/>
      <c r="I1" s="3"/>
      <c r="J1" s="3"/>
      <c r="K1" s="970" t="s">
        <v>0</v>
      </c>
      <c r="L1" s="970"/>
      <c r="M1" s="970"/>
      <c r="N1" s="970"/>
      <c r="O1" s="970"/>
      <c r="P1" s="970"/>
      <c r="Q1" s="970"/>
      <c r="R1" s="970"/>
      <c r="S1" s="970"/>
      <c r="T1" s="970"/>
      <c r="U1" s="970"/>
      <c r="V1" s="970"/>
      <c r="W1" s="970"/>
      <c r="X1" s="970"/>
      <c r="Y1" s="970"/>
      <c r="Z1" s="970"/>
      <c r="AA1" s="970"/>
      <c r="AB1" s="11"/>
      <c r="AC1" s="11"/>
      <c r="AD1" s="11"/>
      <c r="AE1" s="11"/>
      <c r="AF1" s="11"/>
      <c r="AG1" s="11"/>
      <c r="AH1" s="11"/>
      <c r="AI1" s="11"/>
      <c r="AJ1" s="11"/>
      <c r="AK1" s="108"/>
    </row>
    <row r="2" spans="1:37" ht="19.5" customHeight="1">
      <c r="A2" s="108"/>
      <c r="B2" s="1"/>
      <c r="C2" s="3"/>
      <c r="D2" s="3"/>
      <c r="E2" s="3"/>
      <c r="F2" s="3"/>
      <c r="G2" s="3"/>
      <c r="H2" s="3"/>
      <c r="I2" s="3"/>
      <c r="J2" s="3"/>
      <c r="K2" s="970"/>
      <c r="L2" s="970"/>
      <c r="M2" s="970"/>
      <c r="N2" s="970"/>
      <c r="O2" s="970"/>
      <c r="P2" s="970"/>
      <c r="Q2" s="970"/>
      <c r="R2" s="970"/>
      <c r="S2" s="970"/>
      <c r="T2" s="970"/>
      <c r="U2" s="970"/>
      <c r="V2" s="970"/>
      <c r="W2" s="970"/>
      <c r="X2" s="970"/>
      <c r="Y2" s="970"/>
      <c r="Z2" s="970"/>
      <c r="AA2" s="970"/>
      <c r="AB2" s="7"/>
      <c r="AC2" s="7"/>
      <c r="AD2" s="7"/>
      <c r="AE2" s="7"/>
      <c r="AF2" s="7"/>
      <c r="AG2" s="7"/>
      <c r="AH2" s="7"/>
      <c r="AI2" s="7"/>
      <c r="AJ2" s="7"/>
      <c r="AK2" s="7"/>
    </row>
    <row r="3" spans="1:37" ht="27">
      <c r="A3" s="108"/>
      <c r="B3" s="1"/>
      <c r="C3" s="111"/>
      <c r="D3" s="3"/>
      <c r="E3" s="3"/>
      <c r="F3" s="3"/>
      <c r="G3" s="3"/>
      <c r="H3" s="3"/>
      <c r="I3" s="3"/>
      <c r="J3" s="3"/>
      <c r="K3" s="970"/>
      <c r="L3" s="970"/>
      <c r="M3" s="970"/>
      <c r="N3" s="970"/>
      <c r="O3" s="970"/>
      <c r="P3" s="970"/>
      <c r="Q3" s="970"/>
      <c r="R3" s="970"/>
      <c r="S3" s="970"/>
      <c r="T3" s="970"/>
      <c r="U3" s="970"/>
      <c r="V3" s="970"/>
      <c r="W3" s="970"/>
      <c r="X3" s="970"/>
      <c r="Y3" s="970"/>
      <c r="Z3" s="970"/>
      <c r="AA3" s="970"/>
      <c r="AB3" s="7"/>
      <c r="AC3" s="7"/>
      <c r="AD3" s="7"/>
      <c r="AE3" s="7"/>
      <c r="AF3" s="7"/>
      <c r="AG3" s="7"/>
      <c r="AH3" s="7"/>
      <c r="AI3" s="7"/>
      <c r="AJ3" s="7"/>
      <c r="AK3" s="7"/>
    </row>
    <row r="4" spans="1:37" ht="19.5" customHeight="1" thickBot="1">
      <c r="A4" s="108"/>
      <c r="B4" s="1"/>
      <c r="C4" s="5"/>
      <c r="D4" s="5"/>
      <c r="E4" s="5"/>
      <c r="F4" s="5"/>
      <c r="G4" s="5"/>
      <c r="H4" s="5"/>
      <c r="I4" s="5"/>
      <c r="J4" s="5"/>
      <c r="K4" s="970"/>
      <c r="L4" s="970"/>
      <c r="M4" s="970"/>
      <c r="N4" s="970"/>
      <c r="O4" s="970"/>
      <c r="P4" s="970"/>
      <c r="Q4" s="970"/>
      <c r="R4" s="970"/>
      <c r="S4" s="970"/>
      <c r="T4" s="970"/>
      <c r="U4" s="970"/>
      <c r="V4" s="970"/>
      <c r="W4" s="970"/>
      <c r="X4" s="970"/>
      <c r="Y4" s="970"/>
      <c r="Z4" s="970"/>
      <c r="AA4" s="970"/>
      <c r="AB4" s="7"/>
      <c r="AC4" s="7"/>
      <c r="AD4" s="7"/>
      <c r="AE4" s="7"/>
      <c r="AF4" s="7"/>
      <c r="AG4" s="7"/>
      <c r="AH4" s="7"/>
      <c r="AI4" s="7"/>
      <c r="AJ4" s="7"/>
      <c r="AK4" s="7"/>
    </row>
    <row r="5" spans="1:37" ht="19.5" thickTop="1">
      <c r="A5" s="108"/>
      <c r="B5" s="6"/>
      <c r="C5" s="113"/>
      <c r="D5" s="114"/>
      <c r="E5" s="9"/>
      <c r="F5" s="9"/>
      <c r="G5" s="9"/>
      <c r="H5" s="9"/>
      <c r="I5" s="9"/>
      <c r="J5" s="9"/>
      <c r="K5" s="9"/>
      <c r="L5" s="973"/>
      <c r="M5" s="973"/>
      <c r="N5" s="973"/>
      <c r="O5" s="973"/>
      <c r="P5" s="973"/>
      <c r="Q5" s="973"/>
      <c r="R5" s="973"/>
      <c r="S5" s="973"/>
      <c r="T5" s="973"/>
      <c r="U5" s="973"/>
      <c r="V5" s="973"/>
      <c r="W5" s="9"/>
      <c r="X5" s="9"/>
      <c r="Y5" s="974"/>
      <c r="Z5" s="974"/>
      <c r="AA5" s="7"/>
      <c r="AB5" s="7"/>
      <c r="AC5" s="7"/>
      <c r="AD5" s="7"/>
      <c r="AE5" s="7"/>
      <c r="AF5" s="7"/>
      <c r="AG5" s="7"/>
      <c r="AH5" s="7"/>
      <c r="AI5" s="7"/>
      <c r="AJ5" s="7"/>
      <c r="AK5" s="7"/>
    </row>
    <row r="6" spans="1:37" ht="12" customHeight="1">
      <c r="A6" s="108"/>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7"/>
      <c r="AB6" s="7"/>
      <c r="AC6" s="7"/>
      <c r="AD6" s="7"/>
      <c r="AE6" s="7"/>
      <c r="AF6" s="7"/>
      <c r="AG6" s="7"/>
      <c r="AH6" s="7"/>
      <c r="AI6" s="7"/>
      <c r="AJ6" s="7"/>
      <c r="AK6" s="7"/>
    </row>
    <row r="7" spans="1:37" ht="11.25" customHeight="1" thickBot="1">
      <c r="A7" s="11"/>
      <c r="B7" s="10"/>
      <c r="C7" s="11"/>
      <c r="D7" s="8"/>
      <c r="E7" s="12"/>
      <c r="F7" s="12"/>
      <c r="G7" s="13"/>
      <c r="H7" s="12"/>
      <c r="I7" s="17"/>
      <c r="J7" s="17"/>
      <c r="K7" s="17"/>
      <c r="L7" s="12"/>
      <c r="M7" s="12"/>
      <c r="N7" s="12"/>
      <c r="O7" s="12"/>
      <c r="P7" s="12"/>
      <c r="Q7" s="12"/>
      <c r="R7" s="12"/>
      <c r="S7" s="12"/>
      <c r="T7" s="12"/>
      <c r="U7" s="12"/>
      <c r="V7" s="12"/>
      <c r="W7" s="17"/>
      <c r="X7" s="17"/>
      <c r="Y7" s="11"/>
      <c r="Z7" s="11"/>
      <c r="AA7" s="11"/>
      <c r="AB7" s="11"/>
      <c r="AC7" s="11"/>
      <c r="AD7" s="11"/>
      <c r="AE7" s="11"/>
      <c r="AF7" s="11"/>
      <c r="AG7" s="11"/>
      <c r="AH7" s="11"/>
      <c r="AI7" s="11"/>
      <c r="AJ7" s="11"/>
      <c r="AK7" s="108"/>
    </row>
    <row r="8" spans="1:37" ht="19.5" thickTop="1">
      <c r="A8" s="108"/>
      <c r="B8" s="1044" t="s">
        <v>595</v>
      </c>
      <c r="C8" s="976"/>
      <c r="D8" s="976"/>
      <c r="E8" s="976"/>
      <c r="F8" s="976"/>
      <c r="G8" s="976"/>
      <c r="H8" s="976"/>
      <c r="I8" s="976"/>
      <c r="J8" s="976"/>
      <c r="K8" s="976"/>
      <c r="L8" s="976"/>
      <c r="M8" s="976"/>
      <c r="N8" s="976"/>
      <c r="O8" s="976"/>
      <c r="P8" s="976"/>
      <c r="Q8" s="976"/>
      <c r="R8" s="976"/>
      <c r="S8" s="976"/>
      <c r="T8" s="976"/>
      <c r="U8" s="976"/>
      <c r="V8" s="976"/>
      <c r="W8" s="976"/>
      <c r="X8" s="976"/>
      <c r="Y8" s="976"/>
      <c r="Z8" s="976"/>
      <c r="AA8" s="977"/>
      <c r="AB8" s="7"/>
      <c r="AC8" s="7"/>
      <c r="AD8" s="7"/>
      <c r="AE8" s="7"/>
      <c r="AF8" s="7"/>
      <c r="AG8" s="7"/>
      <c r="AH8" s="7"/>
      <c r="AI8" s="7"/>
      <c r="AJ8" s="7"/>
      <c r="AK8" s="7"/>
    </row>
    <row r="9" spans="1:37" ht="19.5" thickBot="1">
      <c r="A9" s="108"/>
      <c r="B9" s="978"/>
      <c r="C9" s="979"/>
      <c r="D9" s="979"/>
      <c r="E9" s="979"/>
      <c r="F9" s="979"/>
      <c r="G9" s="979"/>
      <c r="H9" s="979"/>
      <c r="I9" s="979"/>
      <c r="J9" s="979"/>
      <c r="K9" s="979"/>
      <c r="L9" s="979"/>
      <c r="M9" s="979"/>
      <c r="N9" s="979"/>
      <c r="O9" s="979"/>
      <c r="P9" s="979"/>
      <c r="Q9" s="979"/>
      <c r="R9" s="979"/>
      <c r="S9" s="979"/>
      <c r="T9" s="979"/>
      <c r="U9" s="979"/>
      <c r="V9" s="979"/>
      <c r="W9" s="979"/>
      <c r="X9" s="979"/>
      <c r="Y9" s="979"/>
      <c r="Z9" s="979"/>
      <c r="AA9" s="980"/>
      <c r="AB9" s="7"/>
      <c r="AC9" s="7"/>
      <c r="AD9" s="7"/>
      <c r="AE9" s="7"/>
      <c r="AF9" s="7"/>
      <c r="AG9" s="7"/>
      <c r="AH9" s="7"/>
      <c r="AI9" s="7"/>
      <c r="AJ9" s="7"/>
      <c r="AK9" s="7"/>
    </row>
    <row r="10" spans="1:37" ht="13.5" customHeight="1" thickTop="1" thickBot="1">
      <c r="A10" s="108"/>
      <c r="B10" s="6"/>
      <c r="C10" s="117"/>
      <c r="D10" s="118"/>
      <c r="E10" s="119"/>
      <c r="F10" s="119"/>
      <c r="G10" s="119"/>
      <c r="H10" s="119"/>
      <c r="I10" s="119"/>
      <c r="J10" s="119"/>
      <c r="K10" s="119"/>
      <c r="L10" s="119"/>
      <c r="M10" s="119"/>
      <c r="N10" s="119"/>
      <c r="O10" s="119"/>
      <c r="P10" s="119"/>
      <c r="Q10" s="119"/>
      <c r="R10" s="119"/>
      <c r="S10" s="119"/>
      <c r="T10" s="119"/>
      <c r="U10" s="119"/>
      <c r="V10" s="119"/>
      <c r="W10" s="119"/>
      <c r="X10" s="119"/>
      <c r="Y10" s="120"/>
      <c r="Z10" s="120"/>
      <c r="AA10" s="120"/>
      <c r="AB10" s="7"/>
      <c r="AC10" s="7"/>
      <c r="AD10" s="7"/>
      <c r="AE10" s="7"/>
      <c r="AF10" s="7"/>
      <c r="AG10" s="7"/>
      <c r="AH10" s="7"/>
      <c r="AI10" s="7"/>
      <c r="AJ10" s="7"/>
      <c r="AK10" s="7"/>
    </row>
    <row r="11" spans="1:37" ht="53.25" customHeight="1" thickBot="1">
      <c r="A11" s="11"/>
      <c r="B11" s="216" t="s">
        <v>2</v>
      </c>
      <c r="C11" s="1118" t="s">
        <v>3</v>
      </c>
      <c r="D11" s="1119"/>
      <c r="E11" s="1119"/>
      <c r="F11" s="1119"/>
      <c r="G11" s="1119"/>
      <c r="H11" s="1119"/>
      <c r="I11" s="1119"/>
      <c r="J11" s="1119"/>
      <c r="K11" s="1119"/>
      <c r="L11" s="1119"/>
      <c r="M11" s="1119"/>
      <c r="N11" s="1119"/>
      <c r="O11" s="1119"/>
      <c r="P11" s="1119"/>
      <c r="Q11" s="1119"/>
      <c r="R11" s="1119"/>
      <c r="S11" s="1119"/>
      <c r="T11" s="1119"/>
      <c r="U11" s="1119"/>
      <c r="V11" s="1118" t="s">
        <v>4</v>
      </c>
      <c r="W11" s="1119"/>
      <c r="X11" s="1119"/>
      <c r="Y11" s="1119"/>
      <c r="Z11" s="1118" t="s">
        <v>5</v>
      </c>
      <c r="AA11" s="1120"/>
      <c r="AB11" s="11"/>
      <c r="AC11" s="11"/>
      <c r="AD11" s="11"/>
      <c r="AE11" s="11"/>
      <c r="AF11" s="11"/>
      <c r="AG11" s="11"/>
      <c r="AH11" s="11"/>
      <c r="AI11" s="11"/>
      <c r="AJ11" s="108"/>
      <c r="AK11" s="108"/>
    </row>
    <row r="12" spans="1:37" ht="57.75" customHeight="1" thickBot="1">
      <c r="A12" s="11"/>
      <c r="B12" s="217" t="s">
        <v>6</v>
      </c>
      <c r="C12" s="1123" t="s">
        <v>596</v>
      </c>
      <c r="D12" s="1124"/>
      <c r="E12" s="218" t="s">
        <v>8</v>
      </c>
      <c r="F12" s="218" t="s">
        <v>9</v>
      </c>
      <c r="G12" s="218" t="s">
        <v>13</v>
      </c>
      <c r="H12" s="218" t="s">
        <v>14</v>
      </c>
      <c r="I12" s="219" t="s">
        <v>15</v>
      </c>
      <c r="J12" s="1125" t="s">
        <v>484</v>
      </c>
      <c r="K12" s="1125"/>
      <c r="L12" s="1125"/>
      <c r="M12" s="1126" t="s">
        <v>485</v>
      </c>
      <c r="N12" s="1126"/>
      <c r="O12" s="1126"/>
      <c r="P12" s="1127" t="s">
        <v>486</v>
      </c>
      <c r="Q12" s="1127"/>
      <c r="R12" s="1127"/>
      <c r="S12" s="1128" t="s">
        <v>487</v>
      </c>
      <c r="T12" s="1128"/>
      <c r="U12" s="1128"/>
      <c r="V12" s="220" t="s">
        <v>22</v>
      </c>
      <c r="W12" s="220" t="s">
        <v>23</v>
      </c>
      <c r="X12" s="220" t="s">
        <v>24</v>
      </c>
      <c r="Y12" s="220" t="s">
        <v>25</v>
      </c>
      <c r="Z12" s="220" t="s">
        <v>26</v>
      </c>
      <c r="AA12" s="221" t="s">
        <v>27</v>
      </c>
      <c r="AB12" s="11"/>
      <c r="AC12" s="11"/>
      <c r="AD12" s="11"/>
      <c r="AE12" s="11"/>
      <c r="AF12" s="11"/>
      <c r="AG12" s="11"/>
      <c r="AH12" s="11"/>
      <c r="AI12" s="11"/>
      <c r="AJ12" s="108"/>
      <c r="AK12" s="108"/>
    </row>
    <row r="13" spans="1:37" s="11" customFormat="1" ht="157.5">
      <c r="B13" s="222"/>
      <c r="C13" s="1129" t="s">
        <v>597</v>
      </c>
      <c r="D13" s="1129"/>
      <c r="E13" s="223" t="s">
        <v>598</v>
      </c>
      <c r="F13" s="224">
        <v>0</v>
      </c>
      <c r="G13" s="225" t="s">
        <v>599</v>
      </c>
      <c r="H13" s="225" t="s">
        <v>600</v>
      </c>
      <c r="I13" s="226">
        <v>12</v>
      </c>
      <c r="J13" s="1130">
        <v>3</v>
      </c>
      <c r="K13" s="1130"/>
      <c r="L13" s="1130"/>
      <c r="M13" s="1131">
        <v>3</v>
      </c>
      <c r="N13" s="1131"/>
      <c r="O13" s="1131"/>
      <c r="P13" s="1132">
        <v>3</v>
      </c>
      <c r="Q13" s="1132"/>
      <c r="R13" s="1132"/>
      <c r="S13" s="1133">
        <v>3</v>
      </c>
      <c r="T13" s="1133"/>
      <c r="U13" s="1133"/>
      <c r="V13" s="224" t="s">
        <v>601</v>
      </c>
      <c r="W13" s="224" t="s">
        <v>602</v>
      </c>
      <c r="X13" s="224" t="s">
        <v>603</v>
      </c>
      <c r="Y13" s="224" t="s">
        <v>604</v>
      </c>
      <c r="Z13" s="227" t="s">
        <v>605</v>
      </c>
      <c r="AA13" s="228" t="s">
        <v>33</v>
      </c>
    </row>
    <row r="14" spans="1:37" s="11" customFormat="1" ht="47.25" hidden="1" outlineLevel="1">
      <c r="B14" s="229"/>
      <c r="C14" s="1135" t="s">
        <v>54</v>
      </c>
      <c r="D14" s="230" t="s">
        <v>606</v>
      </c>
      <c r="E14" s="231"/>
      <c r="F14" s="232"/>
      <c r="G14" s="233"/>
      <c r="H14" s="233"/>
      <c r="I14" s="234"/>
      <c r="J14" s="235"/>
      <c r="K14" s="236"/>
      <c r="L14" s="236"/>
      <c r="M14" s="237"/>
      <c r="N14" s="238"/>
      <c r="O14" s="238"/>
      <c r="P14" s="239"/>
      <c r="Q14" s="240"/>
      <c r="R14" s="240"/>
      <c r="S14" s="241"/>
      <c r="T14" s="242"/>
      <c r="U14" s="242"/>
      <c r="V14" s="232"/>
      <c r="W14" s="232"/>
      <c r="X14" s="232"/>
      <c r="Y14" s="232"/>
      <c r="Z14" s="232"/>
      <c r="AA14" s="243"/>
    </row>
    <row r="15" spans="1:37" s="11" customFormat="1" ht="31.5" hidden="1" outlineLevel="1">
      <c r="B15" s="229"/>
      <c r="C15" s="1135"/>
      <c r="D15" s="230" t="s">
        <v>607</v>
      </c>
      <c r="E15" s="231"/>
      <c r="F15" s="244"/>
      <c r="G15" s="233"/>
      <c r="H15" s="233"/>
      <c r="I15" s="234"/>
      <c r="J15" s="235"/>
      <c r="K15" s="236"/>
      <c r="L15" s="236"/>
      <c r="M15" s="237"/>
      <c r="N15" s="238"/>
      <c r="O15" s="238"/>
      <c r="P15" s="239"/>
      <c r="Q15" s="240"/>
      <c r="R15" s="240"/>
      <c r="S15" s="241"/>
      <c r="T15" s="242"/>
      <c r="U15" s="242"/>
      <c r="V15" s="232"/>
      <c r="W15" s="232"/>
      <c r="X15" s="232"/>
      <c r="Y15" s="232"/>
      <c r="Z15" s="232"/>
      <c r="AA15" s="243"/>
    </row>
    <row r="16" spans="1:37" s="11" customFormat="1" ht="31.5" hidden="1" outlineLevel="1">
      <c r="B16" s="229"/>
      <c r="C16" s="1135"/>
      <c r="D16" s="230" t="s">
        <v>608</v>
      </c>
      <c r="E16" s="231"/>
      <c r="F16" s="232"/>
      <c r="G16" s="233"/>
      <c r="H16" s="233"/>
      <c r="I16" s="234"/>
      <c r="J16" s="235"/>
      <c r="K16" s="236"/>
      <c r="L16" s="236"/>
      <c r="M16" s="237"/>
      <c r="N16" s="238"/>
      <c r="O16" s="238"/>
      <c r="P16" s="239"/>
      <c r="Q16" s="240"/>
      <c r="R16" s="240"/>
      <c r="S16" s="241"/>
      <c r="T16" s="242"/>
      <c r="U16" s="242"/>
      <c r="V16" s="232"/>
      <c r="W16" s="232"/>
      <c r="X16" s="232"/>
      <c r="Y16" s="232"/>
      <c r="Z16" s="232"/>
      <c r="AA16" s="243"/>
    </row>
    <row r="17" spans="2:27" s="11" customFormat="1" ht="15.75" hidden="1" outlineLevel="1">
      <c r="B17" s="229"/>
      <c r="C17" s="1135"/>
      <c r="D17" s="230" t="s">
        <v>609</v>
      </c>
      <c r="E17" s="231"/>
      <c r="F17" s="232"/>
      <c r="G17" s="233"/>
      <c r="H17" s="233"/>
      <c r="I17" s="234"/>
      <c r="J17" s="235"/>
      <c r="K17" s="236"/>
      <c r="L17" s="236"/>
      <c r="M17" s="237"/>
      <c r="N17" s="238"/>
      <c r="O17" s="238"/>
      <c r="P17" s="239"/>
      <c r="Q17" s="240"/>
      <c r="R17" s="240"/>
      <c r="S17" s="241"/>
      <c r="T17" s="242"/>
      <c r="U17" s="242"/>
      <c r="V17" s="232"/>
      <c r="W17" s="232"/>
      <c r="X17" s="232"/>
      <c r="Y17" s="232"/>
      <c r="Z17" s="232"/>
      <c r="AA17" s="243"/>
    </row>
    <row r="18" spans="2:27" s="11" customFormat="1" ht="31.5" hidden="1" outlineLevel="1">
      <c r="B18" s="229"/>
      <c r="C18" s="1135"/>
      <c r="D18" s="230" t="s">
        <v>610</v>
      </c>
      <c r="E18" s="231"/>
      <c r="F18" s="232"/>
      <c r="G18" s="233"/>
      <c r="H18" s="233"/>
      <c r="I18" s="234"/>
      <c r="J18" s="235"/>
      <c r="K18" s="236"/>
      <c r="L18" s="236"/>
      <c r="M18" s="237"/>
      <c r="N18" s="238"/>
      <c r="O18" s="238"/>
      <c r="P18" s="239"/>
      <c r="Q18" s="240"/>
      <c r="R18" s="240"/>
      <c r="S18" s="241"/>
      <c r="T18" s="242"/>
      <c r="U18" s="242"/>
      <c r="V18" s="232"/>
      <c r="W18" s="232"/>
      <c r="X18" s="232"/>
      <c r="Y18" s="232"/>
      <c r="Z18" s="232"/>
      <c r="AA18" s="243"/>
    </row>
    <row r="19" spans="2:27" s="11" customFormat="1" ht="31.5" hidden="1" outlineLevel="1">
      <c r="B19" s="229"/>
      <c r="C19" s="1135"/>
      <c r="D19" s="230" t="s">
        <v>611</v>
      </c>
      <c r="E19" s="231"/>
      <c r="F19" s="232"/>
      <c r="G19" s="233"/>
      <c r="H19" s="233"/>
      <c r="I19" s="234"/>
      <c r="J19" s="235"/>
      <c r="K19" s="236"/>
      <c r="L19" s="236"/>
      <c r="M19" s="237"/>
      <c r="N19" s="238"/>
      <c r="O19" s="238"/>
      <c r="P19" s="239"/>
      <c r="Q19" s="240"/>
      <c r="R19" s="240"/>
      <c r="S19" s="241"/>
      <c r="T19" s="242"/>
      <c r="U19" s="242"/>
      <c r="V19" s="232"/>
      <c r="W19" s="232"/>
      <c r="X19" s="232"/>
      <c r="Y19" s="232"/>
      <c r="Z19" s="232"/>
      <c r="AA19" s="243"/>
    </row>
    <row r="20" spans="2:27" s="11" customFormat="1" ht="31.5" hidden="1" outlineLevel="1">
      <c r="B20" s="229"/>
      <c r="C20" s="1135"/>
      <c r="D20" s="230" t="s">
        <v>612</v>
      </c>
      <c r="E20" s="231"/>
      <c r="F20" s="232"/>
      <c r="G20" s="233"/>
      <c r="H20" s="233"/>
      <c r="I20" s="234"/>
      <c r="J20" s="235"/>
      <c r="K20" s="236"/>
      <c r="L20" s="236"/>
      <c r="M20" s="237"/>
      <c r="N20" s="238"/>
      <c r="O20" s="238"/>
      <c r="P20" s="239"/>
      <c r="Q20" s="240"/>
      <c r="R20" s="240"/>
      <c r="S20" s="241"/>
      <c r="T20" s="242"/>
      <c r="U20" s="242"/>
      <c r="V20" s="232"/>
      <c r="W20" s="232"/>
      <c r="X20" s="232"/>
      <c r="Y20" s="232"/>
      <c r="Z20" s="232"/>
      <c r="AA20" s="243"/>
    </row>
    <row r="21" spans="2:27" s="11" customFormat="1" ht="60.75" customHeight="1" collapsed="1">
      <c r="B21" s="229"/>
      <c r="C21" s="1140" t="s">
        <v>613</v>
      </c>
      <c r="D21" s="1140"/>
      <c r="E21" s="245" t="s">
        <v>614</v>
      </c>
      <c r="F21" s="246">
        <v>0</v>
      </c>
      <c r="G21" s="247" t="s">
        <v>615</v>
      </c>
      <c r="H21" s="247" t="s">
        <v>616</v>
      </c>
      <c r="I21" s="248">
        <v>4</v>
      </c>
      <c r="J21" s="1141">
        <v>1</v>
      </c>
      <c r="K21" s="1141"/>
      <c r="L21" s="1141"/>
      <c r="M21" s="1142">
        <v>1</v>
      </c>
      <c r="N21" s="1142"/>
      <c r="O21" s="1142"/>
      <c r="P21" s="1121">
        <v>1</v>
      </c>
      <c r="Q21" s="1121"/>
      <c r="R21" s="1121"/>
      <c r="S21" s="1122">
        <v>1</v>
      </c>
      <c r="T21" s="1122"/>
      <c r="U21" s="1122"/>
      <c r="V21" s="246" t="s">
        <v>617</v>
      </c>
      <c r="W21" s="246" t="s">
        <v>618</v>
      </c>
      <c r="X21" s="246" t="s">
        <v>603</v>
      </c>
      <c r="Y21" s="246" t="s">
        <v>619</v>
      </c>
      <c r="Z21" s="249" t="s">
        <v>620</v>
      </c>
      <c r="AA21" s="250" t="s">
        <v>33</v>
      </c>
    </row>
    <row r="22" spans="2:27" s="11" customFormat="1" ht="47.25" hidden="1" outlineLevel="1">
      <c r="B22" s="1134"/>
      <c r="C22" s="1135" t="s">
        <v>54</v>
      </c>
      <c r="D22" s="230" t="s">
        <v>621</v>
      </c>
      <c r="E22" s="231"/>
      <c r="F22" s="244">
        <v>0</v>
      </c>
      <c r="G22" s="251" t="s">
        <v>622</v>
      </c>
      <c r="H22" s="251" t="s">
        <v>623</v>
      </c>
      <c r="I22" s="234"/>
      <c r="J22" s="252"/>
      <c r="K22" s="253"/>
      <c r="L22" s="253"/>
      <c r="M22" s="254"/>
      <c r="N22" s="255"/>
      <c r="O22" s="255"/>
      <c r="P22" s="256"/>
      <c r="Q22" s="257"/>
      <c r="R22" s="257"/>
      <c r="S22" s="258"/>
      <c r="T22" s="259"/>
      <c r="U22" s="259"/>
      <c r="V22" s="232"/>
      <c r="W22" s="232"/>
      <c r="X22" s="232"/>
      <c r="Y22" s="232"/>
      <c r="Z22" s="232"/>
      <c r="AA22" s="243"/>
    </row>
    <row r="23" spans="2:27" s="11" customFormat="1" ht="31.5" hidden="1" outlineLevel="1">
      <c r="B23" s="1134"/>
      <c r="C23" s="1135"/>
      <c r="D23" s="230" t="s">
        <v>624</v>
      </c>
      <c r="E23" s="231"/>
      <c r="F23" s="232"/>
      <c r="G23" s="233"/>
      <c r="H23" s="233"/>
      <c r="I23" s="234"/>
      <c r="J23" s="252"/>
      <c r="K23" s="253"/>
      <c r="L23" s="253"/>
      <c r="M23" s="254"/>
      <c r="N23" s="255"/>
      <c r="O23" s="255"/>
      <c r="P23" s="256"/>
      <c r="Q23" s="257"/>
      <c r="R23" s="257"/>
      <c r="S23" s="258"/>
      <c r="T23" s="259"/>
      <c r="U23" s="259"/>
      <c r="V23" s="232"/>
      <c r="W23" s="232"/>
      <c r="X23" s="232"/>
      <c r="Y23" s="232"/>
      <c r="Z23" s="232"/>
      <c r="AA23" s="243"/>
    </row>
    <row r="24" spans="2:27" s="11" customFormat="1" ht="31.5" hidden="1" outlineLevel="1">
      <c r="B24" s="1134"/>
      <c r="C24" s="1135"/>
      <c r="D24" s="230" t="s">
        <v>625</v>
      </c>
      <c r="E24" s="231"/>
      <c r="F24" s="232"/>
      <c r="G24" s="233"/>
      <c r="H24" s="233"/>
      <c r="I24" s="234"/>
      <c r="J24" s="252"/>
      <c r="K24" s="253"/>
      <c r="L24" s="253"/>
      <c r="M24" s="254"/>
      <c r="N24" s="255"/>
      <c r="O24" s="255"/>
      <c r="P24" s="256"/>
      <c r="Q24" s="257"/>
      <c r="R24" s="257"/>
      <c r="S24" s="258"/>
      <c r="T24" s="259"/>
      <c r="U24" s="259"/>
      <c r="V24" s="232"/>
      <c r="W24" s="232"/>
      <c r="X24" s="232"/>
      <c r="Y24" s="232"/>
      <c r="Z24" s="232"/>
      <c r="AA24" s="243"/>
    </row>
    <row r="25" spans="2:27" s="11" customFormat="1" ht="15.75" hidden="1" outlineLevel="1">
      <c r="B25" s="1134"/>
      <c r="C25" s="1135"/>
      <c r="D25" s="230" t="s">
        <v>626</v>
      </c>
      <c r="E25" s="231"/>
      <c r="F25" s="232"/>
      <c r="G25" s="233"/>
      <c r="H25" s="233"/>
      <c r="I25" s="234"/>
      <c r="J25" s="252"/>
      <c r="K25" s="253"/>
      <c r="L25" s="253"/>
      <c r="M25" s="254"/>
      <c r="N25" s="255"/>
      <c r="O25" s="255"/>
      <c r="P25" s="256"/>
      <c r="Q25" s="257"/>
      <c r="R25" s="257"/>
      <c r="S25" s="258"/>
      <c r="T25" s="259"/>
      <c r="U25" s="259"/>
      <c r="V25" s="232"/>
      <c r="W25" s="232"/>
      <c r="X25" s="232"/>
      <c r="Y25" s="232"/>
      <c r="Z25" s="232"/>
      <c r="AA25" s="243"/>
    </row>
    <row r="26" spans="2:27" s="11" customFormat="1" ht="31.5" hidden="1" outlineLevel="1">
      <c r="B26" s="1134"/>
      <c r="C26" s="1135"/>
      <c r="D26" s="230" t="s">
        <v>627</v>
      </c>
      <c r="E26" s="231"/>
      <c r="F26" s="232"/>
      <c r="G26" s="233"/>
      <c r="H26" s="233"/>
      <c r="I26" s="234"/>
      <c r="J26" s="252"/>
      <c r="K26" s="253"/>
      <c r="L26" s="253"/>
      <c r="M26" s="254"/>
      <c r="N26" s="255"/>
      <c r="O26" s="255"/>
      <c r="P26" s="256"/>
      <c r="Q26" s="257"/>
      <c r="R26" s="257"/>
      <c r="S26" s="258"/>
      <c r="T26" s="259"/>
      <c r="U26" s="259"/>
      <c r="V26" s="232"/>
      <c r="W26" s="232"/>
      <c r="X26" s="232"/>
      <c r="Y26" s="232"/>
      <c r="Z26" s="232"/>
      <c r="AA26" s="243"/>
    </row>
    <row r="27" spans="2:27" s="11" customFormat="1" ht="87" customHeight="1" collapsed="1">
      <c r="B27" s="1136"/>
      <c r="C27" s="1137" t="s">
        <v>628</v>
      </c>
      <c r="D27" s="1137"/>
      <c r="E27" s="245" t="s">
        <v>629</v>
      </c>
      <c r="F27" s="246">
        <v>0</v>
      </c>
      <c r="G27" s="247" t="s">
        <v>630</v>
      </c>
      <c r="H27" s="247" t="s">
        <v>631</v>
      </c>
      <c r="I27" s="260">
        <v>1</v>
      </c>
      <c r="J27" s="1138">
        <f>AVERAGE(J28:L31)/11</f>
        <v>0.25</v>
      </c>
      <c r="K27" s="1138"/>
      <c r="L27" s="1138"/>
      <c r="M27" s="1139">
        <f>AVERAGE(M28:O31)/11</f>
        <v>0.30303030303030304</v>
      </c>
      <c r="N27" s="1139"/>
      <c r="O27" s="1139"/>
      <c r="P27" s="1143">
        <f>AVERAGE(P28:R31)/11</f>
        <v>0.30303030303030304</v>
      </c>
      <c r="Q27" s="1143"/>
      <c r="R27" s="1143"/>
      <c r="S27" s="1144">
        <f>AVERAGE(S28:U31)-1</f>
        <v>1</v>
      </c>
      <c r="T27" s="1144"/>
      <c r="U27" s="1144"/>
      <c r="V27" s="246" t="s">
        <v>632</v>
      </c>
      <c r="W27" s="246" t="s">
        <v>602</v>
      </c>
      <c r="X27" s="246" t="s">
        <v>603</v>
      </c>
      <c r="Y27" s="246" t="s">
        <v>633</v>
      </c>
      <c r="Z27" s="249" t="s">
        <v>634</v>
      </c>
      <c r="AA27" s="250" t="s">
        <v>33</v>
      </c>
    </row>
    <row r="28" spans="2:27" s="11" customFormat="1" ht="15.75" hidden="1" outlineLevel="1">
      <c r="B28" s="1136"/>
      <c r="C28" s="1145" t="s">
        <v>1637</v>
      </c>
      <c r="D28" s="962" t="s">
        <v>635</v>
      </c>
      <c r="E28" s="231"/>
      <c r="F28" s="232"/>
      <c r="G28" s="233"/>
      <c r="H28" s="233"/>
      <c r="I28" s="248">
        <v>1</v>
      </c>
      <c r="J28" s="1141">
        <v>1</v>
      </c>
      <c r="K28" s="1141"/>
      <c r="L28" s="1141"/>
      <c r="M28" s="1142"/>
      <c r="N28" s="1142"/>
      <c r="O28" s="1142"/>
      <c r="P28" s="1121"/>
      <c r="Q28" s="1121"/>
      <c r="R28" s="1121"/>
      <c r="S28" s="1122"/>
      <c r="T28" s="1122"/>
      <c r="U28" s="1122"/>
      <c r="V28" s="232"/>
      <c r="W28" s="232"/>
      <c r="X28" s="232"/>
      <c r="Y28" s="232"/>
      <c r="Z28" s="232"/>
      <c r="AA28" s="243"/>
    </row>
    <row r="29" spans="2:27" s="11" customFormat="1" ht="15.75" hidden="1" outlineLevel="1">
      <c r="B29" s="1136"/>
      <c r="C29" s="1135"/>
      <c r="D29" s="230" t="s">
        <v>636</v>
      </c>
      <c r="E29" s="231"/>
      <c r="F29" s="232"/>
      <c r="G29" s="233"/>
      <c r="H29" s="233"/>
      <c r="I29" s="248">
        <v>12</v>
      </c>
      <c r="J29" s="1141">
        <v>3</v>
      </c>
      <c r="K29" s="1141"/>
      <c r="L29" s="1141"/>
      <c r="M29" s="1142">
        <v>3</v>
      </c>
      <c r="N29" s="1142"/>
      <c r="O29" s="1142"/>
      <c r="P29" s="1121">
        <v>3</v>
      </c>
      <c r="Q29" s="1121"/>
      <c r="R29" s="1121"/>
      <c r="S29" s="1122">
        <v>3</v>
      </c>
      <c r="T29" s="1122"/>
      <c r="U29" s="1122"/>
      <c r="V29" s="232"/>
      <c r="W29" s="232"/>
      <c r="X29" s="232"/>
      <c r="Y29" s="232"/>
      <c r="Z29" s="232"/>
      <c r="AA29" s="243"/>
    </row>
    <row r="30" spans="2:27" s="11" customFormat="1" ht="63" hidden="1" outlineLevel="1">
      <c r="B30" s="1136"/>
      <c r="C30" s="1135"/>
      <c r="D30" s="230" t="s">
        <v>637</v>
      </c>
      <c r="E30" s="230" t="s">
        <v>638</v>
      </c>
      <c r="F30" s="232"/>
      <c r="G30" s="233"/>
      <c r="H30" s="233"/>
      <c r="I30" s="261">
        <v>1</v>
      </c>
      <c r="J30" s="1141">
        <v>1</v>
      </c>
      <c r="K30" s="1141"/>
      <c r="L30" s="1141"/>
      <c r="M30" s="1142">
        <v>1</v>
      </c>
      <c r="N30" s="1142"/>
      <c r="O30" s="1142"/>
      <c r="P30" s="1121">
        <v>1</v>
      </c>
      <c r="Q30" s="1121"/>
      <c r="R30" s="1121"/>
      <c r="S30" s="1122">
        <v>1</v>
      </c>
      <c r="T30" s="1122"/>
      <c r="U30" s="1122"/>
      <c r="V30" s="232"/>
      <c r="W30" s="232"/>
      <c r="X30" s="232"/>
      <c r="Y30" s="232"/>
      <c r="Z30" s="232"/>
      <c r="AA30" s="243"/>
    </row>
    <row r="31" spans="2:27" s="11" customFormat="1" ht="15.75" hidden="1" outlineLevel="1">
      <c r="B31" s="1136"/>
      <c r="C31" s="1135"/>
      <c r="D31" s="230" t="s">
        <v>639</v>
      </c>
      <c r="E31" s="231"/>
      <c r="F31" s="232"/>
      <c r="G31" s="233"/>
      <c r="H31" s="233"/>
      <c r="I31" s="248">
        <v>18</v>
      </c>
      <c r="J31" s="1141">
        <v>6</v>
      </c>
      <c r="K31" s="1141"/>
      <c r="L31" s="1141"/>
      <c r="M31" s="1142">
        <v>6</v>
      </c>
      <c r="N31" s="1142"/>
      <c r="O31" s="1142"/>
      <c r="P31" s="1121">
        <v>6</v>
      </c>
      <c r="Q31" s="1121"/>
      <c r="R31" s="1121"/>
      <c r="S31" s="1122"/>
      <c r="T31" s="1122"/>
      <c r="U31" s="1122"/>
      <c r="V31" s="232"/>
      <c r="W31" s="232"/>
      <c r="X31" s="232"/>
      <c r="Y31" s="232"/>
      <c r="Z31" s="232"/>
      <c r="AA31" s="243"/>
    </row>
    <row r="32" spans="2:27" s="11" customFormat="1" ht="78.75" collapsed="1">
      <c r="B32" s="1136"/>
      <c r="C32" s="1137" t="s">
        <v>640</v>
      </c>
      <c r="D32" s="1137"/>
      <c r="E32" s="245" t="s">
        <v>641</v>
      </c>
      <c r="F32" s="246">
        <v>0</v>
      </c>
      <c r="G32" s="247" t="s">
        <v>642</v>
      </c>
      <c r="H32" s="247" t="s">
        <v>623</v>
      </c>
      <c r="I32" s="262">
        <v>1</v>
      </c>
      <c r="J32" s="1146">
        <v>0</v>
      </c>
      <c r="K32" s="1146"/>
      <c r="L32" s="1146"/>
      <c r="M32" s="1147">
        <v>0.8</v>
      </c>
      <c r="N32" s="1147"/>
      <c r="O32" s="1147"/>
      <c r="P32" s="1148">
        <v>0.8</v>
      </c>
      <c r="Q32" s="1148"/>
      <c r="R32" s="1148"/>
      <c r="S32" s="1149">
        <v>1</v>
      </c>
      <c r="T32" s="1149"/>
      <c r="U32" s="1149"/>
      <c r="V32" s="246" t="s">
        <v>643</v>
      </c>
      <c r="W32" s="246" t="s">
        <v>618</v>
      </c>
      <c r="X32" s="246" t="s">
        <v>603</v>
      </c>
      <c r="Y32" s="246" t="s">
        <v>644</v>
      </c>
      <c r="Z32" s="249" t="s">
        <v>645</v>
      </c>
      <c r="AA32" s="250" t="s">
        <v>33</v>
      </c>
    </row>
    <row r="33" spans="1:37" s="11" customFormat="1" ht="15.75" hidden="1" outlineLevel="1">
      <c r="B33" s="1136"/>
      <c r="C33" s="1135" t="s">
        <v>54</v>
      </c>
      <c r="D33" s="230" t="s">
        <v>646</v>
      </c>
      <c r="E33" s="231"/>
      <c r="F33" s="232"/>
      <c r="G33" s="233"/>
      <c r="H33" s="233"/>
      <c r="I33" s="234"/>
      <c r="J33" s="1141"/>
      <c r="K33" s="1141"/>
      <c r="L33" s="1141"/>
      <c r="M33" s="1142"/>
      <c r="N33" s="1142"/>
      <c r="O33" s="1142"/>
      <c r="P33" s="1121"/>
      <c r="Q33" s="1121"/>
      <c r="R33" s="1121"/>
      <c r="S33" s="1122"/>
      <c r="T33" s="1122"/>
      <c r="U33" s="1122"/>
      <c r="V33" s="232"/>
      <c r="W33" s="232"/>
      <c r="X33" s="232"/>
      <c r="Y33" s="246" t="s">
        <v>644</v>
      </c>
      <c r="Z33" s="232"/>
      <c r="AA33" s="243"/>
    </row>
    <row r="34" spans="1:37" s="11" customFormat="1" ht="15.75" hidden="1" outlineLevel="1" collapsed="1">
      <c r="B34" s="1136"/>
      <c r="C34" s="1135"/>
      <c r="D34" s="230" t="s">
        <v>647</v>
      </c>
      <c r="E34" s="231"/>
      <c r="F34" s="232"/>
      <c r="G34" s="233"/>
      <c r="H34" s="233"/>
      <c r="I34" s="234"/>
      <c r="J34" s="1141"/>
      <c r="K34" s="1141"/>
      <c r="L34" s="1141"/>
      <c r="M34" s="1142"/>
      <c r="N34" s="1142"/>
      <c r="O34" s="1142"/>
      <c r="P34" s="1121"/>
      <c r="Q34" s="1121"/>
      <c r="R34" s="1121"/>
      <c r="S34" s="1122"/>
      <c r="T34" s="1122"/>
      <c r="U34" s="1122"/>
      <c r="V34" s="232"/>
      <c r="W34" s="232"/>
      <c r="X34" s="232"/>
      <c r="Y34" s="246" t="s">
        <v>644</v>
      </c>
      <c r="Z34" s="232"/>
      <c r="AA34" s="243"/>
    </row>
    <row r="35" spans="1:37" s="11" customFormat="1" ht="31.5" hidden="1" outlineLevel="1">
      <c r="B35" s="1136"/>
      <c r="C35" s="1135"/>
      <c r="D35" s="230" t="s">
        <v>648</v>
      </c>
      <c r="E35" s="231"/>
      <c r="F35" s="232"/>
      <c r="G35" s="233"/>
      <c r="H35" s="233"/>
      <c r="I35" s="234"/>
      <c r="J35" s="1141"/>
      <c r="K35" s="1141"/>
      <c r="L35" s="1141"/>
      <c r="M35" s="1142"/>
      <c r="N35" s="1142"/>
      <c r="O35" s="1142"/>
      <c r="P35" s="1121"/>
      <c r="Q35" s="1121"/>
      <c r="R35" s="1121"/>
      <c r="S35" s="1122"/>
      <c r="T35" s="1122"/>
      <c r="U35" s="1122"/>
      <c r="V35" s="232"/>
      <c r="W35" s="232"/>
      <c r="X35" s="232"/>
      <c r="Y35" s="246" t="s">
        <v>644</v>
      </c>
      <c r="Z35" s="232"/>
      <c r="AA35" s="243"/>
    </row>
    <row r="36" spans="1:37" s="11" customFormat="1" ht="15.75" hidden="1" outlineLevel="1">
      <c r="B36" s="1136"/>
      <c r="C36" s="1135"/>
      <c r="D36" s="230" t="s">
        <v>649</v>
      </c>
      <c r="E36" s="231"/>
      <c r="F36" s="232"/>
      <c r="G36" s="233"/>
      <c r="H36" s="233"/>
      <c r="I36" s="234"/>
      <c r="J36" s="1141"/>
      <c r="K36" s="1141"/>
      <c r="L36" s="1141"/>
      <c r="M36" s="1142"/>
      <c r="N36" s="1142"/>
      <c r="O36" s="1142"/>
      <c r="P36" s="1121"/>
      <c r="Q36" s="1121"/>
      <c r="R36" s="1121"/>
      <c r="S36" s="1122"/>
      <c r="T36" s="1122"/>
      <c r="U36" s="1122"/>
      <c r="V36" s="232"/>
      <c r="W36" s="232"/>
      <c r="X36" s="232"/>
      <c r="Y36" s="246" t="s">
        <v>644</v>
      </c>
      <c r="Z36" s="232"/>
      <c r="AA36" s="243"/>
    </row>
    <row r="37" spans="1:37" s="11" customFormat="1" ht="47.25" hidden="1" outlineLevel="1">
      <c r="B37" s="1136"/>
      <c r="C37" s="1135"/>
      <c r="D37" s="230" t="s">
        <v>650</v>
      </c>
      <c r="E37" s="230" t="s">
        <v>651</v>
      </c>
      <c r="F37" s="232"/>
      <c r="G37" s="233"/>
      <c r="H37" s="233"/>
      <c r="I37" s="248">
        <v>10</v>
      </c>
      <c r="J37" s="1141">
        <v>2</v>
      </c>
      <c r="K37" s="1141"/>
      <c r="L37" s="1141"/>
      <c r="M37" s="1142">
        <v>3</v>
      </c>
      <c r="N37" s="1142"/>
      <c r="O37" s="1142"/>
      <c r="P37" s="1121">
        <v>3</v>
      </c>
      <c r="Q37" s="1121"/>
      <c r="R37" s="1121"/>
      <c r="S37" s="1122">
        <v>2</v>
      </c>
      <c r="T37" s="1122"/>
      <c r="U37" s="1122"/>
      <c r="V37" s="244" t="s">
        <v>652</v>
      </c>
      <c r="W37" s="244" t="s">
        <v>602</v>
      </c>
      <c r="X37" s="232"/>
      <c r="Y37" s="246" t="s">
        <v>644</v>
      </c>
      <c r="Z37" s="263"/>
      <c r="AA37" s="243"/>
    </row>
    <row r="38" spans="1:37" s="270" customFormat="1" ht="78.75" hidden="1" collapsed="1">
      <c r="A38" s="264"/>
      <c r="B38" s="1136"/>
      <c r="C38" s="1137" t="s">
        <v>653</v>
      </c>
      <c r="D38" s="1137"/>
      <c r="E38" s="245" t="s">
        <v>654</v>
      </c>
      <c r="F38" s="246">
        <v>0</v>
      </c>
      <c r="G38" s="265"/>
      <c r="H38" s="247" t="s">
        <v>655</v>
      </c>
      <c r="I38" s="234"/>
      <c r="J38" s="1141"/>
      <c r="K38" s="1141"/>
      <c r="L38" s="1141"/>
      <c r="M38" s="1142"/>
      <c r="N38" s="1142"/>
      <c r="O38" s="1142"/>
      <c r="P38" s="1121"/>
      <c r="Q38" s="1121"/>
      <c r="R38" s="1121"/>
      <c r="S38" s="1122"/>
      <c r="T38" s="1122"/>
      <c r="U38" s="1122"/>
      <c r="V38" s="266"/>
      <c r="W38" s="266"/>
      <c r="X38" s="266"/>
      <c r="Y38" s="246" t="s">
        <v>644</v>
      </c>
      <c r="Z38" s="267"/>
      <c r="AA38" s="268"/>
      <c r="AB38" s="269"/>
      <c r="AC38" s="264"/>
      <c r="AD38" s="264"/>
      <c r="AE38" s="264"/>
      <c r="AF38" s="264"/>
      <c r="AG38" s="264"/>
      <c r="AH38" s="264"/>
      <c r="AI38" s="264"/>
      <c r="AJ38" s="264"/>
      <c r="AK38" s="264"/>
    </row>
    <row r="39" spans="1:37" ht="63" hidden="1" outlineLevel="1">
      <c r="B39" s="1136"/>
      <c r="C39" s="1135" t="s">
        <v>54</v>
      </c>
      <c r="D39" s="230" t="s">
        <v>656</v>
      </c>
      <c r="E39" s="271" t="s">
        <v>657</v>
      </c>
      <c r="F39" s="244">
        <v>0</v>
      </c>
      <c r="G39" s="251" t="s">
        <v>658</v>
      </c>
      <c r="H39" s="272" t="s">
        <v>659</v>
      </c>
      <c r="I39" s="248">
        <v>10</v>
      </c>
      <c r="J39" s="1141">
        <v>2</v>
      </c>
      <c r="K39" s="1141"/>
      <c r="L39" s="1141"/>
      <c r="M39" s="1142">
        <v>3</v>
      </c>
      <c r="N39" s="1142"/>
      <c r="O39" s="1142"/>
      <c r="P39" s="1121">
        <v>2</v>
      </c>
      <c r="Q39" s="1121"/>
      <c r="R39" s="1121"/>
      <c r="S39" s="1122">
        <v>3</v>
      </c>
      <c r="T39" s="1122"/>
      <c r="U39" s="1122"/>
      <c r="V39" s="244" t="s">
        <v>660</v>
      </c>
      <c r="W39" s="244" t="s">
        <v>618</v>
      </c>
      <c r="X39" s="244" t="s">
        <v>603</v>
      </c>
      <c r="Y39" s="246" t="s">
        <v>644</v>
      </c>
      <c r="Z39" s="232"/>
      <c r="AA39" s="273"/>
    </row>
    <row r="40" spans="1:37" ht="47.25" hidden="1" outlineLevel="1">
      <c r="B40" s="1136"/>
      <c r="C40" s="1135"/>
      <c r="D40" s="230" t="s">
        <v>661</v>
      </c>
      <c r="E40" s="230" t="s">
        <v>662</v>
      </c>
      <c r="F40" s="244">
        <v>0</v>
      </c>
      <c r="G40" s="251" t="s">
        <v>663</v>
      </c>
      <c r="H40" s="251" t="s">
        <v>664</v>
      </c>
      <c r="I40" s="248">
        <v>7</v>
      </c>
      <c r="J40" s="1141">
        <v>1</v>
      </c>
      <c r="K40" s="1141"/>
      <c r="L40" s="1141"/>
      <c r="M40" s="1142">
        <v>3</v>
      </c>
      <c r="N40" s="1142"/>
      <c r="O40" s="1142"/>
      <c r="P40" s="1121">
        <v>2</v>
      </c>
      <c r="Q40" s="1121"/>
      <c r="R40" s="1121"/>
      <c r="S40" s="1122">
        <v>1</v>
      </c>
      <c r="T40" s="1122"/>
      <c r="U40" s="1122"/>
      <c r="V40" s="232"/>
      <c r="W40" s="232"/>
      <c r="X40" s="232"/>
      <c r="Y40" s="246" t="s">
        <v>644</v>
      </c>
      <c r="Z40" s="232"/>
      <c r="AA40" s="273"/>
    </row>
    <row r="41" spans="1:37" ht="31.5" hidden="1" outlineLevel="1">
      <c r="B41" s="1136"/>
      <c r="C41" s="1135"/>
      <c r="D41" s="230" t="s">
        <v>665</v>
      </c>
      <c r="E41" s="231"/>
      <c r="F41" s="232"/>
      <c r="G41" s="233"/>
      <c r="H41" s="233"/>
      <c r="I41" s="234"/>
      <c r="J41" s="1141"/>
      <c r="K41" s="1141"/>
      <c r="L41" s="1141"/>
      <c r="M41" s="1142"/>
      <c r="N41" s="1142"/>
      <c r="O41" s="1142"/>
      <c r="P41" s="1121"/>
      <c r="Q41" s="1121"/>
      <c r="R41" s="1121"/>
      <c r="S41" s="1122"/>
      <c r="T41" s="1122"/>
      <c r="U41" s="1122"/>
      <c r="V41" s="232"/>
      <c r="W41" s="232"/>
      <c r="X41" s="232"/>
      <c r="Y41" s="246" t="s">
        <v>644</v>
      </c>
      <c r="Z41" s="232"/>
      <c r="AA41" s="273"/>
    </row>
    <row r="42" spans="1:37" ht="31.5" hidden="1" outlineLevel="1">
      <c r="B42" s="1136"/>
      <c r="C42" s="1135"/>
      <c r="D42" s="230" t="s">
        <v>666</v>
      </c>
      <c r="E42" s="231"/>
      <c r="F42" s="232"/>
      <c r="G42" s="233"/>
      <c r="H42" s="233"/>
      <c r="I42" s="234"/>
      <c r="J42" s="1141"/>
      <c r="K42" s="1141"/>
      <c r="L42" s="1141"/>
      <c r="M42" s="1142"/>
      <c r="N42" s="1142"/>
      <c r="O42" s="1142"/>
      <c r="P42" s="1121"/>
      <c r="Q42" s="1121"/>
      <c r="R42" s="1121"/>
      <c r="S42" s="1122"/>
      <c r="T42" s="1122"/>
      <c r="U42" s="1122"/>
      <c r="V42" s="232"/>
      <c r="W42" s="232"/>
      <c r="X42" s="232"/>
      <c r="Y42" s="246" t="s">
        <v>644</v>
      </c>
      <c r="Z42" s="232"/>
      <c r="AA42" s="273"/>
    </row>
    <row r="43" spans="1:37" ht="31.5" hidden="1" outlineLevel="1">
      <c r="B43" s="1136"/>
      <c r="C43" s="1135"/>
      <c r="D43" s="230" t="s">
        <v>667</v>
      </c>
      <c r="E43" s="231"/>
      <c r="F43" s="232"/>
      <c r="G43" s="233"/>
      <c r="H43" s="233"/>
      <c r="I43" s="234"/>
      <c r="J43" s="1141"/>
      <c r="K43" s="1141"/>
      <c r="L43" s="1141"/>
      <c r="M43" s="1142"/>
      <c r="N43" s="1142"/>
      <c r="O43" s="1142"/>
      <c r="P43" s="1121"/>
      <c r="Q43" s="1121"/>
      <c r="R43" s="1121"/>
      <c r="S43" s="1122"/>
      <c r="T43" s="1122"/>
      <c r="U43" s="1122"/>
      <c r="V43" s="232"/>
      <c r="W43" s="232"/>
      <c r="X43" s="232"/>
      <c r="Y43" s="246" t="s">
        <v>644</v>
      </c>
      <c r="Z43" s="232"/>
      <c r="AA43" s="273"/>
    </row>
    <row r="44" spans="1:37" ht="47.25" hidden="1" collapsed="1">
      <c r="B44" s="1150"/>
      <c r="C44" s="1151" t="s">
        <v>668</v>
      </c>
      <c r="D44" s="1152"/>
      <c r="E44" s="274" t="s">
        <v>669</v>
      </c>
      <c r="F44" s="246">
        <v>0</v>
      </c>
      <c r="G44" s="275" t="s">
        <v>670</v>
      </c>
      <c r="H44" s="275" t="s">
        <v>671</v>
      </c>
      <c r="I44" s="234"/>
      <c r="J44" s="1141"/>
      <c r="K44" s="1141"/>
      <c r="L44" s="1141"/>
      <c r="M44" s="1142"/>
      <c r="N44" s="1142"/>
      <c r="O44" s="1142"/>
      <c r="P44" s="1121"/>
      <c r="Q44" s="1121"/>
      <c r="R44" s="1121"/>
      <c r="S44" s="1122"/>
      <c r="T44" s="1122"/>
      <c r="U44" s="1122"/>
      <c r="V44" s="266"/>
      <c r="W44" s="266"/>
      <c r="X44" s="266"/>
      <c r="Y44" s="246" t="s">
        <v>644</v>
      </c>
      <c r="Z44" s="251"/>
      <c r="AA44" s="276"/>
    </row>
    <row r="45" spans="1:37" ht="111.75" hidden="1" customHeight="1" outlineLevel="1">
      <c r="B45" s="1150"/>
      <c r="C45" s="1153" t="s">
        <v>54</v>
      </c>
      <c r="D45" s="277" t="s">
        <v>672</v>
      </c>
      <c r="E45" s="278"/>
      <c r="F45" s="279"/>
      <c r="G45" s="280"/>
      <c r="H45" s="280"/>
      <c r="I45" s="234"/>
      <c r="J45" s="1141"/>
      <c r="K45" s="1141"/>
      <c r="L45" s="1141"/>
      <c r="M45" s="1142"/>
      <c r="N45" s="1142"/>
      <c r="O45" s="1142"/>
      <c r="P45" s="1121"/>
      <c r="Q45" s="1121"/>
      <c r="R45" s="1121"/>
      <c r="S45" s="1122"/>
      <c r="T45" s="1122"/>
      <c r="U45" s="1122"/>
      <c r="V45" s="279"/>
      <c r="W45" s="279"/>
      <c r="X45" s="279"/>
      <c r="Y45" s="246" t="s">
        <v>644</v>
      </c>
      <c r="Z45" s="279"/>
      <c r="AA45" s="273"/>
    </row>
    <row r="46" spans="1:37" ht="15.75" hidden="1" outlineLevel="1">
      <c r="B46" s="1150"/>
      <c r="C46" s="1153"/>
      <c r="D46" s="277" t="s">
        <v>673</v>
      </c>
      <c r="E46" s="278"/>
      <c r="F46" s="279"/>
      <c r="G46" s="280"/>
      <c r="H46" s="280"/>
      <c r="I46" s="234">
        <v>1</v>
      </c>
      <c r="J46" s="1141">
        <v>1</v>
      </c>
      <c r="K46" s="1141"/>
      <c r="L46" s="1141"/>
      <c r="M46" s="1142"/>
      <c r="N46" s="1142"/>
      <c r="O46" s="1142"/>
      <c r="P46" s="1121"/>
      <c r="Q46" s="1121"/>
      <c r="R46" s="1121"/>
      <c r="S46" s="1122"/>
      <c r="T46" s="1122"/>
      <c r="U46" s="1122"/>
      <c r="V46" s="279"/>
      <c r="W46" s="279"/>
      <c r="X46" s="279"/>
      <c r="Y46" s="246" t="s">
        <v>644</v>
      </c>
      <c r="Z46" s="279"/>
      <c r="AA46" s="273"/>
    </row>
    <row r="47" spans="1:37" ht="15.75" hidden="1" outlineLevel="1">
      <c r="B47" s="1150"/>
      <c r="C47" s="1153"/>
      <c r="D47" s="277" t="s">
        <v>674</v>
      </c>
      <c r="E47" s="278"/>
      <c r="F47" s="279"/>
      <c r="G47" s="280"/>
      <c r="H47" s="280"/>
      <c r="I47" s="234"/>
      <c r="J47" s="1141"/>
      <c r="K47" s="1141"/>
      <c r="L47" s="1141"/>
      <c r="M47" s="1142"/>
      <c r="N47" s="1142"/>
      <c r="O47" s="1142"/>
      <c r="P47" s="1121"/>
      <c r="Q47" s="1121"/>
      <c r="R47" s="1121"/>
      <c r="S47" s="1122"/>
      <c r="T47" s="1122"/>
      <c r="U47" s="1122"/>
      <c r="V47" s="279"/>
      <c r="W47" s="279"/>
      <c r="X47" s="279"/>
      <c r="Y47" s="246" t="s">
        <v>644</v>
      </c>
      <c r="Z47" s="279"/>
      <c r="AA47" s="273"/>
    </row>
    <row r="48" spans="1:37" ht="63" hidden="1" outlineLevel="1">
      <c r="B48" s="1150"/>
      <c r="C48" s="1153"/>
      <c r="D48" s="277" t="s">
        <v>675</v>
      </c>
      <c r="E48" s="278" t="s">
        <v>676</v>
      </c>
      <c r="F48" s="279">
        <v>0</v>
      </c>
      <c r="G48" s="280" t="s">
        <v>677</v>
      </c>
      <c r="H48" s="280" t="s">
        <v>678</v>
      </c>
      <c r="I48" s="281">
        <v>1</v>
      </c>
      <c r="J48" s="1141">
        <v>0.8</v>
      </c>
      <c r="K48" s="1141"/>
      <c r="L48" s="1141"/>
      <c r="M48" s="1142">
        <v>0.8</v>
      </c>
      <c r="N48" s="1142"/>
      <c r="O48" s="1142"/>
      <c r="P48" s="1121">
        <v>0.85</v>
      </c>
      <c r="Q48" s="1121"/>
      <c r="R48" s="1121"/>
      <c r="S48" s="1122">
        <v>0.9</v>
      </c>
      <c r="T48" s="1122"/>
      <c r="U48" s="1122"/>
      <c r="V48" s="279" t="s">
        <v>679</v>
      </c>
      <c r="W48" s="279" t="s">
        <v>618</v>
      </c>
      <c r="X48" s="279" t="s">
        <v>603</v>
      </c>
      <c r="Y48" s="246" t="s">
        <v>644</v>
      </c>
      <c r="Z48" s="279"/>
      <c r="AA48" s="273"/>
    </row>
    <row r="49" spans="2:27" ht="15.75" hidden="1" outlineLevel="1">
      <c r="B49" s="1150"/>
      <c r="C49" s="1153"/>
      <c r="D49" s="278"/>
      <c r="E49" s="278"/>
      <c r="F49" s="279"/>
      <c r="G49" s="280"/>
      <c r="H49" s="280"/>
      <c r="I49" s="234"/>
      <c r="J49" s="1141"/>
      <c r="K49" s="1141"/>
      <c r="L49" s="1141"/>
      <c r="M49" s="1142"/>
      <c r="N49" s="1142"/>
      <c r="O49" s="1142"/>
      <c r="P49" s="1121"/>
      <c r="Q49" s="1121"/>
      <c r="R49" s="1121"/>
      <c r="S49" s="1122"/>
      <c r="T49" s="1122"/>
      <c r="U49" s="1122"/>
      <c r="V49" s="279"/>
      <c r="W49" s="279"/>
      <c r="X49" s="279"/>
      <c r="Y49" s="246" t="s">
        <v>644</v>
      </c>
      <c r="Z49" s="279"/>
      <c r="AA49" s="273"/>
    </row>
    <row r="50" spans="2:27" ht="64.5" customHeight="1" collapsed="1">
      <c r="B50" s="1150"/>
      <c r="C50" s="1151" t="s">
        <v>680</v>
      </c>
      <c r="D50" s="1151"/>
      <c r="E50" s="274" t="s">
        <v>681</v>
      </c>
      <c r="F50" s="246">
        <v>0</v>
      </c>
      <c r="G50" s="275" t="s">
        <v>682</v>
      </c>
      <c r="H50" s="275" t="s">
        <v>683</v>
      </c>
      <c r="I50" s="261">
        <v>1</v>
      </c>
      <c r="J50" s="1141">
        <v>1</v>
      </c>
      <c r="K50" s="1141"/>
      <c r="L50" s="1141"/>
      <c r="M50" s="1142">
        <v>1</v>
      </c>
      <c r="N50" s="1142"/>
      <c r="O50" s="1142"/>
      <c r="P50" s="1121">
        <v>1</v>
      </c>
      <c r="Q50" s="1121"/>
      <c r="R50" s="1121"/>
      <c r="S50" s="1122">
        <v>1</v>
      </c>
      <c r="T50" s="1122"/>
      <c r="U50" s="1122"/>
      <c r="V50" s="266" t="s">
        <v>684</v>
      </c>
      <c r="W50" s="266" t="s">
        <v>685</v>
      </c>
      <c r="X50" s="266" t="s">
        <v>686</v>
      </c>
      <c r="Y50" s="246" t="s">
        <v>644</v>
      </c>
      <c r="Z50" s="249" t="s">
        <v>687</v>
      </c>
      <c r="AA50" s="276" t="s">
        <v>33</v>
      </c>
    </row>
    <row r="51" spans="2:27" ht="31.5" hidden="1" outlineLevel="1">
      <c r="B51" s="1150"/>
      <c r="C51" s="1153" t="s">
        <v>54</v>
      </c>
      <c r="D51" s="277" t="s">
        <v>688</v>
      </c>
      <c r="E51" s="278"/>
      <c r="F51" s="279"/>
      <c r="G51" s="280"/>
      <c r="H51" s="280"/>
      <c r="I51" s="234"/>
      <c r="J51" s="1141"/>
      <c r="K51" s="1141"/>
      <c r="L51" s="1141"/>
      <c r="M51" s="1142"/>
      <c r="N51" s="1142"/>
      <c r="O51" s="1142"/>
      <c r="P51" s="1121"/>
      <c r="Q51" s="1121"/>
      <c r="R51" s="1121"/>
      <c r="S51" s="1122"/>
      <c r="T51" s="1122"/>
      <c r="U51" s="1122"/>
      <c r="V51" s="279"/>
      <c r="W51" s="279"/>
      <c r="X51" s="279"/>
      <c r="Y51" s="246" t="s">
        <v>644</v>
      </c>
      <c r="Z51" s="279"/>
      <c r="AA51" s="273"/>
    </row>
    <row r="52" spans="2:27" ht="15.75" hidden="1" outlineLevel="1">
      <c r="B52" s="1150"/>
      <c r="C52" s="1153"/>
      <c r="D52" s="277" t="s">
        <v>689</v>
      </c>
      <c r="E52" s="278"/>
      <c r="F52" s="279"/>
      <c r="G52" s="280"/>
      <c r="H52" s="280"/>
      <c r="I52" s="234"/>
      <c r="J52" s="1141"/>
      <c r="K52" s="1141"/>
      <c r="L52" s="1141"/>
      <c r="M52" s="1142"/>
      <c r="N52" s="1142"/>
      <c r="O52" s="1142"/>
      <c r="P52" s="1121"/>
      <c r="Q52" s="1121"/>
      <c r="R52" s="1121"/>
      <c r="S52" s="1122"/>
      <c r="T52" s="1122"/>
      <c r="U52" s="1122"/>
      <c r="V52" s="279"/>
      <c r="W52" s="279"/>
      <c r="X52" s="279"/>
      <c r="Y52" s="246" t="s">
        <v>644</v>
      </c>
      <c r="Z52" s="279"/>
      <c r="AA52" s="273"/>
    </row>
    <row r="53" spans="2:27" ht="31.5" hidden="1" outlineLevel="1">
      <c r="B53" s="1150"/>
      <c r="C53" s="1153"/>
      <c r="D53" s="277" t="s">
        <v>690</v>
      </c>
      <c r="E53" s="278"/>
      <c r="F53" s="279"/>
      <c r="G53" s="280"/>
      <c r="H53" s="280"/>
      <c r="I53" s="234"/>
      <c r="J53" s="1141"/>
      <c r="K53" s="1141"/>
      <c r="L53" s="1141"/>
      <c r="M53" s="1142"/>
      <c r="N53" s="1142"/>
      <c r="O53" s="1142"/>
      <c r="P53" s="1121"/>
      <c r="Q53" s="1121"/>
      <c r="R53" s="1121"/>
      <c r="S53" s="1122"/>
      <c r="T53" s="1122"/>
      <c r="U53" s="1122"/>
      <c r="V53" s="279"/>
      <c r="W53" s="279"/>
      <c r="X53" s="279"/>
      <c r="Y53" s="246" t="s">
        <v>644</v>
      </c>
      <c r="Z53" s="279"/>
      <c r="AA53" s="273"/>
    </row>
    <row r="54" spans="2:27" ht="15.75" hidden="1" outlineLevel="1">
      <c r="B54" s="1150"/>
      <c r="C54" s="1153"/>
      <c r="D54" s="278"/>
      <c r="E54" s="278"/>
      <c r="F54" s="279"/>
      <c r="G54" s="280"/>
      <c r="H54" s="280"/>
      <c r="I54" s="234"/>
      <c r="J54" s="1141"/>
      <c r="K54" s="1141"/>
      <c r="L54" s="1141"/>
      <c r="M54" s="1142"/>
      <c r="N54" s="1142"/>
      <c r="O54" s="1142"/>
      <c r="P54" s="1121"/>
      <c r="Q54" s="1121"/>
      <c r="R54" s="1121"/>
      <c r="S54" s="1122"/>
      <c r="T54" s="1122"/>
      <c r="U54" s="1122"/>
      <c r="V54" s="279"/>
      <c r="W54" s="279"/>
      <c r="X54" s="279"/>
      <c r="Y54" s="246" t="s">
        <v>644</v>
      </c>
      <c r="Z54" s="279"/>
      <c r="AA54" s="273"/>
    </row>
    <row r="55" spans="2:27" ht="15.75" hidden="1" outlineLevel="1">
      <c r="B55" s="1150"/>
      <c r="C55" s="1153"/>
      <c r="D55" s="278"/>
      <c r="E55" s="278"/>
      <c r="F55" s="279"/>
      <c r="G55" s="280"/>
      <c r="H55" s="280"/>
      <c r="I55" s="234"/>
      <c r="J55" s="1141"/>
      <c r="K55" s="1141"/>
      <c r="L55" s="1141"/>
      <c r="M55" s="1142"/>
      <c r="N55" s="1142"/>
      <c r="O55" s="1142"/>
      <c r="P55" s="1121"/>
      <c r="Q55" s="1121"/>
      <c r="R55" s="1121"/>
      <c r="S55" s="1122"/>
      <c r="T55" s="1122"/>
      <c r="U55" s="1122"/>
      <c r="V55" s="279"/>
      <c r="W55" s="279"/>
      <c r="X55" s="279"/>
      <c r="Y55" s="246" t="s">
        <v>644</v>
      </c>
      <c r="Z55" s="279"/>
      <c r="AA55" s="273"/>
    </row>
    <row r="56" spans="2:27" ht="78.75" collapsed="1">
      <c r="B56" s="1150"/>
      <c r="C56" s="1137" t="s">
        <v>691</v>
      </c>
      <c r="D56" s="1137"/>
      <c r="E56" s="274" t="s">
        <v>692</v>
      </c>
      <c r="F56" s="246">
        <v>0</v>
      </c>
      <c r="G56" s="275" t="s">
        <v>693</v>
      </c>
      <c r="H56" s="275" t="s">
        <v>694</v>
      </c>
      <c r="I56" s="248">
        <v>10</v>
      </c>
      <c r="J56" s="1141">
        <v>3</v>
      </c>
      <c r="K56" s="1141"/>
      <c r="L56" s="1141"/>
      <c r="M56" s="1142">
        <v>2</v>
      </c>
      <c r="N56" s="1142"/>
      <c r="O56" s="1142"/>
      <c r="P56" s="1121">
        <v>3</v>
      </c>
      <c r="Q56" s="1121"/>
      <c r="R56" s="1121"/>
      <c r="S56" s="1122">
        <v>2</v>
      </c>
      <c r="T56" s="1122"/>
      <c r="U56" s="1122"/>
      <c r="V56" s="266" t="s">
        <v>695</v>
      </c>
      <c r="W56" s="266" t="s">
        <v>618</v>
      </c>
      <c r="X56" s="266" t="s">
        <v>603</v>
      </c>
      <c r="Y56" s="246" t="s">
        <v>644</v>
      </c>
      <c r="Z56" s="282" t="s">
        <v>696</v>
      </c>
      <c r="AA56" s="276" t="s">
        <v>33</v>
      </c>
    </row>
    <row r="57" spans="2:27" ht="15.75" hidden="1" outlineLevel="1">
      <c r="B57" s="1150"/>
      <c r="C57" s="1153" t="s">
        <v>54</v>
      </c>
      <c r="D57" s="277" t="s">
        <v>697</v>
      </c>
      <c r="E57" s="278"/>
      <c r="F57" s="279"/>
      <c r="G57" s="280"/>
      <c r="H57" s="280"/>
      <c r="I57" s="234"/>
      <c r="J57" s="1141"/>
      <c r="K57" s="1141"/>
      <c r="L57" s="1141"/>
      <c r="M57" s="1142"/>
      <c r="N57" s="1142"/>
      <c r="O57" s="1142"/>
      <c r="P57" s="1121"/>
      <c r="Q57" s="1121"/>
      <c r="R57" s="1121"/>
      <c r="S57" s="1122"/>
      <c r="T57" s="1122"/>
      <c r="U57" s="1122"/>
      <c r="V57" s="279"/>
      <c r="W57" s="279"/>
      <c r="X57" s="279"/>
      <c r="Y57" s="246" t="s">
        <v>644</v>
      </c>
      <c r="Z57" s="279"/>
      <c r="AA57" s="273"/>
    </row>
    <row r="58" spans="2:27" ht="15.75" hidden="1" outlineLevel="1">
      <c r="B58" s="1150"/>
      <c r="C58" s="1153"/>
      <c r="D58" s="277" t="s">
        <v>698</v>
      </c>
      <c r="E58" s="278"/>
      <c r="F58" s="279"/>
      <c r="G58" s="280"/>
      <c r="H58" s="280"/>
      <c r="I58" s="234"/>
      <c r="J58" s="1141"/>
      <c r="K58" s="1141"/>
      <c r="L58" s="1141"/>
      <c r="M58" s="1142"/>
      <c r="N58" s="1142"/>
      <c r="O58" s="1142"/>
      <c r="P58" s="1121"/>
      <c r="Q58" s="1121"/>
      <c r="R58" s="1121"/>
      <c r="S58" s="1122"/>
      <c r="T58" s="1122"/>
      <c r="U58" s="1122"/>
      <c r="V58" s="279"/>
      <c r="W58" s="279"/>
      <c r="X58" s="279"/>
      <c r="Y58" s="246" t="s">
        <v>644</v>
      </c>
      <c r="Z58" s="244"/>
      <c r="AA58" s="273"/>
    </row>
    <row r="59" spans="2:27" ht="15.75" hidden="1" outlineLevel="1">
      <c r="B59" s="1150"/>
      <c r="C59" s="1153"/>
      <c r="D59" s="277" t="s">
        <v>699</v>
      </c>
      <c r="E59" s="278"/>
      <c r="F59" s="279"/>
      <c r="G59" s="280"/>
      <c r="H59" s="280"/>
      <c r="I59" s="234"/>
      <c r="J59" s="1141"/>
      <c r="K59" s="1141"/>
      <c r="L59" s="1141"/>
      <c r="M59" s="1142"/>
      <c r="N59" s="1142"/>
      <c r="O59" s="1142"/>
      <c r="P59" s="1121"/>
      <c r="Q59" s="1121"/>
      <c r="R59" s="1121"/>
      <c r="S59" s="1122"/>
      <c r="T59" s="1122"/>
      <c r="U59" s="1122"/>
      <c r="V59" s="279"/>
      <c r="W59" s="279"/>
      <c r="X59" s="279"/>
      <c r="Y59" s="246" t="s">
        <v>644</v>
      </c>
      <c r="Z59" s="279"/>
      <c r="AA59" s="273"/>
    </row>
    <row r="60" spans="2:27" ht="15.75" hidden="1" outlineLevel="1">
      <c r="B60" s="1150"/>
      <c r="C60" s="1153"/>
      <c r="D60" s="277" t="s">
        <v>700</v>
      </c>
      <c r="E60" s="278"/>
      <c r="F60" s="279"/>
      <c r="G60" s="280"/>
      <c r="H60" s="280"/>
      <c r="I60" s="234"/>
      <c r="J60" s="1141"/>
      <c r="K60" s="1141"/>
      <c r="L60" s="1141"/>
      <c r="M60" s="1142"/>
      <c r="N60" s="1142"/>
      <c r="O60" s="1142"/>
      <c r="P60" s="1121"/>
      <c r="Q60" s="1121"/>
      <c r="R60" s="1121"/>
      <c r="S60" s="1122"/>
      <c r="T60" s="1122"/>
      <c r="U60" s="1122"/>
      <c r="V60" s="279"/>
      <c r="W60" s="279"/>
      <c r="X60" s="279"/>
      <c r="Y60" s="246" t="s">
        <v>644</v>
      </c>
      <c r="Z60" s="279"/>
      <c r="AA60" s="273"/>
    </row>
    <row r="61" spans="2:27" ht="15.75" hidden="1" outlineLevel="1">
      <c r="B61" s="1150"/>
      <c r="C61" s="1153"/>
      <c r="D61" s="277" t="s">
        <v>701</v>
      </c>
      <c r="E61" s="278"/>
      <c r="F61" s="279"/>
      <c r="G61" s="280"/>
      <c r="H61" s="280"/>
      <c r="I61" s="234"/>
      <c r="J61" s="1141"/>
      <c r="K61" s="1141"/>
      <c r="L61" s="1141"/>
      <c r="M61" s="1142"/>
      <c r="N61" s="1142"/>
      <c r="O61" s="1142"/>
      <c r="P61" s="1121"/>
      <c r="Q61" s="1121"/>
      <c r="R61" s="1121"/>
      <c r="S61" s="1122"/>
      <c r="T61" s="1122"/>
      <c r="U61" s="1122"/>
      <c r="V61" s="279"/>
      <c r="W61" s="279"/>
      <c r="X61" s="279"/>
      <c r="Y61" s="246" t="s">
        <v>644</v>
      </c>
      <c r="Z61" s="279"/>
      <c r="AA61" s="273"/>
    </row>
    <row r="62" spans="2:27" ht="88.5" customHeight="1" collapsed="1" thickBot="1">
      <c r="B62" s="283"/>
      <c r="C62" s="1154" t="s">
        <v>702</v>
      </c>
      <c r="D62" s="1154"/>
      <c r="E62" s="284" t="s">
        <v>703</v>
      </c>
      <c r="F62" s="285">
        <v>0</v>
      </c>
      <c r="G62" s="286" t="s">
        <v>704</v>
      </c>
      <c r="H62" s="286" t="s">
        <v>705</v>
      </c>
      <c r="I62" s="287">
        <v>20</v>
      </c>
      <c r="J62" s="1155">
        <v>5</v>
      </c>
      <c r="K62" s="1155"/>
      <c r="L62" s="1155"/>
      <c r="M62" s="1156">
        <v>5</v>
      </c>
      <c r="N62" s="1156"/>
      <c r="O62" s="1156"/>
      <c r="P62" s="1157">
        <v>5</v>
      </c>
      <c r="Q62" s="1157"/>
      <c r="R62" s="1157"/>
      <c r="S62" s="1158">
        <v>5</v>
      </c>
      <c r="T62" s="1158"/>
      <c r="U62" s="1158"/>
      <c r="V62" s="288" t="s">
        <v>706</v>
      </c>
      <c r="W62" s="288" t="s">
        <v>618</v>
      </c>
      <c r="X62" s="288" t="s">
        <v>707</v>
      </c>
      <c r="Y62" s="285" t="s">
        <v>644</v>
      </c>
      <c r="Z62" s="289" t="s">
        <v>359</v>
      </c>
      <c r="AA62" s="290" t="s">
        <v>33</v>
      </c>
    </row>
    <row r="63" spans="2:27" ht="15" hidden="1" customHeight="1" outlineLevel="1">
      <c r="B63" s="291"/>
      <c r="C63" s="1159" t="s">
        <v>54</v>
      </c>
      <c r="D63" s="292" t="s">
        <v>708</v>
      </c>
      <c r="E63" s="293"/>
      <c r="F63" s="293"/>
      <c r="G63" s="293"/>
      <c r="H63" s="293"/>
      <c r="I63" s="293"/>
      <c r="J63" s="293"/>
      <c r="K63" s="294"/>
      <c r="L63" s="294"/>
      <c r="M63" s="293"/>
      <c r="N63" s="294"/>
      <c r="O63" s="294"/>
      <c r="P63" s="293"/>
      <c r="Q63" s="294"/>
      <c r="R63" s="294"/>
      <c r="S63" s="293"/>
      <c r="T63" s="294"/>
      <c r="U63" s="294"/>
      <c r="V63" s="293"/>
      <c r="W63" s="293"/>
      <c r="X63" s="293"/>
      <c r="Y63" s="293"/>
      <c r="AA63" s="295"/>
    </row>
    <row r="64" spans="2:27" ht="30" hidden="1" customHeight="1" outlineLevel="1">
      <c r="B64" s="34"/>
      <c r="C64" s="1160"/>
      <c r="D64" s="296" t="s">
        <v>709</v>
      </c>
      <c r="E64" s="297"/>
      <c r="F64" s="297"/>
      <c r="G64" s="297"/>
      <c r="H64" s="297"/>
      <c r="I64" s="297"/>
      <c r="J64" s="297"/>
      <c r="K64" s="298"/>
      <c r="L64" s="298"/>
      <c r="M64" s="297"/>
      <c r="N64" s="298"/>
      <c r="O64" s="298"/>
      <c r="P64" s="297"/>
      <c r="Q64" s="298"/>
      <c r="R64" s="298"/>
      <c r="S64" s="297"/>
      <c r="T64" s="298"/>
      <c r="U64" s="298"/>
      <c r="V64" s="297"/>
      <c r="W64" s="297"/>
      <c r="X64" s="297"/>
      <c r="Y64" s="297"/>
      <c r="Z64" s="297"/>
      <c r="AA64" s="299"/>
    </row>
    <row r="65" spans="2:27" ht="15" hidden="1" customHeight="1" outlineLevel="1">
      <c r="B65" s="34"/>
      <c r="C65" s="1160"/>
      <c r="D65" s="296" t="s">
        <v>710</v>
      </c>
      <c r="E65" s="297"/>
      <c r="F65" s="297"/>
      <c r="G65" s="297"/>
      <c r="H65" s="297"/>
      <c r="I65" s="297"/>
      <c r="J65" s="297"/>
      <c r="K65" s="298"/>
      <c r="L65" s="298"/>
      <c r="M65" s="297"/>
      <c r="N65" s="298"/>
      <c r="O65" s="298"/>
      <c r="P65" s="297"/>
      <c r="Q65" s="298"/>
      <c r="R65" s="298"/>
      <c r="S65" s="297"/>
      <c r="T65" s="298"/>
      <c r="U65" s="298"/>
      <c r="V65" s="297"/>
      <c r="W65" s="297"/>
      <c r="X65" s="297"/>
      <c r="Y65" s="297"/>
      <c r="Z65" s="297"/>
      <c r="AA65" s="299"/>
    </row>
    <row r="66" spans="2:27" ht="15" hidden="1" customHeight="1" outlineLevel="1">
      <c r="B66" s="34"/>
      <c r="C66" s="1160"/>
      <c r="D66" s="296" t="s">
        <v>700</v>
      </c>
      <c r="E66" s="297"/>
      <c r="F66" s="297"/>
      <c r="G66" s="297"/>
      <c r="H66" s="297"/>
      <c r="I66" s="297"/>
      <c r="J66" s="297"/>
      <c r="K66" s="298"/>
      <c r="L66" s="298"/>
      <c r="M66" s="297"/>
      <c r="N66" s="298"/>
      <c r="O66" s="298"/>
      <c r="P66" s="297"/>
      <c r="Q66" s="298"/>
      <c r="R66" s="298"/>
      <c r="S66" s="297"/>
      <c r="T66" s="298"/>
      <c r="U66" s="298"/>
      <c r="V66" s="297"/>
      <c r="W66" s="297"/>
      <c r="X66" s="297"/>
      <c r="Y66" s="297"/>
      <c r="Z66" s="297"/>
      <c r="AA66" s="299"/>
    </row>
    <row r="67" spans="2:27" ht="15.75" hidden="1" customHeight="1" outlineLevel="1" thickBot="1">
      <c r="B67" s="34"/>
      <c r="C67" s="1160"/>
      <c r="D67" s="296" t="s">
        <v>701</v>
      </c>
      <c r="E67" s="300"/>
      <c r="F67" s="300"/>
      <c r="G67" s="300"/>
      <c r="H67" s="300"/>
      <c r="I67" s="300"/>
      <c r="J67" s="300"/>
      <c r="K67" s="301"/>
      <c r="L67" s="301"/>
      <c r="M67" s="300"/>
      <c r="N67" s="301"/>
      <c r="O67" s="301"/>
      <c r="P67" s="300"/>
      <c r="Q67" s="301"/>
      <c r="R67" s="301"/>
      <c r="S67" s="300"/>
      <c r="T67" s="301"/>
      <c r="U67" s="301"/>
      <c r="V67" s="300"/>
      <c r="W67" s="300"/>
      <c r="X67" s="300"/>
      <c r="Y67" s="300"/>
      <c r="Z67" s="300"/>
      <c r="AA67" s="302"/>
    </row>
    <row r="68" spans="2:27" ht="15" customHeight="1" collapsed="1">
      <c r="B68" s="109"/>
      <c r="D68" s="109"/>
      <c r="E68" s="109"/>
      <c r="F68" s="109"/>
      <c r="G68" s="109"/>
      <c r="W68" s="109"/>
      <c r="X68" s="109"/>
    </row>
    <row r="69" spans="2:27" ht="15" customHeight="1">
      <c r="B69" s="109"/>
      <c r="D69" s="109"/>
      <c r="E69" s="109"/>
      <c r="F69" s="109"/>
      <c r="G69" s="109"/>
      <c r="W69" s="109"/>
      <c r="X69" s="109"/>
    </row>
    <row r="70" spans="2:27" ht="15" customHeight="1">
      <c r="B70" s="109"/>
      <c r="D70" s="109"/>
      <c r="E70" s="109"/>
      <c r="F70" s="109"/>
      <c r="G70" s="1023" t="s">
        <v>475</v>
      </c>
      <c r="H70" s="212"/>
      <c r="I70" s="213"/>
      <c r="J70" s="214"/>
      <c r="K70" s="214"/>
      <c r="W70" s="109"/>
      <c r="X70" s="109"/>
    </row>
    <row r="71" spans="2:27" ht="15" customHeight="1">
      <c r="B71" s="109"/>
      <c r="D71" s="109"/>
      <c r="E71" s="109"/>
      <c r="F71" s="109"/>
      <c r="G71" s="1082"/>
      <c r="H71" s="103"/>
      <c r="I71" s="215"/>
      <c r="J71" s="214"/>
      <c r="K71" s="214"/>
      <c r="W71" s="109"/>
      <c r="X71" s="109"/>
    </row>
    <row r="72" spans="2:27" ht="15" customHeight="1">
      <c r="B72" s="109"/>
      <c r="D72" s="109"/>
      <c r="E72" s="109"/>
      <c r="F72" s="109"/>
      <c r="G72" s="1114"/>
      <c r="H72" s="1028" t="s">
        <v>592</v>
      </c>
      <c r="I72" s="1030"/>
      <c r="J72" s="1027" t="s">
        <v>477</v>
      </c>
      <c r="K72" s="1027"/>
      <c r="L72" s="1027"/>
      <c r="M72" s="1027" t="s">
        <v>478</v>
      </c>
      <c r="N72" s="1027"/>
      <c r="O72" s="1027"/>
      <c r="P72" s="1027"/>
      <c r="Q72" s="1027"/>
      <c r="R72" s="1027"/>
      <c r="S72" s="1027"/>
      <c r="T72" s="1027"/>
      <c r="W72" s="109"/>
      <c r="X72" s="109"/>
    </row>
    <row r="73" spans="2:27" ht="15" customHeight="1">
      <c r="B73" s="109"/>
      <c r="D73" s="109"/>
      <c r="E73" s="109"/>
      <c r="F73" s="109"/>
      <c r="G73" s="1115"/>
      <c r="H73" s="1031"/>
      <c r="I73" s="1033"/>
      <c r="J73" s="1027"/>
      <c r="K73" s="1027"/>
      <c r="L73" s="1027"/>
      <c r="M73" s="1027"/>
      <c r="N73" s="1027"/>
      <c r="O73" s="1027"/>
      <c r="P73" s="1027"/>
      <c r="Q73" s="1027"/>
      <c r="R73" s="1027"/>
      <c r="S73" s="1027"/>
      <c r="T73" s="1027"/>
      <c r="W73" s="109"/>
      <c r="X73" s="109"/>
    </row>
    <row r="74" spans="2:27" ht="19.5" customHeight="1">
      <c r="B74" s="109"/>
      <c r="D74" s="109"/>
      <c r="E74" s="109"/>
      <c r="F74" s="109"/>
      <c r="G74" s="1116" t="s">
        <v>479</v>
      </c>
      <c r="H74" s="1035" t="s">
        <v>711</v>
      </c>
      <c r="I74" s="1035"/>
      <c r="J74" s="1036">
        <f ca="1">TODAY()-22</f>
        <v>45687</v>
      </c>
      <c r="K74" s="1036"/>
      <c r="L74" s="1036"/>
      <c r="M74" s="1113"/>
      <c r="N74" s="1113"/>
      <c r="O74" s="1113"/>
      <c r="P74" s="1113"/>
      <c r="Q74" s="1113"/>
      <c r="R74" s="1113"/>
      <c r="S74" s="1113"/>
      <c r="T74" s="1113"/>
      <c r="W74" s="109"/>
      <c r="X74" s="109"/>
    </row>
    <row r="75" spans="2:27" ht="19.5" customHeight="1">
      <c r="B75" s="109"/>
      <c r="D75" s="109"/>
      <c r="E75" s="109"/>
      <c r="F75" s="109"/>
      <c r="G75" s="1117"/>
      <c r="H75" s="1035"/>
      <c r="I75" s="1035"/>
      <c r="J75" s="1036"/>
      <c r="K75" s="1036"/>
      <c r="L75" s="1036"/>
      <c r="M75" s="1113"/>
      <c r="N75" s="1113"/>
      <c r="O75" s="1113"/>
      <c r="P75" s="1113"/>
      <c r="Q75" s="1113"/>
      <c r="R75" s="1113"/>
      <c r="S75" s="1113"/>
      <c r="T75" s="1113"/>
      <c r="W75" s="109"/>
      <c r="X75" s="109"/>
    </row>
    <row r="76" spans="2:27">
      <c r="B76" s="109"/>
      <c r="D76" s="109"/>
      <c r="E76" s="109"/>
      <c r="F76" s="109"/>
      <c r="G76" s="1107" t="s">
        <v>480</v>
      </c>
      <c r="H76" s="1035" t="s">
        <v>594</v>
      </c>
      <c r="I76" s="1035"/>
      <c r="J76" s="1036">
        <f ca="1">TODAY()-22</f>
        <v>45687</v>
      </c>
      <c r="K76" s="1036"/>
      <c r="L76" s="1036"/>
      <c r="M76" s="1113"/>
      <c r="N76" s="1113"/>
      <c r="O76" s="1113"/>
      <c r="P76" s="1113"/>
      <c r="Q76" s="1113"/>
      <c r="R76" s="1113"/>
      <c r="S76" s="1113"/>
      <c r="T76" s="1113"/>
      <c r="W76" s="109"/>
      <c r="X76" s="109"/>
    </row>
    <row r="77" spans="2:27">
      <c r="B77" s="109"/>
      <c r="D77" s="109"/>
      <c r="E77" s="109"/>
      <c r="F77" s="109"/>
      <c r="G77" s="1108"/>
      <c r="H77" s="1035"/>
      <c r="I77" s="1035"/>
      <c r="J77" s="1036"/>
      <c r="K77" s="1036"/>
      <c r="L77" s="1036"/>
      <c r="M77" s="1113"/>
      <c r="N77" s="1113"/>
      <c r="O77" s="1113"/>
      <c r="P77" s="1113"/>
      <c r="Q77" s="1113"/>
      <c r="R77" s="1113"/>
      <c r="S77" s="1113"/>
      <c r="T77" s="1113"/>
      <c r="W77" s="109"/>
      <c r="X77" s="109"/>
    </row>
    <row r="78" spans="2:27" ht="15" customHeight="1">
      <c r="B78" s="109"/>
      <c r="D78" s="109"/>
      <c r="E78" s="109"/>
      <c r="F78" s="109"/>
      <c r="G78" s="122"/>
      <c r="H78" s="122"/>
      <c r="I78" s="122"/>
      <c r="J78" s="122"/>
      <c r="K78" s="122"/>
      <c r="L78" s="122"/>
      <c r="M78" s="122"/>
      <c r="N78" s="122"/>
      <c r="O78" s="122"/>
      <c r="P78" s="122"/>
      <c r="Q78" s="122"/>
      <c r="R78" s="122"/>
      <c r="S78" s="122"/>
      <c r="T78" s="122"/>
      <c r="U78" s="122"/>
      <c r="W78" s="109"/>
      <c r="X78" s="109"/>
    </row>
    <row r="79" spans="2:27" ht="15" customHeight="1">
      <c r="B79" s="109"/>
      <c r="D79" s="109"/>
      <c r="E79" s="109"/>
      <c r="F79" s="109"/>
      <c r="G79" s="109"/>
      <c r="W79" s="109"/>
      <c r="X79" s="109"/>
    </row>
    <row r="80" spans="2:27" ht="15" customHeight="1">
      <c r="B80" s="109"/>
      <c r="D80" s="109"/>
      <c r="E80" s="109"/>
      <c r="F80" s="109"/>
      <c r="G80" s="109"/>
      <c r="W80" s="109"/>
      <c r="X80" s="109"/>
    </row>
    <row r="81" spans="2:24" ht="15" customHeight="1">
      <c r="B81" s="109"/>
      <c r="D81" s="109"/>
      <c r="E81" s="109"/>
      <c r="F81" s="109"/>
      <c r="G81" s="109"/>
      <c r="W81" s="109"/>
      <c r="X81" s="109"/>
    </row>
    <row r="82" spans="2:24" ht="15" customHeight="1">
      <c r="B82" s="109"/>
      <c r="D82" s="109"/>
      <c r="E82" s="109"/>
      <c r="F82" s="109"/>
      <c r="G82" s="109"/>
      <c r="W82" s="109"/>
      <c r="X82" s="109"/>
    </row>
  </sheetData>
  <mergeCells count="202">
    <mergeCell ref="G76:G77"/>
    <mergeCell ref="H76:I77"/>
    <mergeCell ref="J76:L77"/>
    <mergeCell ref="M76:T77"/>
    <mergeCell ref="G70:G71"/>
    <mergeCell ref="G72:G73"/>
    <mergeCell ref="H72:I73"/>
    <mergeCell ref="J72:L73"/>
    <mergeCell ref="M72:T73"/>
    <mergeCell ref="G74:G75"/>
    <mergeCell ref="H74:I75"/>
    <mergeCell ref="J74:L75"/>
    <mergeCell ref="M74:T75"/>
    <mergeCell ref="C63:C67"/>
    <mergeCell ref="J60:L60"/>
    <mergeCell ref="M60:O60"/>
    <mergeCell ref="P60:R60"/>
    <mergeCell ref="S60:U60"/>
    <mergeCell ref="J61:L61"/>
    <mergeCell ref="M61:O61"/>
    <mergeCell ref="P61:R61"/>
    <mergeCell ref="S61:U61"/>
    <mergeCell ref="B50:B55"/>
    <mergeCell ref="C50:D50"/>
    <mergeCell ref="J50:L50"/>
    <mergeCell ref="M50:O50"/>
    <mergeCell ref="C62:D62"/>
    <mergeCell ref="J62:L62"/>
    <mergeCell ref="M62:O62"/>
    <mergeCell ref="P62:R62"/>
    <mergeCell ref="S62:U62"/>
    <mergeCell ref="B56:B61"/>
    <mergeCell ref="C56:D56"/>
    <mergeCell ref="J56:L56"/>
    <mergeCell ref="M56:O56"/>
    <mergeCell ref="P56:R56"/>
    <mergeCell ref="S56:U56"/>
    <mergeCell ref="C57:C61"/>
    <mergeCell ref="J57:L57"/>
    <mergeCell ref="M57:O57"/>
    <mergeCell ref="P57:R57"/>
    <mergeCell ref="S57:U57"/>
    <mergeCell ref="J58:L58"/>
    <mergeCell ref="M58:O58"/>
    <mergeCell ref="P58:R58"/>
    <mergeCell ref="S58:U58"/>
    <mergeCell ref="J59:L59"/>
    <mergeCell ref="M59:O59"/>
    <mergeCell ref="P59:R59"/>
    <mergeCell ref="S59:U59"/>
    <mergeCell ref="P50:R50"/>
    <mergeCell ref="S50:U50"/>
    <mergeCell ref="C51:C55"/>
    <mergeCell ref="J51:L51"/>
    <mergeCell ref="M51:O51"/>
    <mergeCell ref="P51:R51"/>
    <mergeCell ref="J54:L54"/>
    <mergeCell ref="M54:O54"/>
    <mergeCell ref="P54:R54"/>
    <mergeCell ref="S54:U54"/>
    <mergeCell ref="J55:L55"/>
    <mergeCell ref="M55:O55"/>
    <mergeCell ref="P55:R55"/>
    <mergeCell ref="S55:U55"/>
    <mergeCell ref="S51:U51"/>
    <mergeCell ref="J52:L52"/>
    <mergeCell ref="M52:O52"/>
    <mergeCell ref="P52:R52"/>
    <mergeCell ref="S52:U52"/>
    <mergeCell ref="J53:L53"/>
    <mergeCell ref="M53:O53"/>
    <mergeCell ref="P53:R53"/>
    <mergeCell ref="S53:U53"/>
    <mergeCell ref="S45:U45"/>
    <mergeCell ref="J46:L46"/>
    <mergeCell ref="M46:O46"/>
    <mergeCell ref="P46:R46"/>
    <mergeCell ref="S46:U46"/>
    <mergeCell ref="J47:L47"/>
    <mergeCell ref="M47:O47"/>
    <mergeCell ref="P47:R47"/>
    <mergeCell ref="S47:U47"/>
    <mergeCell ref="P40:R40"/>
    <mergeCell ref="S40:U40"/>
    <mergeCell ref="J41:L41"/>
    <mergeCell ref="M41:O41"/>
    <mergeCell ref="P41:R41"/>
    <mergeCell ref="S41:U41"/>
    <mergeCell ref="B44:B49"/>
    <mergeCell ref="C44:D44"/>
    <mergeCell ref="J44:L44"/>
    <mergeCell ref="M44:O44"/>
    <mergeCell ref="P44:R44"/>
    <mergeCell ref="S44:U44"/>
    <mergeCell ref="C45:C49"/>
    <mergeCell ref="J45:L45"/>
    <mergeCell ref="M45:O45"/>
    <mergeCell ref="P45:R45"/>
    <mergeCell ref="J48:L48"/>
    <mergeCell ref="M48:O48"/>
    <mergeCell ref="P48:R48"/>
    <mergeCell ref="S48:U48"/>
    <mergeCell ref="J49:L49"/>
    <mergeCell ref="M49:O49"/>
    <mergeCell ref="P49:R49"/>
    <mergeCell ref="S49:U49"/>
    <mergeCell ref="M35:O35"/>
    <mergeCell ref="P35:R35"/>
    <mergeCell ref="S35:U35"/>
    <mergeCell ref="B38:B43"/>
    <mergeCell ref="C38:D38"/>
    <mergeCell ref="J38:L38"/>
    <mergeCell ref="M38:O38"/>
    <mergeCell ref="P38:R38"/>
    <mergeCell ref="S38:U38"/>
    <mergeCell ref="C39:C43"/>
    <mergeCell ref="J39:L39"/>
    <mergeCell ref="M39:O39"/>
    <mergeCell ref="P39:R39"/>
    <mergeCell ref="J42:L42"/>
    <mergeCell ref="M42:O42"/>
    <mergeCell ref="P42:R42"/>
    <mergeCell ref="S42:U42"/>
    <mergeCell ref="J43:L43"/>
    <mergeCell ref="M43:O43"/>
    <mergeCell ref="P43:R43"/>
    <mergeCell ref="S43:U43"/>
    <mergeCell ref="S39:U39"/>
    <mergeCell ref="J40:L40"/>
    <mergeCell ref="M40:O40"/>
    <mergeCell ref="B32:B37"/>
    <mergeCell ref="C32:D32"/>
    <mergeCell ref="J32:L32"/>
    <mergeCell ref="M32:O32"/>
    <mergeCell ref="P32:R32"/>
    <mergeCell ref="S32:U32"/>
    <mergeCell ref="C33:C37"/>
    <mergeCell ref="J33:L33"/>
    <mergeCell ref="M33:O33"/>
    <mergeCell ref="P33:R33"/>
    <mergeCell ref="J36:L36"/>
    <mergeCell ref="M36:O36"/>
    <mergeCell ref="P36:R36"/>
    <mergeCell ref="S36:U36"/>
    <mergeCell ref="J37:L37"/>
    <mergeCell ref="M37:O37"/>
    <mergeCell ref="P37:R37"/>
    <mergeCell ref="S37:U37"/>
    <mergeCell ref="S33:U33"/>
    <mergeCell ref="J34:L34"/>
    <mergeCell ref="M34:O34"/>
    <mergeCell ref="P34:R34"/>
    <mergeCell ref="S34:U34"/>
    <mergeCell ref="J35:L35"/>
    <mergeCell ref="P27:R27"/>
    <mergeCell ref="S27:U27"/>
    <mergeCell ref="C28:C31"/>
    <mergeCell ref="J28:L28"/>
    <mergeCell ref="M28:O28"/>
    <mergeCell ref="P28:R28"/>
    <mergeCell ref="S28:U28"/>
    <mergeCell ref="J29:L29"/>
    <mergeCell ref="M29:O29"/>
    <mergeCell ref="P29:R29"/>
    <mergeCell ref="S29:U29"/>
    <mergeCell ref="J30:L30"/>
    <mergeCell ref="M30:O30"/>
    <mergeCell ref="P30:R30"/>
    <mergeCell ref="S30:U30"/>
    <mergeCell ref="J31:L31"/>
    <mergeCell ref="M31:O31"/>
    <mergeCell ref="P31:R31"/>
    <mergeCell ref="S31:U31"/>
    <mergeCell ref="B22:B26"/>
    <mergeCell ref="C22:C26"/>
    <mergeCell ref="B27:B31"/>
    <mergeCell ref="C27:D27"/>
    <mergeCell ref="J27:L27"/>
    <mergeCell ref="M27:O27"/>
    <mergeCell ref="C14:C20"/>
    <mergeCell ref="C21:D21"/>
    <mergeCell ref="J21:L21"/>
    <mergeCell ref="M21:O21"/>
    <mergeCell ref="K1:AA4"/>
    <mergeCell ref="L5:V5"/>
    <mergeCell ref="Y5:Z5"/>
    <mergeCell ref="B8:AA9"/>
    <mergeCell ref="C11:U11"/>
    <mergeCell ref="V11:Y11"/>
    <mergeCell ref="Z11:AA11"/>
    <mergeCell ref="P21:R21"/>
    <mergeCell ref="S21:U21"/>
    <mergeCell ref="C12:D12"/>
    <mergeCell ref="J12:L12"/>
    <mergeCell ref="M12:O12"/>
    <mergeCell ref="P12:R12"/>
    <mergeCell ref="S12:U12"/>
    <mergeCell ref="C13:D13"/>
    <mergeCell ref="J13:L13"/>
    <mergeCell ref="M13:O13"/>
    <mergeCell ref="P13:R13"/>
    <mergeCell ref="S13:U13"/>
  </mergeCells>
  <pageMargins left="0.23622047244094491" right="0.23622047244094491" top="0.74803149606299213" bottom="0.74803149606299213" header="0.31496062992125984" footer="0.31496062992125984"/>
  <pageSetup paperSize="5" scale="47" fitToHeight="0" orientation="landscape" r:id="rId1"/>
  <headerFooter>
    <oddFooter>&amp;LPágina &amp;P&amp;CPreparado por LUIS EMILIO &amp;D&amp;R&amp;G</oddFooter>
  </headerFooter>
  <colBreaks count="1" manualBreakCount="1">
    <brk id="28" max="123" man="1"/>
  </col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K88"/>
  <sheetViews>
    <sheetView showGridLines="0" view="pageBreakPreview" topLeftCell="A28" zoomScale="55" zoomScaleNormal="55" zoomScaleSheetLayoutView="55" zoomScalePageLayoutView="10" workbookViewId="0">
      <selection activeCell="AE398" sqref="AE398"/>
    </sheetView>
  </sheetViews>
  <sheetFormatPr baseColWidth="10" defaultColWidth="14.42578125" defaultRowHeight="15" customHeight="1" outlineLevelRow="1"/>
  <cols>
    <col min="1" max="1" width="3.85546875" style="109" customWidth="1"/>
    <col min="2" max="2" width="10.42578125" style="303" customWidth="1"/>
    <col min="3" max="3" width="5.7109375" style="109" customWidth="1"/>
    <col min="4" max="4" width="52.42578125" style="121" customWidth="1"/>
    <col min="5" max="5" width="15.85546875" style="122" customWidth="1"/>
    <col min="6" max="6" width="12" style="122" customWidth="1"/>
    <col min="7" max="7" width="25.85546875" style="194" customWidth="1"/>
    <col min="8" max="8" width="27.7109375" style="109" customWidth="1"/>
    <col min="9" max="9" width="7.140625" style="109" customWidth="1"/>
    <col min="10" max="21" width="4.140625" style="109" customWidth="1"/>
    <col min="22" max="22" width="28.140625" style="109" customWidth="1"/>
    <col min="23" max="23" width="18.42578125" style="304" customWidth="1"/>
    <col min="24" max="24" width="15.42578125" style="194" customWidth="1"/>
    <col min="25" max="25" width="24.140625" style="109" customWidth="1"/>
    <col min="26" max="26" width="17.28515625" style="109" customWidth="1"/>
    <col min="27" max="27" width="42.28515625" style="109" customWidth="1"/>
    <col min="28" max="28" width="34.28515625" style="109" hidden="1" customWidth="1"/>
    <col min="29" max="29" width="23" style="109" customWidth="1"/>
    <col min="30" max="37" width="11.42578125" style="109" customWidth="1"/>
    <col min="38" max="16384" width="14.42578125" style="109"/>
  </cols>
  <sheetData>
    <row r="1" spans="1:37" ht="33">
      <c r="A1" s="11"/>
      <c r="B1" s="1"/>
      <c r="C1" s="110"/>
      <c r="D1" s="3"/>
      <c r="E1" s="3"/>
      <c r="F1" s="3"/>
      <c r="G1" s="3"/>
      <c r="H1" s="3"/>
      <c r="I1" s="3"/>
      <c r="J1" s="3"/>
      <c r="K1" s="970" t="s">
        <v>0</v>
      </c>
      <c r="L1" s="970"/>
      <c r="M1" s="970"/>
      <c r="N1" s="970"/>
      <c r="O1" s="970"/>
      <c r="P1" s="970"/>
      <c r="Q1" s="970"/>
      <c r="R1" s="970"/>
      <c r="S1" s="970"/>
      <c r="T1" s="970"/>
      <c r="U1" s="970"/>
      <c r="V1" s="970"/>
      <c r="W1" s="970"/>
      <c r="X1" s="970"/>
      <c r="Y1" s="970"/>
      <c r="Z1" s="970"/>
      <c r="AA1" s="970"/>
      <c r="AB1" s="11"/>
      <c r="AC1" s="11"/>
      <c r="AD1" s="11"/>
      <c r="AE1" s="11"/>
      <c r="AF1" s="11"/>
      <c r="AG1" s="11"/>
      <c r="AH1" s="11"/>
      <c r="AI1" s="11"/>
      <c r="AJ1" s="11"/>
      <c r="AK1" s="108"/>
    </row>
    <row r="2" spans="1:37" ht="19.5" customHeight="1">
      <c r="A2" s="108"/>
      <c r="B2" s="1"/>
      <c r="C2" s="3"/>
      <c r="D2" s="3"/>
      <c r="E2" s="3"/>
      <c r="F2" s="3"/>
      <c r="G2" s="3"/>
      <c r="H2" s="3"/>
      <c r="I2" s="3"/>
      <c r="J2" s="3"/>
      <c r="K2" s="970"/>
      <c r="L2" s="970"/>
      <c r="M2" s="970"/>
      <c r="N2" s="970"/>
      <c r="O2" s="970"/>
      <c r="P2" s="970"/>
      <c r="Q2" s="970"/>
      <c r="R2" s="970"/>
      <c r="S2" s="970"/>
      <c r="T2" s="970"/>
      <c r="U2" s="970"/>
      <c r="V2" s="970"/>
      <c r="W2" s="970"/>
      <c r="X2" s="970"/>
      <c r="Y2" s="970"/>
      <c r="Z2" s="970"/>
      <c r="AA2" s="970"/>
      <c r="AB2" s="7"/>
      <c r="AC2" s="7"/>
      <c r="AD2" s="7"/>
      <c r="AE2" s="7"/>
      <c r="AF2" s="7"/>
      <c r="AG2" s="7"/>
      <c r="AH2" s="7"/>
      <c r="AI2" s="7"/>
      <c r="AJ2" s="7"/>
      <c r="AK2" s="7"/>
    </row>
    <row r="3" spans="1:37" ht="27">
      <c r="A3" s="108"/>
      <c r="B3" s="1"/>
      <c r="C3" s="111"/>
      <c r="D3" s="3"/>
      <c r="E3" s="3"/>
      <c r="F3" s="3"/>
      <c r="G3" s="3"/>
      <c r="H3" s="3"/>
      <c r="I3" s="3"/>
      <c r="J3" s="3"/>
      <c r="K3" s="970"/>
      <c r="L3" s="970"/>
      <c r="M3" s="970"/>
      <c r="N3" s="970"/>
      <c r="O3" s="970"/>
      <c r="P3" s="970"/>
      <c r="Q3" s="970"/>
      <c r="R3" s="970"/>
      <c r="S3" s="970"/>
      <c r="T3" s="970"/>
      <c r="U3" s="970"/>
      <c r="V3" s="970"/>
      <c r="W3" s="970"/>
      <c r="X3" s="970"/>
      <c r="Y3" s="970"/>
      <c r="Z3" s="970"/>
      <c r="AA3" s="970"/>
      <c r="AB3" s="7"/>
      <c r="AC3" s="7"/>
      <c r="AD3" s="7"/>
      <c r="AE3" s="7"/>
      <c r="AF3" s="7"/>
      <c r="AG3" s="7"/>
      <c r="AH3" s="7"/>
      <c r="AI3" s="7"/>
      <c r="AJ3" s="7"/>
      <c r="AK3" s="7"/>
    </row>
    <row r="4" spans="1:37" ht="19.5" customHeight="1" thickBot="1">
      <c r="A4" s="108"/>
      <c r="B4" s="1"/>
      <c r="C4" s="5"/>
      <c r="D4" s="5"/>
      <c r="E4" s="5"/>
      <c r="F4" s="5"/>
      <c r="G4" s="5"/>
      <c r="H4" s="5"/>
      <c r="I4" s="5"/>
      <c r="J4" s="5"/>
      <c r="K4" s="970"/>
      <c r="L4" s="970"/>
      <c r="M4" s="970"/>
      <c r="N4" s="970"/>
      <c r="O4" s="970"/>
      <c r="P4" s="970"/>
      <c r="Q4" s="970"/>
      <c r="R4" s="970"/>
      <c r="S4" s="970"/>
      <c r="T4" s="970"/>
      <c r="U4" s="970"/>
      <c r="V4" s="970"/>
      <c r="W4" s="970"/>
      <c r="X4" s="970"/>
      <c r="Y4" s="970"/>
      <c r="Z4" s="970"/>
      <c r="AA4" s="970"/>
      <c r="AB4" s="7"/>
      <c r="AC4" s="7"/>
      <c r="AD4" s="7"/>
      <c r="AE4" s="7"/>
      <c r="AF4" s="7"/>
      <c r="AG4" s="7"/>
      <c r="AH4" s="7"/>
      <c r="AI4" s="7"/>
      <c r="AJ4" s="7"/>
      <c r="AK4" s="7"/>
    </row>
    <row r="5" spans="1:37" ht="19.5" thickTop="1">
      <c r="A5" s="108"/>
      <c r="B5" s="6"/>
      <c r="C5" s="113"/>
      <c r="D5" s="114"/>
      <c r="E5" s="9"/>
      <c r="F5" s="9"/>
      <c r="G5" s="9"/>
      <c r="H5" s="9"/>
      <c r="I5" s="9"/>
      <c r="J5" s="9"/>
      <c r="K5" s="9"/>
      <c r="L5" s="973"/>
      <c r="M5" s="973"/>
      <c r="N5" s="973"/>
      <c r="O5" s="973"/>
      <c r="P5" s="973"/>
      <c r="Q5" s="973"/>
      <c r="R5" s="973"/>
      <c r="S5" s="973"/>
      <c r="T5" s="973"/>
      <c r="U5" s="973"/>
      <c r="V5" s="973"/>
      <c r="W5" s="9"/>
      <c r="X5" s="9"/>
      <c r="Y5" s="974"/>
      <c r="Z5" s="974"/>
      <c r="AA5" s="7"/>
      <c r="AB5" s="7"/>
      <c r="AC5" s="7"/>
      <c r="AD5" s="7"/>
      <c r="AE5" s="7"/>
      <c r="AF5" s="7"/>
      <c r="AG5" s="7"/>
      <c r="AH5" s="7"/>
      <c r="AI5" s="7"/>
      <c r="AJ5" s="7"/>
      <c r="AK5" s="7"/>
    </row>
    <row r="6" spans="1:37" ht="12" customHeight="1">
      <c r="A6" s="108"/>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7"/>
      <c r="AB6" s="7"/>
      <c r="AC6" s="7"/>
      <c r="AD6" s="7"/>
      <c r="AE6" s="7"/>
      <c r="AF6" s="7"/>
      <c r="AG6" s="7"/>
      <c r="AH6" s="7"/>
      <c r="AI6" s="7"/>
      <c r="AJ6" s="7"/>
      <c r="AK6" s="7"/>
    </row>
    <row r="7" spans="1:37" ht="11.25" customHeight="1" thickBot="1">
      <c r="A7" s="11"/>
      <c r="B7" s="10"/>
      <c r="C7" s="11"/>
      <c r="D7" s="8"/>
      <c r="E7" s="12"/>
      <c r="F7" s="12"/>
      <c r="G7" s="13"/>
      <c r="H7" s="12"/>
      <c r="I7" s="17"/>
      <c r="J7" s="17"/>
      <c r="K7" s="17"/>
      <c r="L7" s="12"/>
      <c r="M7" s="12"/>
      <c r="N7" s="12"/>
      <c r="O7" s="12"/>
      <c r="P7" s="12"/>
      <c r="Q7" s="12"/>
      <c r="R7" s="12"/>
      <c r="S7" s="12"/>
      <c r="T7" s="12"/>
      <c r="U7" s="12"/>
      <c r="V7" s="12"/>
      <c r="W7" s="17"/>
      <c r="X7" s="17"/>
      <c r="Y7" s="11"/>
      <c r="Z7" s="11"/>
      <c r="AA7" s="11"/>
      <c r="AB7" s="11"/>
      <c r="AC7" s="11"/>
      <c r="AD7" s="11"/>
      <c r="AE7" s="11"/>
      <c r="AF7" s="11"/>
      <c r="AG7" s="11"/>
      <c r="AH7" s="11"/>
      <c r="AI7" s="11"/>
      <c r="AJ7" s="11"/>
      <c r="AK7" s="108"/>
    </row>
    <row r="8" spans="1:37" ht="19.5" thickTop="1">
      <c r="A8" s="108"/>
      <c r="B8" s="1044" t="s">
        <v>712</v>
      </c>
      <c r="C8" s="976"/>
      <c r="D8" s="976"/>
      <c r="E8" s="976"/>
      <c r="F8" s="976"/>
      <c r="G8" s="976"/>
      <c r="H8" s="976"/>
      <c r="I8" s="976"/>
      <c r="J8" s="976"/>
      <c r="K8" s="976"/>
      <c r="L8" s="976"/>
      <c r="M8" s="976"/>
      <c r="N8" s="976"/>
      <c r="O8" s="976"/>
      <c r="P8" s="976"/>
      <c r="Q8" s="976"/>
      <c r="R8" s="976"/>
      <c r="S8" s="976"/>
      <c r="T8" s="976"/>
      <c r="U8" s="976"/>
      <c r="V8" s="976"/>
      <c r="W8" s="976"/>
      <c r="X8" s="976"/>
      <c r="Y8" s="976"/>
      <c r="Z8" s="976"/>
      <c r="AA8" s="977"/>
      <c r="AB8" s="7"/>
      <c r="AC8" s="7"/>
      <c r="AD8" s="7"/>
      <c r="AE8" s="7"/>
      <c r="AF8" s="7"/>
      <c r="AG8" s="7"/>
      <c r="AH8" s="7"/>
      <c r="AI8" s="7"/>
      <c r="AJ8" s="7"/>
      <c r="AK8" s="7"/>
    </row>
    <row r="9" spans="1:37" ht="19.5" thickBot="1">
      <c r="A9" s="108"/>
      <c r="B9" s="978"/>
      <c r="C9" s="979"/>
      <c r="D9" s="979"/>
      <c r="E9" s="979"/>
      <c r="F9" s="979"/>
      <c r="G9" s="979"/>
      <c r="H9" s="979"/>
      <c r="I9" s="979"/>
      <c r="J9" s="979"/>
      <c r="K9" s="979"/>
      <c r="L9" s="979"/>
      <c r="M9" s="979"/>
      <c r="N9" s="979"/>
      <c r="O9" s="979"/>
      <c r="P9" s="979"/>
      <c r="Q9" s="979"/>
      <c r="R9" s="979"/>
      <c r="S9" s="979"/>
      <c r="T9" s="979"/>
      <c r="U9" s="979"/>
      <c r="V9" s="979"/>
      <c r="W9" s="979"/>
      <c r="X9" s="979"/>
      <c r="Y9" s="979"/>
      <c r="Z9" s="979"/>
      <c r="AA9" s="980"/>
      <c r="AB9" s="7"/>
      <c r="AC9" s="7"/>
      <c r="AD9" s="7"/>
      <c r="AE9" s="7"/>
      <c r="AF9" s="7"/>
      <c r="AG9" s="7"/>
      <c r="AH9" s="7"/>
      <c r="AI9" s="7"/>
      <c r="AJ9" s="7"/>
      <c r="AK9" s="7"/>
    </row>
    <row r="10" spans="1:37" ht="13.5" customHeight="1" thickTop="1" thickBot="1">
      <c r="A10" s="108"/>
      <c r="B10" s="6"/>
      <c r="C10" s="117"/>
      <c r="D10" s="118"/>
      <c r="E10" s="119"/>
      <c r="F10" s="119"/>
      <c r="G10" s="119"/>
      <c r="H10" s="119"/>
      <c r="I10" s="119"/>
      <c r="J10" s="119"/>
      <c r="K10" s="119"/>
      <c r="L10" s="119"/>
      <c r="M10" s="119"/>
      <c r="N10" s="119"/>
      <c r="O10" s="119"/>
      <c r="P10" s="119"/>
      <c r="Q10" s="119"/>
      <c r="R10" s="119"/>
      <c r="S10" s="119"/>
      <c r="T10" s="119"/>
      <c r="U10" s="119"/>
      <c r="V10" s="119"/>
      <c r="W10" s="119"/>
      <c r="X10" s="119"/>
      <c r="Y10" s="120"/>
      <c r="Z10" s="120"/>
      <c r="AA10" s="120"/>
      <c r="AB10" s="7"/>
      <c r="AC10" s="7"/>
      <c r="AD10" s="7"/>
      <c r="AE10" s="7"/>
      <c r="AF10" s="7"/>
      <c r="AG10" s="7"/>
      <c r="AH10" s="7"/>
      <c r="AI10" s="7"/>
      <c r="AJ10" s="7"/>
      <c r="AK10" s="7"/>
    </row>
    <row r="11" spans="1:37" ht="53.25" customHeight="1" thickBot="1">
      <c r="A11" s="11"/>
      <c r="B11" s="216" t="s">
        <v>7</v>
      </c>
      <c r="C11" s="1118" t="s">
        <v>3</v>
      </c>
      <c r="D11" s="1119"/>
      <c r="E11" s="1119"/>
      <c r="F11" s="1119"/>
      <c r="G11" s="1119"/>
      <c r="H11" s="1119"/>
      <c r="I11" s="1119"/>
      <c r="J11" s="1119"/>
      <c r="K11" s="1119"/>
      <c r="L11" s="1119"/>
      <c r="M11" s="1119"/>
      <c r="N11" s="1119"/>
      <c r="O11" s="1119"/>
      <c r="P11" s="1119"/>
      <c r="Q11" s="1119"/>
      <c r="R11" s="1119"/>
      <c r="S11" s="1119"/>
      <c r="T11" s="1119"/>
      <c r="U11" s="1119"/>
      <c r="V11" s="1118" t="s">
        <v>4</v>
      </c>
      <c r="W11" s="1119"/>
      <c r="X11" s="1119"/>
      <c r="Y11" s="1119"/>
      <c r="Z11" s="1118" t="s">
        <v>5</v>
      </c>
      <c r="AA11" s="1120"/>
      <c r="AB11" s="11"/>
      <c r="AC11" s="11"/>
      <c r="AD11" s="11"/>
      <c r="AE11" s="11"/>
      <c r="AF11" s="11"/>
      <c r="AG11" s="11"/>
      <c r="AH11" s="11"/>
      <c r="AI11" s="11"/>
      <c r="AJ11" s="108"/>
      <c r="AK11" s="108"/>
    </row>
    <row r="12" spans="1:37" ht="57.75" customHeight="1" thickBot="1">
      <c r="A12" s="11"/>
      <c r="B12" s="305" t="s">
        <v>6</v>
      </c>
      <c r="C12" s="1161" t="s">
        <v>596</v>
      </c>
      <c r="D12" s="1162"/>
      <c r="E12" s="306" t="s">
        <v>8</v>
      </c>
      <c r="F12" s="306" t="s">
        <v>9</v>
      </c>
      <c r="G12" s="306" t="s">
        <v>13</v>
      </c>
      <c r="H12" s="306" t="s">
        <v>14</v>
      </c>
      <c r="I12" s="307" t="s">
        <v>15</v>
      </c>
      <c r="J12" s="1163" t="s">
        <v>484</v>
      </c>
      <c r="K12" s="1163"/>
      <c r="L12" s="1163"/>
      <c r="M12" s="1164" t="s">
        <v>485</v>
      </c>
      <c r="N12" s="1164"/>
      <c r="O12" s="1164"/>
      <c r="P12" s="1165" t="s">
        <v>486</v>
      </c>
      <c r="Q12" s="1165"/>
      <c r="R12" s="1165"/>
      <c r="S12" s="1166" t="s">
        <v>487</v>
      </c>
      <c r="T12" s="1166"/>
      <c r="U12" s="1166"/>
      <c r="V12" s="308" t="s">
        <v>22</v>
      </c>
      <c r="W12" s="308" t="s">
        <v>23</v>
      </c>
      <c r="X12" s="308" t="s">
        <v>24</v>
      </c>
      <c r="Y12" s="308" t="s">
        <v>25</v>
      </c>
      <c r="Z12" s="308" t="s">
        <v>26</v>
      </c>
      <c r="AA12" s="309" t="s">
        <v>27</v>
      </c>
      <c r="AB12" s="310" t="s">
        <v>713</v>
      </c>
      <c r="AC12" s="11"/>
      <c r="AD12" s="11"/>
      <c r="AE12" s="11"/>
      <c r="AF12" s="11"/>
      <c r="AG12" s="11"/>
      <c r="AH12" s="11"/>
      <c r="AI12" s="11"/>
      <c r="AJ12" s="108"/>
      <c r="AK12" s="108"/>
    </row>
    <row r="13" spans="1:37" ht="117.75" customHeight="1">
      <c r="A13" s="11"/>
      <c r="B13" s="1191">
        <v>1</v>
      </c>
      <c r="C13" s="1192" t="s">
        <v>714</v>
      </c>
      <c r="D13" s="1193"/>
      <c r="E13" s="311" t="s">
        <v>715</v>
      </c>
      <c r="F13" s="312">
        <v>0</v>
      </c>
      <c r="G13" s="313" t="s">
        <v>716</v>
      </c>
      <c r="H13" s="311" t="s">
        <v>717</v>
      </c>
      <c r="I13" s="314">
        <v>1</v>
      </c>
      <c r="J13" s="1194">
        <v>0.25</v>
      </c>
      <c r="K13" s="1195"/>
      <c r="L13" s="1196"/>
      <c r="M13" s="1197">
        <v>0.25</v>
      </c>
      <c r="N13" s="1198"/>
      <c r="O13" s="1199"/>
      <c r="P13" s="1200">
        <v>0.25</v>
      </c>
      <c r="Q13" s="1201"/>
      <c r="R13" s="1202"/>
      <c r="S13" s="1172">
        <v>0.25</v>
      </c>
      <c r="T13" s="1173"/>
      <c r="U13" s="1174"/>
      <c r="V13" s="315" t="s">
        <v>718</v>
      </c>
      <c r="W13" s="311" t="s">
        <v>719</v>
      </c>
      <c r="X13" s="316" t="s">
        <v>495</v>
      </c>
      <c r="Y13" s="311" t="s">
        <v>720</v>
      </c>
      <c r="Z13" s="317">
        <v>100000</v>
      </c>
      <c r="AA13" s="318" t="s">
        <v>721</v>
      </c>
      <c r="AB13" s="319"/>
      <c r="AC13" s="11"/>
      <c r="AD13" s="11"/>
      <c r="AE13" s="11"/>
      <c r="AF13" s="11"/>
      <c r="AG13" s="11"/>
      <c r="AH13" s="11"/>
      <c r="AI13" s="11"/>
      <c r="AJ13" s="11"/>
      <c r="AK13" s="108"/>
    </row>
    <row r="14" spans="1:37" ht="71.25" hidden="1" outlineLevel="1">
      <c r="A14" s="11"/>
      <c r="B14" s="1178"/>
      <c r="C14" s="1175"/>
      <c r="D14" s="320" t="s">
        <v>722</v>
      </c>
      <c r="E14" s="321" t="s">
        <v>723</v>
      </c>
      <c r="F14" s="322">
        <v>0</v>
      </c>
      <c r="G14" s="321" t="s">
        <v>724</v>
      </c>
      <c r="H14" s="321" t="s">
        <v>717</v>
      </c>
      <c r="I14" s="323">
        <v>1</v>
      </c>
      <c r="J14" s="324">
        <v>0.08</v>
      </c>
      <c r="K14" s="324">
        <v>0.09</v>
      </c>
      <c r="L14" s="325">
        <v>0.08</v>
      </c>
      <c r="M14" s="326">
        <v>0.09</v>
      </c>
      <c r="N14" s="326">
        <v>0.08</v>
      </c>
      <c r="O14" s="326">
        <v>0.08</v>
      </c>
      <c r="P14" s="327">
        <v>0.08</v>
      </c>
      <c r="Q14" s="327">
        <v>0.08</v>
      </c>
      <c r="R14" s="327">
        <v>0.09</v>
      </c>
      <c r="S14" s="328">
        <v>0.09</v>
      </c>
      <c r="T14" s="328">
        <v>0.08</v>
      </c>
      <c r="U14" s="328">
        <v>0.08</v>
      </c>
      <c r="V14" s="329" t="s">
        <v>725</v>
      </c>
      <c r="W14" s="330" t="s">
        <v>719</v>
      </c>
      <c r="X14" s="331" t="s">
        <v>495</v>
      </c>
      <c r="Y14" s="332" t="s">
        <v>720</v>
      </c>
      <c r="Z14" s="333">
        <v>20000</v>
      </c>
      <c r="AA14" s="334" t="s">
        <v>726</v>
      </c>
      <c r="AB14" s="319"/>
      <c r="AC14" s="11"/>
      <c r="AD14" s="11"/>
      <c r="AE14" s="11"/>
      <c r="AF14" s="11"/>
      <c r="AG14" s="11"/>
      <c r="AH14" s="11"/>
      <c r="AI14" s="11"/>
      <c r="AJ14" s="11"/>
      <c r="AK14" s="108"/>
    </row>
    <row r="15" spans="1:37" ht="71.25" hidden="1" outlineLevel="1">
      <c r="A15" s="11"/>
      <c r="B15" s="1178"/>
      <c r="C15" s="1176"/>
      <c r="D15" s="320" t="s">
        <v>727</v>
      </c>
      <c r="E15" s="321" t="s">
        <v>728</v>
      </c>
      <c r="F15" s="322">
        <v>0</v>
      </c>
      <c r="G15" s="321" t="s">
        <v>729</v>
      </c>
      <c r="H15" s="321" t="s">
        <v>730</v>
      </c>
      <c r="I15" s="323">
        <v>1</v>
      </c>
      <c r="J15" s="324">
        <v>0.08</v>
      </c>
      <c r="K15" s="324">
        <v>0.09</v>
      </c>
      <c r="L15" s="325">
        <v>0.08</v>
      </c>
      <c r="M15" s="326">
        <v>0.09</v>
      </c>
      <c r="N15" s="326">
        <v>0.08</v>
      </c>
      <c r="O15" s="326">
        <v>0.08</v>
      </c>
      <c r="P15" s="327">
        <v>0.08</v>
      </c>
      <c r="Q15" s="327">
        <v>0.08</v>
      </c>
      <c r="R15" s="327">
        <v>0.09</v>
      </c>
      <c r="S15" s="328">
        <v>0.09</v>
      </c>
      <c r="T15" s="328">
        <v>0.08</v>
      </c>
      <c r="U15" s="328">
        <v>0.08</v>
      </c>
      <c r="V15" s="329" t="s">
        <v>731</v>
      </c>
      <c r="W15" s="330" t="s">
        <v>719</v>
      </c>
      <c r="X15" s="331" t="s">
        <v>495</v>
      </c>
      <c r="Y15" s="321" t="s">
        <v>731</v>
      </c>
      <c r="Z15" s="333">
        <v>40000</v>
      </c>
      <c r="AA15" s="334" t="s">
        <v>732</v>
      </c>
      <c r="AB15" s="319"/>
      <c r="AC15" s="11"/>
      <c r="AD15" s="11"/>
      <c r="AE15" s="11"/>
      <c r="AF15" s="11"/>
      <c r="AG15" s="11"/>
      <c r="AH15" s="11"/>
      <c r="AI15" s="11"/>
      <c r="AJ15" s="11"/>
      <c r="AK15" s="108"/>
    </row>
    <row r="16" spans="1:37" ht="114" hidden="1" outlineLevel="1">
      <c r="A16" s="11"/>
      <c r="B16" s="1179"/>
      <c r="C16" s="1176"/>
      <c r="D16" s="320" t="s">
        <v>733</v>
      </c>
      <c r="E16" s="321" t="s">
        <v>734</v>
      </c>
      <c r="F16" s="322">
        <v>0</v>
      </c>
      <c r="G16" s="321" t="s">
        <v>724</v>
      </c>
      <c r="H16" s="321" t="s">
        <v>717</v>
      </c>
      <c r="I16" s="323">
        <v>1</v>
      </c>
      <c r="J16" s="324">
        <v>0.08</v>
      </c>
      <c r="K16" s="324">
        <v>0.09</v>
      </c>
      <c r="L16" s="325">
        <v>0.08</v>
      </c>
      <c r="M16" s="326">
        <v>0.09</v>
      </c>
      <c r="N16" s="326">
        <v>0.08</v>
      </c>
      <c r="O16" s="326">
        <v>0.08</v>
      </c>
      <c r="P16" s="327">
        <v>0.08</v>
      </c>
      <c r="Q16" s="327">
        <v>0.08</v>
      </c>
      <c r="R16" s="327">
        <v>0.09</v>
      </c>
      <c r="S16" s="328">
        <v>0.09</v>
      </c>
      <c r="T16" s="328">
        <v>0.08</v>
      </c>
      <c r="U16" s="328">
        <v>0.08</v>
      </c>
      <c r="V16" s="329" t="s">
        <v>725</v>
      </c>
      <c r="W16" s="330" t="s">
        <v>719</v>
      </c>
      <c r="X16" s="331" t="s">
        <v>495</v>
      </c>
      <c r="Y16" s="332" t="s">
        <v>720</v>
      </c>
      <c r="Z16" s="333">
        <v>40000</v>
      </c>
      <c r="AA16" s="334" t="s">
        <v>735</v>
      </c>
      <c r="AB16" s="319"/>
      <c r="AC16" s="11"/>
      <c r="AD16" s="11"/>
      <c r="AE16" s="11"/>
      <c r="AF16" s="11"/>
      <c r="AG16" s="11"/>
      <c r="AH16" s="11"/>
      <c r="AI16" s="11"/>
      <c r="AJ16" s="11"/>
      <c r="AK16" s="108"/>
    </row>
    <row r="17" spans="1:37" ht="84" customHeight="1" collapsed="1">
      <c r="A17" s="11"/>
      <c r="B17" s="1177">
        <v>2</v>
      </c>
      <c r="C17" s="1180" t="s">
        <v>736</v>
      </c>
      <c r="D17" s="1181"/>
      <c r="E17" s="335" t="s">
        <v>737</v>
      </c>
      <c r="F17" s="336">
        <v>0</v>
      </c>
      <c r="G17" s="337" t="s">
        <v>738</v>
      </c>
      <c r="H17" s="335" t="s">
        <v>739</v>
      </c>
      <c r="I17" s="323">
        <v>0.95</v>
      </c>
      <c r="J17" s="1182">
        <v>0.24</v>
      </c>
      <c r="K17" s="1183"/>
      <c r="L17" s="1184"/>
      <c r="M17" s="1185">
        <v>0.24</v>
      </c>
      <c r="N17" s="1186"/>
      <c r="O17" s="1187"/>
      <c r="P17" s="1188">
        <v>0.24</v>
      </c>
      <c r="Q17" s="1189"/>
      <c r="R17" s="1190"/>
      <c r="S17" s="1167">
        <v>0.23</v>
      </c>
      <c r="T17" s="1168"/>
      <c r="U17" s="1169"/>
      <c r="V17" s="338" t="s">
        <v>740</v>
      </c>
      <c r="W17" s="335" t="s">
        <v>719</v>
      </c>
      <c r="X17" s="339" t="s">
        <v>741</v>
      </c>
      <c r="Y17" s="335" t="s">
        <v>742</v>
      </c>
      <c r="Z17" s="340">
        <v>65000</v>
      </c>
      <c r="AA17" s="341" t="s">
        <v>743</v>
      </c>
      <c r="AB17" s="319"/>
      <c r="AC17" s="11"/>
      <c r="AD17" s="11"/>
      <c r="AE17" s="11"/>
      <c r="AF17" s="11"/>
      <c r="AG17" s="11"/>
      <c r="AH17" s="11"/>
      <c r="AI17" s="11"/>
      <c r="AJ17" s="11"/>
      <c r="AK17" s="108"/>
    </row>
    <row r="18" spans="1:37" ht="71.25" hidden="1" outlineLevel="1">
      <c r="A18" s="11"/>
      <c r="B18" s="1178"/>
      <c r="C18" s="1170"/>
      <c r="D18" s="320" t="s">
        <v>744</v>
      </c>
      <c r="E18" s="342" t="s">
        <v>745</v>
      </c>
      <c r="F18" s="322">
        <v>0</v>
      </c>
      <c r="G18" s="343" t="s">
        <v>746</v>
      </c>
      <c r="H18" s="343" t="s">
        <v>739</v>
      </c>
      <c r="I18" s="323">
        <v>0.95</v>
      </c>
      <c r="J18" s="344">
        <v>0.09</v>
      </c>
      <c r="K18" s="344">
        <v>0.09</v>
      </c>
      <c r="L18" s="344">
        <v>0.06</v>
      </c>
      <c r="M18" s="345">
        <v>0.09</v>
      </c>
      <c r="N18" s="345">
        <v>0.09</v>
      </c>
      <c r="O18" s="345">
        <v>0.06</v>
      </c>
      <c r="P18" s="346">
        <v>0.09</v>
      </c>
      <c r="Q18" s="346">
        <v>0.09</v>
      </c>
      <c r="R18" s="346">
        <v>0.06</v>
      </c>
      <c r="S18" s="347">
        <v>0.09</v>
      </c>
      <c r="T18" s="347">
        <v>0.09</v>
      </c>
      <c r="U18" s="347">
        <v>0.05</v>
      </c>
      <c r="V18" s="330" t="s">
        <v>747</v>
      </c>
      <c r="W18" s="330" t="s">
        <v>719</v>
      </c>
      <c r="X18" s="331" t="s">
        <v>741</v>
      </c>
      <c r="Y18" s="342" t="s">
        <v>748</v>
      </c>
      <c r="Z18" s="333">
        <v>20000</v>
      </c>
      <c r="AA18" s="334" t="s">
        <v>749</v>
      </c>
      <c r="AB18" s="319"/>
      <c r="AC18" s="11"/>
      <c r="AD18" s="11"/>
      <c r="AE18" s="11"/>
      <c r="AF18" s="11"/>
      <c r="AG18" s="11"/>
      <c r="AH18" s="11"/>
      <c r="AI18" s="11"/>
      <c r="AJ18" s="11"/>
      <c r="AK18" s="108"/>
    </row>
    <row r="19" spans="1:37" ht="42.75" hidden="1" outlineLevel="1">
      <c r="A19" s="11"/>
      <c r="B19" s="1178"/>
      <c r="C19" s="1171"/>
      <c r="D19" s="320" t="s">
        <v>750</v>
      </c>
      <c r="E19" s="342" t="s">
        <v>751</v>
      </c>
      <c r="F19" s="322">
        <v>0</v>
      </c>
      <c r="G19" s="343" t="s">
        <v>752</v>
      </c>
      <c r="H19" s="343" t="s">
        <v>739</v>
      </c>
      <c r="I19" s="323">
        <v>0.95</v>
      </c>
      <c r="J19" s="344">
        <v>0.09</v>
      </c>
      <c r="K19" s="344">
        <v>0.09</v>
      </c>
      <c r="L19" s="344">
        <v>0.06</v>
      </c>
      <c r="M19" s="345">
        <v>0.09</v>
      </c>
      <c r="N19" s="345">
        <v>0.09</v>
      </c>
      <c r="O19" s="345">
        <v>0.06</v>
      </c>
      <c r="P19" s="346">
        <v>0.09</v>
      </c>
      <c r="Q19" s="346">
        <v>0.09</v>
      </c>
      <c r="R19" s="346">
        <v>0.06</v>
      </c>
      <c r="S19" s="347">
        <v>0.09</v>
      </c>
      <c r="T19" s="347">
        <v>0.09</v>
      </c>
      <c r="U19" s="347">
        <v>0.05</v>
      </c>
      <c r="V19" s="329" t="s">
        <v>753</v>
      </c>
      <c r="W19" s="330" t="s">
        <v>719</v>
      </c>
      <c r="X19" s="331" t="s">
        <v>741</v>
      </c>
      <c r="Y19" s="342" t="s">
        <v>754</v>
      </c>
      <c r="Z19" s="333">
        <v>15000</v>
      </c>
      <c r="AA19" s="334" t="s">
        <v>755</v>
      </c>
      <c r="AB19" s="319"/>
      <c r="AC19" s="11"/>
      <c r="AD19" s="11"/>
      <c r="AE19" s="11"/>
      <c r="AF19" s="11"/>
      <c r="AG19" s="11"/>
      <c r="AH19" s="11"/>
      <c r="AI19" s="11"/>
      <c r="AJ19" s="11"/>
      <c r="AK19" s="108"/>
    </row>
    <row r="20" spans="1:37" ht="45" hidden="1" outlineLevel="1">
      <c r="A20" s="11"/>
      <c r="B20" s="1179"/>
      <c r="C20" s="1171"/>
      <c r="D20" s="320" t="s">
        <v>756</v>
      </c>
      <c r="E20" s="342" t="s">
        <v>757</v>
      </c>
      <c r="F20" s="322">
        <v>0</v>
      </c>
      <c r="G20" s="342" t="s">
        <v>758</v>
      </c>
      <c r="H20" s="343" t="s">
        <v>739</v>
      </c>
      <c r="I20" s="323">
        <v>0.95</v>
      </c>
      <c r="J20" s="344">
        <v>0.09</v>
      </c>
      <c r="K20" s="344">
        <v>0.09</v>
      </c>
      <c r="L20" s="344">
        <v>0.06</v>
      </c>
      <c r="M20" s="345">
        <v>0.09</v>
      </c>
      <c r="N20" s="345">
        <v>0.09</v>
      </c>
      <c r="O20" s="345">
        <v>0.06</v>
      </c>
      <c r="P20" s="346">
        <v>0.09</v>
      </c>
      <c r="Q20" s="346">
        <v>0.09</v>
      </c>
      <c r="R20" s="346">
        <v>0.06</v>
      </c>
      <c r="S20" s="347">
        <v>0.09</v>
      </c>
      <c r="T20" s="347">
        <v>0.09</v>
      </c>
      <c r="U20" s="347">
        <v>0.05</v>
      </c>
      <c r="V20" s="329" t="s">
        <v>753</v>
      </c>
      <c r="W20" s="330" t="s">
        <v>719</v>
      </c>
      <c r="X20" s="331" t="s">
        <v>741</v>
      </c>
      <c r="Y20" s="342" t="s">
        <v>759</v>
      </c>
      <c r="Z20" s="333">
        <v>30000</v>
      </c>
      <c r="AA20" s="334" t="s">
        <v>760</v>
      </c>
      <c r="AB20" s="319"/>
      <c r="AC20" s="11"/>
      <c r="AD20" s="11"/>
      <c r="AE20" s="11"/>
      <c r="AF20" s="11"/>
      <c r="AG20" s="11"/>
      <c r="AH20" s="11"/>
      <c r="AI20" s="11"/>
      <c r="AJ20" s="11"/>
      <c r="AK20" s="108"/>
    </row>
    <row r="21" spans="1:37" ht="75.75" customHeight="1" collapsed="1">
      <c r="A21" s="11"/>
      <c r="B21" s="1177">
        <v>3</v>
      </c>
      <c r="C21" s="1180" t="s">
        <v>761</v>
      </c>
      <c r="D21" s="1181"/>
      <c r="E21" s="335" t="s">
        <v>762</v>
      </c>
      <c r="F21" s="336">
        <v>0</v>
      </c>
      <c r="G21" s="337" t="s">
        <v>763</v>
      </c>
      <c r="H21" s="335" t="s">
        <v>764</v>
      </c>
      <c r="I21" s="323">
        <v>0.9</v>
      </c>
      <c r="J21" s="1182">
        <v>0.22</v>
      </c>
      <c r="K21" s="1183"/>
      <c r="L21" s="1184"/>
      <c r="M21" s="1185">
        <v>0.23</v>
      </c>
      <c r="N21" s="1186"/>
      <c r="O21" s="1187"/>
      <c r="P21" s="1188">
        <v>0.22</v>
      </c>
      <c r="Q21" s="1189"/>
      <c r="R21" s="1190"/>
      <c r="S21" s="1167">
        <v>0.23</v>
      </c>
      <c r="T21" s="1168"/>
      <c r="U21" s="1169"/>
      <c r="V21" s="338" t="s">
        <v>765</v>
      </c>
      <c r="W21" s="335" t="s">
        <v>719</v>
      </c>
      <c r="X21" s="339" t="s">
        <v>495</v>
      </c>
      <c r="Y21" s="338" t="s">
        <v>766</v>
      </c>
      <c r="Z21" s="340">
        <v>70000</v>
      </c>
      <c r="AA21" s="341" t="s">
        <v>767</v>
      </c>
      <c r="AB21" s="319"/>
      <c r="AC21" s="11"/>
      <c r="AD21" s="11"/>
      <c r="AE21" s="11"/>
      <c r="AF21" s="11"/>
      <c r="AG21" s="11"/>
      <c r="AH21" s="11"/>
      <c r="AI21" s="11"/>
      <c r="AJ21" s="11"/>
      <c r="AK21" s="108"/>
    </row>
    <row r="22" spans="1:37" ht="57" hidden="1" outlineLevel="1">
      <c r="A22" s="11"/>
      <c r="B22" s="1178"/>
      <c r="C22" s="1170"/>
      <c r="D22" s="320" t="s">
        <v>768</v>
      </c>
      <c r="E22" s="348" t="s">
        <v>769</v>
      </c>
      <c r="F22" s="349">
        <v>0</v>
      </c>
      <c r="G22" s="342" t="s">
        <v>770</v>
      </c>
      <c r="H22" s="342" t="s">
        <v>764</v>
      </c>
      <c r="I22" s="323">
        <v>0.9</v>
      </c>
      <c r="J22" s="325">
        <v>0.08</v>
      </c>
      <c r="K22" s="325">
        <v>7.0000000000000007E-2</v>
      </c>
      <c r="L22" s="325">
        <v>7.0000000000000007E-2</v>
      </c>
      <c r="M22" s="326">
        <v>0.08</v>
      </c>
      <c r="N22" s="326">
        <v>0.08</v>
      </c>
      <c r="O22" s="326">
        <v>7.0000000000000007E-2</v>
      </c>
      <c r="P22" s="327">
        <v>0.08</v>
      </c>
      <c r="Q22" s="327">
        <v>7.0000000000000007E-2</v>
      </c>
      <c r="R22" s="327">
        <v>7.0000000000000007E-2</v>
      </c>
      <c r="S22" s="328">
        <v>7.0000000000000007E-2</v>
      </c>
      <c r="T22" s="328">
        <v>0.08</v>
      </c>
      <c r="U22" s="328">
        <v>0.08</v>
      </c>
      <c r="V22" s="330" t="s">
        <v>765</v>
      </c>
      <c r="W22" s="330" t="s">
        <v>719</v>
      </c>
      <c r="X22" s="331" t="s">
        <v>495</v>
      </c>
      <c r="Y22" s="342" t="s">
        <v>771</v>
      </c>
      <c r="Z22" s="333">
        <v>40000</v>
      </c>
      <c r="AA22" s="334" t="s">
        <v>772</v>
      </c>
      <c r="AB22" s="319"/>
      <c r="AC22" s="11"/>
      <c r="AD22" s="11"/>
      <c r="AE22" s="11"/>
      <c r="AF22" s="11"/>
      <c r="AG22" s="11"/>
      <c r="AH22" s="11"/>
      <c r="AI22" s="11"/>
      <c r="AJ22" s="11"/>
      <c r="AK22" s="108"/>
    </row>
    <row r="23" spans="1:37" ht="57" hidden="1" outlineLevel="1">
      <c r="A23" s="11"/>
      <c r="B23" s="1179"/>
      <c r="C23" s="1171"/>
      <c r="D23" s="320" t="s">
        <v>773</v>
      </c>
      <c r="E23" s="342" t="s">
        <v>774</v>
      </c>
      <c r="F23" s="349">
        <v>0</v>
      </c>
      <c r="G23" s="342" t="s">
        <v>775</v>
      </c>
      <c r="H23" s="342" t="s">
        <v>764</v>
      </c>
      <c r="I23" s="323">
        <v>0.9</v>
      </c>
      <c r="J23" s="325">
        <v>0.08</v>
      </c>
      <c r="K23" s="325">
        <v>7.0000000000000007E-2</v>
      </c>
      <c r="L23" s="325">
        <v>7.0000000000000007E-2</v>
      </c>
      <c r="M23" s="326">
        <v>0.08</v>
      </c>
      <c r="N23" s="326">
        <v>0.08</v>
      </c>
      <c r="O23" s="326">
        <v>7.0000000000000007E-2</v>
      </c>
      <c r="P23" s="327">
        <v>0.08</v>
      </c>
      <c r="Q23" s="327">
        <v>7.0000000000000007E-2</v>
      </c>
      <c r="R23" s="327">
        <v>7.0000000000000007E-2</v>
      </c>
      <c r="S23" s="328">
        <v>7.0000000000000007E-2</v>
      </c>
      <c r="T23" s="328">
        <v>0.08</v>
      </c>
      <c r="U23" s="328">
        <v>0.08</v>
      </c>
      <c r="V23" s="330" t="s">
        <v>765</v>
      </c>
      <c r="W23" s="330" t="s">
        <v>719</v>
      </c>
      <c r="X23" s="331" t="s">
        <v>495</v>
      </c>
      <c r="Y23" s="342" t="s">
        <v>771</v>
      </c>
      <c r="Z23" s="333">
        <v>30000</v>
      </c>
      <c r="AA23" s="334" t="s">
        <v>776</v>
      </c>
      <c r="AB23" s="319"/>
      <c r="AC23" s="11"/>
      <c r="AD23" s="11"/>
      <c r="AE23" s="11"/>
      <c r="AF23" s="11"/>
      <c r="AG23" s="11"/>
      <c r="AH23" s="11"/>
      <c r="AI23" s="11"/>
      <c r="AJ23" s="11"/>
      <c r="AK23" s="108"/>
    </row>
    <row r="24" spans="1:37" ht="103.5" customHeight="1" collapsed="1">
      <c r="A24" s="11"/>
      <c r="B24" s="1177">
        <v>4</v>
      </c>
      <c r="C24" s="1180" t="s">
        <v>777</v>
      </c>
      <c r="D24" s="1181"/>
      <c r="E24" s="335" t="s">
        <v>778</v>
      </c>
      <c r="F24" s="336">
        <v>0</v>
      </c>
      <c r="G24" s="337" t="s">
        <v>779</v>
      </c>
      <c r="H24" s="335" t="s">
        <v>780</v>
      </c>
      <c r="I24" s="323">
        <v>1</v>
      </c>
      <c r="J24" s="1182">
        <v>0.25</v>
      </c>
      <c r="K24" s="1183"/>
      <c r="L24" s="1184"/>
      <c r="M24" s="1185">
        <v>0.25</v>
      </c>
      <c r="N24" s="1186"/>
      <c r="O24" s="1187"/>
      <c r="P24" s="1188">
        <v>0.25</v>
      </c>
      <c r="Q24" s="1189"/>
      <c r="R24" s="1190"/>
      <c r="S24" s="1167">
        <v>0.25</v>
      </c>
      <c r="T24" s="1168"/>
      <c r="U24" s="1169"/>
      <c r="V24" s="338" t="s">
        <v>781</v>
      </c>
      <c r="W24" s="335" t="s">
        <v>719</v>
      </c>
      <c r="X24" s="339" t="s">
        <v>495</v>
      </c>
      <c r="Y24" s="335" t="s">
        <v>782</v>
      </c>
      <c r="Z24" s="350">
        <v>80000</v>
      </c>
      <c r="AA24" s="341" t="s">
        <v>783</v>
      </c>
      <c r="AB24" s="319"/>
      <c r="AC24" s="11"/>
      <c r="AD24" s="11"/>
      <c r="AE24" s="11"/>
      <c r="AF24" s="11"/>
      <c r="AG24" s="11"/>
      <c r="AH24" s="11"/>
      <c r="AI24" s="11"/>
      <c r="AJ24" s="11"/>
      <c r="AK24" s="108"/>
    </row>
    <row r="25" spans="1:37" ht="114" hidden="1" outlineLevel="1">
      <c r="A25" s="11"/>
      <c r="B25" s="1178"/>
      <c r="C25" s="1170" t="s">
        <v>82</v>
      </c>
      <c r="D25" s="351" t="s">
        <v>784</v>
      </c>
      <c r="E25" s="342" t="s">
        <v>785</v>
      </c>
      <c r="F25" s="322">
        <v>0</v>
      </c>
      <c r="G25" s="342" t="s">
        <v>779</v>
      </c>
      <c r="H25" s="342" t="s">
        <v>780</v>
      </c>
      <c r="I25" s="323">
        <v>1</v>
      </c>
      <c r="J25" s="324">
        <v>0.08</v>
      </c>
      <c r="K25" s="324">
        <v>0.09</v>
      </c>
      <c r="L25" s="325">
        <v>0.08</v>
      </c>
      <c r="M25" s="326">
        <v>0.09</v>
      </c>
      <c r="N25" s="326">
        <v>0.08</v>
      </c>
      <c r="O25" s="326">
        <v>0.08</v>
      </c>
      <c r="P25" s="327">
        <v>0.08</v>
      </c>
      <c r="Q25" s="327">
        <v>0.08</v>
      </c>
      <c r="R25" s="327">
        <v>0.09</v>
      </c>
      <c r="S25" s="328">
        <v>0.09</v>
      </c>
      <c r="T25" s="328">
        <v>0.08</v>
      </c>
      <c r="U25" s="328">
        <v>0.08</v>
      </c>
      <c r="V25" s="329" t="s">
        <v>786</v>
      </c>
      <c r="W25" s="330" t="s">
        <v>719</v>
      </c>
      <c r="X25" s="331" t="s">
        <v>495</v>
      </c>
      <c r="Y25" s="342" t="s">
        <v>787</v>
      </c>
      <c r="Z25" s="333">
        <v>30000</v>
      </c>
      <c r="AA25" s="352" t="s">
        <v>788</v>
      </c>
      <c r="AB25" s="319"/>
      <c r="AC25" s="11"/>
      <c r="AD25" s="11"/>
      <c r="AE25" s="11"/>
      <c r="AF25" s="11"/>
      <c r="AG25" s="11"/>
      <c r="AH25" s="11"/>
      <c r="AI25" s="11"/>
      <c r="AJ25" s="11"/>
      <c r="AK25" s="108"/>
    </row>
    <row r="26" spans="1:37" ht="99.75" hidden="1" outlineLevel="1">
      <c r="A26" s="11"/>
      <c r="B26" s="1178"/>
      <c r="C26" s="1171"/>
      <c r="D26" s="351" t="s">
        <v>789</v>
      </c>
      <c r="E26" s="342" t="s">
        <v>790</v>
      </c>
      <c r="F26" s="322">
        <v>0</v>
      </c>
      <c r="G26" s="342" t="s">
        <v>779</v>
      </c>
      <c r="H26" s="342" t="s">
        <v>780</v>
      </c>
      <c r="I26" s="323">
        <v>1</v>
      </c>
      <c r="J26" s="324">
        <v>0.08</v>
      </c>
      <c r="K26" s="324">
        <v>0.09</v>
      </c>
      <c r="L26" s="325">
        <v>0.08</v>
      </c>
      <c r="M26" s="326">
        <v>0.09</v>
      </c>
      <c r="N26" s="326">
        <v>0.08</v>
      </c>
      <c r="O26" s="326">
        <v>0.08</v>
      </c>
      <c r="P26" s="327">
        <v>0.08</v>
      </c>
      <c r="Q26" s="327">
        <v>0.08</v>
      </c>
      <c r="R26" s="327">
        <v>0.09</v>
      </c>
      <c r="S26" s="328">
        <v>0.09</v>
      </c>
      <c r="T26" s="328">
        <v>0.08</v>
      </c>
      <c r="U26" s="328">
        <v>0.08</v>
      </c>
      <c r="V26" s="329" t="s">
        <v>791</v>
      </c>
      <c r="W26" s="330" t="s">
        <v>719</v>
      </c>
      <c r="X26" s="331" t="s">
        <v>495</v>
      </c>
      <c r="Y26" s="342" t="s">
        <v>792</v>
      </c>
      <c r="Z26" s="333">
        <v>30000</v>
      </c>
      <c r="AA26" s="352" t="s">
        <v>793</v>
      </c>
      <c r="AB26" s="319"/>
      <c r="AC26" s="11"/>
      <c r="AD26" s="11"/>
      <c r="AE26" s="11"/>
      <c r="AF26" s="11"/>
      <c r="AG26" s="11"/>
      <c r="AH26" s="11"/>
      <c r="AI26" s="11"/>
      <c r="AJ26" s="11"/>
      <c r="AK26" s="108"/>
    </row>
    <row r="27" spans="1:37" ht="42.75" hidden="1" outlineLevel="1">
      <c r="A27" s="11"/>
      <c r="B27" s="1179"/>
      <c r="C27" s="1171"/>
      <c r="D27" s="351" t="s">
        <v>794</v>
      </c>
      <c r="E27" s="342" t="s">
        <v>795</v>
      </c>
      <c r="F27" s="322">
        <v>0</v>
      </c>
      <c r="G27" s="342" t="s">
        <v>796</v>
      </c>
      <c r="H27" s="342" t="s">
        <v>780</v>
      </c>
      <c r="I27" s="323">
        <v>1</v>
      </c>
      <c r="J27" s="324">
        <v>0.08</v>
      </c>
      <c r="K27" s="324">
        <v>0.09</v>
      </c>
      <c r="L27" s="325">
        <v>0.08</v>
      </c>
      <c r="M27" s="326">
        <v>0.09</v>
      </c>
      <c r="N27" s="326">
        <v>0.08</v>
      </c>
      <c r="O27" s="326">
        <v>0.08</v>
      </c>
      <c r="P27" s="327">
        <v>0.08</v>
      </c>
      <c r="Q27" s="327">
        <v>0.08</v>
      </c>
      <c r="R27" s="327">
        <v>0.09</v>
      </c>
      <c r="S27" s="328">
        <v>0.09</v>
      </c>
      <c r="T27" s="328">
        <v>0.08</v>
      </c>
      <c r="U27" s="328">
        <v>0.08</v>
      </c>
      <c r="V27" s="329" t="s">
        <v>797</v>
      </c>
      <c r="W27" s="330" t="s">
        <v>719</v>
      </c>
      <c r="X27" s="331" t="s">
        <v>495</v>
      </c>
      <c r="Y27" s="342" t="s">
        <v>798</v>
      </c>
      <c r="Z27" s="333">
        <v>20000</v>
      </c>
      <c r="AA27" s="353" t="s">
        <v>799</v>
      </c>
      <c r="AB27" s="319"/>
      <c r="AC27" s="11"/>
      <c r="AD27" s="11"/>
      <c r="AE27" s="11"/>
      <c r="AF27" s="11"/>
      <c r="AG27" s="11"/>
      <c r="AH27" s="11"/>
      <c r="AI27" s="11"/>
      <c r="AJ27" s="11"/>
      <c r="AK27" s="108"/>
    </row>
    <row r="28" spans="1:37" ht="82.5" customHeight="1" collapsed="1">
      <c r="A28" s="11"/>
      <c r="B28" s="1177">
        <v>5</v>
      </c>
      <c r="C28" s="1204" t="s">
        <v>1637</v>
      </c>
      <c r="D28" s="1205"/>
      <c r="E28" s="335" t="s">
        <v>800</v>
      </c>
      <c r="F28" s="336">
        <v>0</v>
      </c>
      <c r="G28" s="337" t="s">
        <v>801</v>
      </c>
      <c r="H28" s="335" t="s">
        <v>802</v>
      </c>
      <c r="I28" s="323">
        <v>0.9</v>
      </c>
      <c r="J28" s="1182">
        <v>0.22</v>
      </c>
      <c r="K28" s="1183"/>
      <c r="L28" s="1184"/>
      <c r="M28" s="1185">
        <v>0.23</v>
      </c>
      <c r="N28" s="1186"/>
      <c r="O28" s="1187"/>
      <c r="P28" s="1188">
        <v>0.23</v>
      </c>
      <c r="Q28" s="1189"/>
      <c r="R28" s="1190"/>
      <c r="S28" s="1167">
        <v>0.22</v>
      </c>
      <c r="T28" s="1168"/>
      <c r="U28" s="1169"/>
      <c r="V28" s="338" t="s">
        <v>803</v>
      </c>
      <c r="W28" s="335" t="s">
        <v>719</v>
      </c>
      <c r="X28" s="339" t="s">
        <v>495</v>
      </c>
      <c r="Y28" s="335" t="s">
        <v>804</v>
      </c>
      <c r="Z28" s="340">
        <v>50000</v>
      </c>
      <c r="AA28" s="341" t="s">
        <v>805</v>
      </c>
      <c r="AB28" s="319"/>
      <c r="AC28" s="11"/>
      <c r="AD28" s="11"/>
      <c r="AE28" s="11"/>
      <c r="AF28" s="11"/>
      <c r="AG28" s="11"/>
      <c r="AH28" s="11"/>
      <c r="AI28" s="11"/>
      <c r="AJ28" s="11"/>
      <c r="AK28" s="108"/>
    </row>
    <row r="29" spans="1:37" ht="85.5" hidden="1" outlineLevel="1">
      <c r="A29" s="11"/>
      <c r="B29" s="1178"/>
      <c r="C29" s="1170" t="s">
        <v>95</v>
      </c>
      <c r="D29" s="351" t="s">
        <v>806</v>
      </c>
      <c r="E29" s="342" t="s">
        <v>807</v>
      </c>
      <c r="F29" s="322">
        <v>0</v>
      </c>
      <c r="G29" s="354" t="s">
        <v>808</v>
      </c>
      <c r="H29" s="342" t="s">
        <v>809</v>
      </c>
      <c r="I29" s="323">
        <v>0.9</v>
      </c>
      <c r="J29" s="324" t="s">
        <v>96</v>
      </c>
      <c r="K29" s="324">
        <v>7.0000000000000007E-2</v>
      </c>
      <c r="L29" s="325">
        <v>0.06</v>
      </c>
      <c r="M29" s="326">
        <v>0.08</v>
      </c>
      <c r="N29" s="326">
        <v>0.09</v>
      </c>
      <c r="O29" s="326">
        <v>0.06</v>
      </c>
      <c r="P29" s="327">
        <v>0.08</v>
      </c>
      <c r="Q29" s="327">
        <v>7.0000000000000007E-2</v>
      </c>
      <c r="R29" s="327">
        <v>0.08</v>
      </c>
      <c r="S29" s="328">
        <v>0.08</v>
      </c>
      <c r="T29" s="328">
        <v>7.0000000000000007E-2</v>
      </c>
      <c r="U29" s="328">
        <v>7.0000000000000007E-2</v>
      </c>
      <c r="V29" s="329" t="s">
        <v>810</v>
      </c>
      <c r="W29" s="330" t="s">
        <v>719</v>
      </c>
      <c r="X29" s="331" t="s">
        <v>495</v>
      </c>
      <c r="Y29" s="342" t="s">
        <v>811</v>
      </c>
      <c r="Z29" s="333">
        <v>12000</v>
      </c>
      <c r="AA29" s="353" t="s">
        <v>812</v>
      </c>
      <c r="AB29" s="319"/>
      <c r="AC29" s="11"/>
      <c r="AD29" s="11"/>
      <c r="AE29" s="11"/>
      <c r="AF29" s="11"/>
      <c r="AG29" s="11"/>
      <c r="AH29" s="11"/>
      <c r="AI29" s="11"/>
      <c r="AJ29" s="11"/>
      <c r="AK29" s="108"/>
    </row>
    <row r="30" spans="1:37" ht="71.25" hidden="1" outlineLevel="1">
      <c r="A30" s="11"/>
      <c r="B30" s="1178"/>
      <c r="C30" s="1171"/>
      <c r="D30" s="351" t="s">
        <v>813</v>
      </c>
      <c r="E30" s="342" t="s">
        <v>814</v>
      </c>
      <c r="F30" s="322">
        <v>0</v>
      </c>
      <c r="G30" s="342" t="s">
        <v>815</v>
      </c>
      <c r="H30" s="342" t="s">
        <v>816</v>
      </c>
      <c r="I30" s="323">
        <v>0.9</v>
      </c>
      <c r="J30" s="324">
        <v>0.09</v>
      </c>
      <c r="K30" s="324">
        <v>7.0000000000000007E-2</v>
      </c>
      <c r="L30" s="325">
        <v>0.06</v>
      </c>
      <c r="M30" s="326">
        <v>0.08</v>
      </c>
      <c r="N30" s="326">
        <v>0.09</v>
      </c>
      <c r="O30" s="326">
        <v>0.06</v>
      </c>
      <c r="P30" s="327">
        <v>0.08</v>
      </c>
      <c r="Q30" s="327">
        <v>7.0000000000000007E-2</v>
      </c>
      <c r="R30" s="327">
        <v>0.08</v>
      </c>
      <c r="S30" s="328">
        <v>0.08</v>
      </c>
      <c r="T30" s="328">
        <v>7.0000000000000007E-2</v>
      </c>
      <c r="U30" s="328">
        <v>7.0000000000000007E-2</v>
      </c>
      <c r="V30" s="329" t="s">
        <v>817</v>
      </c>
      <c r="W30" s="330" t="s">
        <v>719</v>
      </c>
      <c r="X30" s="331" t="s">
        <v>495</v>
      </c>
      <c r="Y30" s="342" t="s">
        <v>818</v>
      </c>
      <c r="Z30" s="333">
        <v>12000</v>
      </c>
      <c r="AA30" s="353" t="s">
        <v>819</v>
      </c>
      <c r="AB30" s="319"/>
      <c r="AC30" s="11"/>
      <c r="AD30" s="11"/>
      <c r="AE30" s="11"/>
      <c r="AF30" s="11"/>
      <c r="AG30" s="11"/>
      <c r="AH30" s="11"/>
      <c r="AI30" s="11"/>
      <c r="AJ30" s="11"/>
      <c r="AK30" s="108"/>
    </row>
    <row r="31" spans="1:37" ht="85.5" hidden="1" outlineLevel="1">
      <c r="A31" s="11"/>
      <c r="B31" s="1179"/>
      <c r="C31" s="1203"/>
      <c r="D31" s="351" t="s">
        <v>820</v>
      </c>
      <c r="E31" s="354" t="s">
        <v>821</v>
      </c>
      <c r="F31" s="322">
        <v>0</v>
      </c>
      <c r="G31" s="342" t="s">
        <v>822</v>
      </c>
      <c r="H31" s="342" t="s">
        <v>823</v>
      </c>
      <c r="I31" s="323">
        <v>0.9</v>
      </c>
      <c r="J31" s="324">
        <v>0.09</v>
      </c>
      <c r="K31" s="324">
        <v>7.0000000000000007E-2</v>
      </c>
      <c r="L31" s="325">
        <v>0.06</v>
      </c>
      <c r="M31" s="326">
        <v>0.08</v>
      </c>
      <c r="N31" s="326">
        <v>0.09</v>
      </c>
      <c r="O31" s="326">
        <v>0.06</v>
      </c>
      <c r="P31" s="327">
        <v>0.08</v>
      </c>
      <c r="Q31" s="327">
        <v>7.0000000000000007E-2</v>
      </c>
      <c r="R31" s="327">
        <v>0.08</v>
      </c>
      <c r="S31" s="328">
        <v>0.08</v>
      </c>
      <c r="T31" s="328">
        <v>7.0000000000000007E-2</v>
      </c>
      <c r="U31" s="328">
        <v>7.0000000000000007E-2</v>
      </c>
      <c r="V31" s="329" t="s">
        <v>824</v>
      </c>
      <c r="W31" s="330" t="s">
        <v>719</v>
      </c>
      <c r="X31" s="331" t="s">
        <v>495</v>
      </c>
      <c r="Y31" s="342" t="s">
        <v>825</v>
      </c>
      <c r="Z31" s="333">
        <v>12000</v>
      </c>
      <c r="AA31" s="353" t="s">
        <v>819</v>
      </c>
      <c r="AB31" s="355"/>
      <c r="AC31" s="11"/>
      <c r="AD31" s="11"/>
      <c r="AE31" s="11"/>
      <c r="AF31" s="11"/>
      <c r="AG31" s="11"/>
      <c r="AH31" s="11"/>
      <c r="AI31" s="11"/>
      <c r="AJ31" s="11"/>
      <c r="AK31" s="108"/>
    </row>
    <row r="32" spans="1:37" ht="82.5" customHeight="1" collapsed="1">
      <c r="A32" s="11"/>
      <c r="B32" s="1177">
        <v>6</v>
      </c>
      <c r="C32" s="1180" t="s">
        <v>826</v>
      </c>
      <c r="D32" s="1181"/>
      <c r="E32" s="335" t="s">
        <v>827</v>
      </c>
      <c r="F32" s="336">
        <v>0</v>
      </c>
      <c r="G32" s="356" t="s">
        <v>828</v>
      </c>
      <c r="H32" s="335" t="s">
        <v>829</v>
      </c>
      <c r="I32" s="323">
        <v>0.95</v>
      </c>
      <c r="J32" s="1182">
        <v>0.23749999999999999</v>
      </c>
      <c r="K32" s="1183"/>
      <c r="L32" s="1184"/>
      <c r="M32" s="1185">
        <v>0.23749999999999999</v>
      </c>
      <c r="N32" s="1186"/>
      <c r="O32" s="1187"/>
      <c r="P32" s="1188">
        <v>0.23749999999999999</v>
      </c>
      <c r="Q32" s="1189"/>
      <c r="R32" s="1190"/>
      <c r="S32" s="1167">
        <v>0.23</v>
      </c>
      <c r="T32" s="1168"/>
      <c r="U32" s="1169"/>
      <c r="V32" s="338" t="s">
        <v>830</v>
      </c>
      <c r="W32" s="335" t="s">
        <v>719</v>
      </c>
      <c r="X32" s="339" t="s">
        <v>495</v>
      </c>
      <c r="Y32" s="335" t="s">
        <v>831</v>
      </c>
      <c r="Z32" s="340">
        <v>150000</v>
      </c>
      <c r="AA32" s="341" t="s">
        <v>832</v>
      </c>
      <c r="AB32" s="355"/>
      <c r="AC32" s="11"/>
      <c r="AD32" s="11"/>
      <c r="AE32" s="11"/>
      <c r="AF32" s="11"/>
      <c r="AG32" s="11"/>
      <c r="AH32" s="11"/>
      <c r="AI32" s="11"/>
      <c r="AJ32" s="11"/>
      <c r="AK32" s="108"/>
    </row>
    <row r="33" spans="1:37" ht="85.5" hidden="1" outlineLevel="1">
      <c r="A33" s="11"/>
      <c r="B33" s="1178"/>
      <c r="C33" s="1170" t="s">
        <v>107</v>
      </c>
      <c r="D33" s="351" t="s">
        <v>833</v>
      </c>
      <c r="E33" s="342" t="s">
        <v>834</v>
      </c>
      <c r="F33" s="322">
        <v>0</v>
      </c>
      <c r="G33" s="342" t="s">
        <v>835</v>
      </c>
      <c r="H33" s="342" t="s">
        <v>829</v>
      </c>
      <c r="I33" s="323">
        <v>0.95</v>
      </c>
      <c r="J33" s="325">
        <v>0.08</v>
      </c>
      <c r="K33" s="325">
        <v>0.08</v>
      </c>
      <c r="L33" s="325">
        <v>0.08</v>
      </c>
      <c r="M33" s="326">
        <v>0.08</v>
      </c>
      <c r="N33" s="326">
        <v>0.08</v>
      </c>
      <c r="O33" s="326">
        <v>0.08</v>
      </c>
      <c r="P33" s="327">
        <v>0.08</v>
      </c>
      <c r="Q33" s="327">
        <v>0.08</v>
      </c>
      <c r="R33" s="327">
        <v>0.08</v>
      </c>
      <c r="S33" s="328">
        <v>0.08</v>
      </c>
      <c r="T33" s="328">
        <v>0.08</v>
      </c>
      <c r="U33" s="328">
        <v>7.0000000000000007E-2</v>
      </c>
      <c r="V33" s="329" t="s">
        <v>836</v>
      </c>
      <c r="W33" s="329" t="s">
        <v>719</v>
      </c>
      <c r="X33" s="331" t="s">
        <v>495</v>
      </c>
      <c r="Y33" s="357" t="s">
        <v>837</v>
      </c>
      <c r="Z33" s="333">
        <v>25000</v>
      </c>
      <c r="AA33" s="353" t="s">
        <v>838</v>
      </c>
      <c r="AB33" s="355"/>
      <c r="AC33" s="11"/>
      <c r="AD33" s="11"/>
      <c r="AE33" s="11"/>
      <c r="AF33" s="11"/>
      <c r="AG33" s="11"/>
      <c r="AH33" s="11"/>
      <c r="AI33" s="11"/>
      <c r="AJ33" s="11"/>
      <c r="AK33" s="108"/>
    </row>
    <row r="34" spans="1:37" ht="85.5" hidden="1" outlineLevel="1">
      <c r="A34" s="11"/>
      <c r="B34" s="1178"/>
      <c r="C34" s="1171"/>
      <c r="D34" s="351" t="s">
        <v>839</v>
      </c>
      <c r="E34" s="342" t="s">
        <v>840</v>
      </c>
      <c r="F34" s="322">
        <v>0</v>
      </c>
      <c r="G34" s="342" t="s">
        <v>841</v>
      </c>
      <c r="H34" s="342" t="s">
        <v>842</v>
      </c>
      <c r="I34" s="323">
        <v>0.95</v>
      </c>
      <c r="J34" s="325">
        <v>0.08</v>
      </c>
      <c r="K34" s="325">
        <v>0.08</v>
      </c>
      <c r="L34" s="325">
        <v>0.08</v>
      </c>
      <c r="M34" s="326">
        <v>0.08</v>
      </c>
      <c r="N34" s="326">
        <v>0.08</v>
      </c>
      <c r="O34" s="326">
        <v>0.08</v>
      </c>
      <c r="P34" s="327">
        <v>0.08</v>
      </c>
      <c r="Q34" s="327">
        <v>0.08</v>
      </c>
      <c r="R34" s="327">
        <v>0.08</v>
      </c>
      <c r="S34" s="328">
        <v>0.08</v>
      </c>
      <c r="T34" s="328">
        <v>0.08</v>
      </c>
      <c r="U34" s="328">
        <v>7.0000000000000007E-2</v>
      </c>
      <c r="V34" s="329" t="s">
        <v>843</v>
      </c>
      <c r="W34" s="329" t="s">
        <v>719</v>
      </c>
      <c r="X34" s="331" t="s">
        <v>495</v>
      </c>
      <c r="Y34" s="343" t="s">
        <v>844</v>
      </c>
      <c r="Z34" s="333">
        <v>55000</v>
      </c>
      <c r="AA34" s="353" t="s">
        <v>845</v>
      </c>
      <c r="AB34" s="355"/>
      <c r="AC34" s="11"/>
      <c r="AD34" s="11"/>
      <c r="AE34" s="11"/>
      <c r="AF34" s="11"/>
      <c r="AG34" s="11"/>
      <c r="AH34" s="11"/>
      <c r="AI34" s="11"/>
      <c r="AJ34" s="11"/>
      <c r="AK34" s="108"/>
    </row>
    <row r="35" spans="1:37" ht="85.5" hidden="1" outlineLevel="1">
      <c r="A35" s="11"/>
      <c r="B35" s="1178"/>
      <c r="C35" s="1171"/>
      <c r="D35" s="351" t="s">
        <v>846</v>
      </c>
      <c r="E35" s="342" t="s">
        <v>847</v>
      </c>
      <c r="F35" s="322">
        <v>0</v>
      </c>
      <c r="G35" s="342" t="s">
        <v>848</v>
      </c>
      <c r="H35" s="342" t="s">
        <v>739</v>
      </c>
      <c r="I35" s="323">
        <v>0.95</v>
      </c>
      <c r="J35" s="325">
        <v>0.08</v>
      </c>
      <c r="K35" s="325">
        <v>0.08</v>
      </c>
      <c r="L35" s="325">
        <v>0.08</v>
      </c>
      <c r="M35" s="326">
        <v>0.08</v>
      </c>
      <c r="N35" s="326">
        <v>0.08</v>
      </c>
      <c r="O35" s="326">
        <v>0.08</v>
      </c>
      <c r="P35" s="327">
        <v>0.08</v>
      </c>
      <c r="Q35" s="327">
        <v>0.08</v>
      </c>
      <c r="R35" s="327">
        <v>0.08</v>
      </c>
      <c r="S35" s="328">
        <v>0.08</v>
      </c>
      <c r="T35" s="328">
        <v>0.08</v>
      </c>
      <c r="U35" s="328">
        <v>7.0000000000000007E-2</v>
      </c>
      <c r="V35" s="329" t="s">
        <v>836</v>
      </c>
      <c r="W35" s="329" t="s">
        <v>719</v>
      </c>
      <c r="X35" s="331" t="s">
        <v>495</v>
      </c>
      <c r="Y35" s="357" t="s">
        <v>837</v>
      </c>
      <c r="Z35" s="333">
        <v>30000</v>
      </c>
      <c r="AA35" s="353" t="s">
        <v>849</v>
      </c>
      <c r="AB35" s="355"/>
      <c r="AC35" s="11"/>
      <c r="AD35" s="11"/>
      <c r="AE35" s="11"/>
      <c r="AF35" s="11"/>
      <c r="AG35" s="11"/>
      <c r="AH35" s="11"/>
      <c r="AI35" s="11"/>
      <c r="AJ35" s="11"/>
      <c r="AK35" s="108"/>
    </row>
    <row r="36" spans="1:37" ht="85.5" hidden="1" outlineLevel="1">
      <c r="A36" s="108"/>
      <c r="B36" s="1178"/>
      <c r="C36" s="1171"/>
      <c r="D36" s="351" t="s">
        <v>850</v>
      </c>
      <c r="E36" s="342" t="s">
        <v>851</v>
      </c>
      <c r="F36" s="322">
        <v>0</v>
      </c>
      <c r="G36" s="342" t="s">
        <v>852</v>
      </c>
      <c r="H36" s="342" t="s">
        <v>853</v>
      </c>
      <c r="I36" s="323">
        <v>0.95</v>
      </c>
      <c r="J36" s="325">
        <v>0.08</v>
      </c>
      <c r="K36" s="325">
        <v>0.08</v>
      </c>
      <c r="L36" s="325">
        <v>0.08</v>
      </c>
      <c r="M36" s="326">
        <v>0.08</v>
      </c>
      <c r="N36" s="326">
        <v>0.08</v>
      </c>
      <c r="O36" s="326">
        <v>0.08</v>
      </c>
      <c r="P36" s="327">
        <v>0.08</v>
      </c>
      <c r="Q36" s="327">
        <v>0.08</v>
      </c>
      <c r="R36" s="327">
        <v>0.08</v>
      </c>
      <c r="S36" s="328">
        <v>0.08</v>
      </c>
      <c r="T36" s="328">
        <v>0.08</v>
      </c>
      <c r="U36" s="328">
        <v>7.0000000000000007E-2</v>
      </c>
      <c r="V36" s="329" t="s">
        <v>836</v>
      </c>
      <c r="W36" s="329" t="s">
        <v>719</v>
      </c>
      <c r="X36" s="331" t="s">
        <v>495</v>
      </c>
      <c r="Y36" s="357" t="s">
        <v>837</v>
      </c>
      <c r="Z36" s="333">
        <v>20000</v>
      </c>
      <c r="AA36" s="353" t="s">
        <v>854</v>
      </c>
      <c r="AB36" s="319"/>
      <c r="AC36" s="108"/>
      <c r="AD36" s="108"/>
      <c r="AE36" s="108"/>
      <c r="AF36" s="108"/>
      <c r="AG36" s="108"/>
      <c r="AH36" s="108"/>
      <c r="AI36" s="108"/>
      <c r="AJ36" s="108"/>
      <c r="AK36" s="108"/>
    </row>
    <row r="37" spans="1:37" ht="99.75" hidden="1" outlineLevel="1">
      <c r="A37" s="108"/>
      <c r="B37" s="1179"/>
      <c r="C37" s="1203"/>
      <c r="D37" s="351" t="s">
        <v>855</v>
      </c>
      <c r="E37" s="342" t="s">
        <v>856</v>
      </c>
      <c r="F37" s="322">
        <v>0</v>
      </c>
      <c r="G37" s="342" t="s">
        <v>857</v>
      </c>
      <c r="H37" s="342" t="s">
        <v>858</v>
      </c>
      <c r="I37" s="323">
        <v>0.95</v>
      </c>
      <c r="J37" s="325">
        <v>0.08</v>
      </c>
      <c r="K37" s="325">
        <v>0.08</v>
      </c>
      <c r="L37" s="325">
        <v>0.08</v>
      </c>
      <c r="M37" s="326">
        <v>0.08</v>
      </c>
      <c r="N37" s="326">
        <v>0.08</v>
      </c>
      <c r="O37" s="326">
        <v>0.08</v>
      </c>
      <c r="P37" s="327">
        <v>0.08</v>
      </c>
      <c r="Q37" s="327">
        <v>0.08</v>
      </c>
      <c r="R37" s="327">
        <v>0.08</v>
      </c>
      <c r="S37" s="328">
        <v>0.08</v>
      </c>
      <c r="T37" s="328">
        <v>0.08</v>
      </c>
      <c r="U37" s="328">
        <v>7.0000000000000007E-2</v>
      </c>
      <c r="V37" s="329" t="s">
        <v>859</v>
      </c>
      <c r="W37" s="329" t="s">
        <v>719</v>
      </c>
      <c r="X37" s="331" t="s">
        <v>495</v>
      </c>
      <c r="Y37" s="343" t="s">
        <v>860</v>
      </c>
      <c r="Z37" s="333">
        <v>20000</v>
      </c>
      <c r="AA37" s="353" t="s">
        <v>861</v>
      </c>
      <c r="AB37" s="358"/>
      <c r="AC37" s="108"/>
      <c r="AD37" s="108"/>
      <c r="AE37" s="108"/>
      <c r="AF37" s="108"/>
      <c r="AG37" s="108"/>
      <c r="AH37" s="108"/>
      <c r="AI37" s="108"/>
      <c r="AJ37" s="108"/>
      <c r="AK37" s="108"/>
    </row>
    <row r="38" spans="1:37" ht="85.5" hidden="1" outlineLevel="1">
      <c r="A38" s="108"/>
      <c r="B38" s="1177">
        <v>7</v>
      </c>
      <c r="C38" s="1206" t="s">
        <v>862</v>
      </c>
      <c r="D38" s="1207"/>
      <c r="E38" s="359" t="s">
        <v>863</v>
      </c>
      <c r="F38" s="360">
        <v>0</v>
      </c>
      <c r="G38" s="361" t="s">
        <v>864</v>
      </c>
      <c r="H38" s="359" t="s">
        <v>739</v>
      </c>
      <c r="I38" s="323">
        <v>0.95</v>
      </c>
      <c r="J38" s="1182">
        <v>0.25</v>
      </c>
      <c r="K38" s="1183"/>
      <c r="L38" s="1184"/>
      <c r="M38" s="1185">
        <v>0.25</v>
      </c>
      <c r="N38" s="1186"/>
      <c r="O38" s="1187"/>
      <c r="P38" s="1188">
        <v>0.25</v>
      </c>
      <c r="Q38" s="1189"/>
      <c r="R38" s="1190"/>
      <c r="S38" s="1167">
        <v>0.25</v>
      </c>
      <c r="T38" s="1168"/>
      <c r="U38" s="1169"/>
      <c r="V38" s="362" t="s">
        <v>865</v>
      </c>
      <c r="W38" s="359" t="s">
        <v>719</v>
      </c>
      <c r="X38" s="363" t="s">
        <v>495</v>
      </c>
      <c r="Y38" s="359" t="s">
        <v>866</v>
      </c>
      <c r="Z38" s="364">
        <v>50000</v>
      </c>
      <c r="AA38" s="365" t="s">
        <v>867</v>
      </c>
      <c r="AB38" s="358"/>
      <c r="AC38" s="108"/>
      <c r="AD38" s="108"/>
      <c r="AE38" s="108"/>
      <c r="AF38" s="108"/>
      <c r="AG38" s="108"/>
      <c r="AH38" s="108"/>
      <c r="AI38" s="108"/>
      <c r="AJ38" s="108"/>
      <c r="AK38" s="108"/>
    </row>
    <row r="39" spans="1:37" ht="60" hidden="1" outlineLevel="1">
      <c r="A39" s="108"/>
      <c r="B39" s="1178"/>
      <c r="C39" s="1170" t="s">
        <v>133</v>
      </c>
      <c r="D39" s="366" t="s">
        <v>868</v>
      </c>
      <c r="E39" s="342" t="s">
        <v>869</v>
      </c>
      <c r="F39" s="322">
        <v>0</v>
      </c>
      <c r="G39" s="342" t="s">
        <v>870</v>
      </c>
      <c r="H39" s="342" t="s">
        <v>871</v>
      </c>
      <c r="I39" s="323">
        <v>0.95</v>
      </c>
      <c r="J39" s="324">
        <v>0.08</v>
      </c>
      <c r="K39" s="324">
        <v>0.09</v>
      </c>
      <c r="L39" s="325">
        <v>0.08</v>
      </c>
      <c r="M39" s="326">
        <v>0.09</v>
      </c>
      <c r="N39" s="326">
        <v>0.08</v>
      </c>
      <c r="O39" s="326">
        <v>0.08</v>
      </c>
      <c r="P39" s="327">
        <v>0.08</v>
      </c>
      <c r="Q39" s="327">
        <v>0.08</v>
      </c>
      <c r="R39" s="327">
        <v>0.09</v>
      </c>
      <c r="S39" s="328">
        <v>0.09</v>
      </c>
      <c r="T39" s="328">
        <v>0.08</v>
      </c>
      <c r="U39" s="328">
        <v>0.08</v>
      </c>
      <c r="V39" s="329" t="s">
        <v>810</v>
      </c>
      <c r="W39" s="329" t="s">
        <v>719</v>
      </c>
      <c r="X39" s="367" t="s">
        <v>495</v>
      </c>
      <c r="Y39" s="329" t="s">
        <v>872</v>
      </c>
      <c r="Z39" s="333">
        <v>20000</v>
      </c>
      <c r="AA39" s="352" t="s">
        <v>873</v>
      </c>
      <c r="AB39" s="358"/>
      <c r="AC39" s="108"/>
      <c r="AD39" s="108"/>
      <c r="AE39" s="108"/>
      <c r="AF39" s="108"/>
      <c r="AG39" s="108"/>
      <c r="AH39" s="108"/>
      <c r="AI39" s="108"/>
      <c r="AJ39" s="108"/>
      <c r="AK39" s="108"/>
    </row>
    <row r="40" spans="1:37" ht="57" hidden="1" outlineLevel="1" collapsed="1">
      <c r="A40" s="108"/>
      <c r="B40" s="1178"/>
      <c r="C40" s="1171"/>
      <c r="D40" s="351" t="s">
        <v>874</v>
      </c>
      <c r="E40" s="342" t="s">
        <v>875</v>
      </c>
      <c r="F40" s="322">
        <v>0</v>
      </c>
      <c r="G40" s="354" t="s">
        <v>876</v>
      </c>
      <c r="H40" s="342" t="s">
        <v>877</v>
      </c>
      <c r="I40" s="323">
        <v>0.95</v>
      </c>
      <c r="J40" s="324">
        <v>0.08</v>
      </c>
      <c r="K40" s="324">
        <v>0.09</v>
      </c>
      <c r="L40" s="325">
        <v>0.08</v>
      </c>
      <c r="M40" s="326">
        <v>0.09</v>
      </c>
      <c r="N40" s="326">
        <v>0.08</v>
      </c>
      <c r="O40" s="326">
        <v>0.08</v>
      </c>
      <c r="P40" s="327">
        <v>0.08</v>
      </c>
      <c r="Q40" s="327">
        <v>0.08</v>
      </c>
      <c r="R40" s="327">
        <v>0.09</v>
      </c>
      <c r="S40" s="328">
        <v>0.09</v>
      </c>
      <c r="T40" s="328">
        <v>0.08</v>
      </c>
      <c r="U40" s="328">
        <v>0.08</v>
      </c>
      <c r="V40" s="329" t="s">
        <v>810</v>
      </c>
      <c r="W40" s="329" t="s">
        <v>719</v>
      </c>
      <c r="X40" s="367" t="s">
        <v>495</v>
      </c>
      <c r="Y40" s="329" t="s">
        <v>878</v>
      </c>
      <c r="Z40" s="333">
        <v>10000</v>
      </c>
      <c r="AA40" s="352" t="s">
        <v>812</v>
      </c>
      <c r="AB40" s="319"/>
      <c r="AC40" s="108"/>
      <c r="AD40" s="108"/>
      <c r="AE40" s="108"/>
      <c r="AF40" s="108"/>
      <c r="AG40" s="108"/>
      <c r="AH40" s="108"/>
      <c r="AI40" s="108"/>
      <c r="AJ40" s="108"/>
      <c r="AK40" s="108"/>
    </row>
    <row r="41" spans="1:37" s="370" customFormat="1" ht="57" hidden="1" outlineLevel="1">
      <c r="A41" s="368"/>
      <c r="B41" s="1179"/>
      <c r="C41" s="1171"/>
      <c r="D41" s="351" t="s">
        <v>879</v>
      </c>
      <c r="E41" s="342" t="s">
        <v>880</v>
      </c>
      <c r="F41" s="322">
        <v>0</v>
      </c>
      <c r="G41" s="343" t="s">
        <v>881</v>
      </c>
      <c r="H41" s="342" t="s">
        <v>882</v>
      </c>
      <c r="I41" s="323">
        <v>0.95</v>
      </c>
      <c r="J41" s="324">
        <v>0.08</v>
      </c>
      <c r="K41" s="324">
        <v>0.09</v>
      </c>
      <c r="L41" s="325">
        <v>0.08</v>
      </c>
      <c r="M41" s="326">
        <v>0.09</v>
      </c>
      <c r="N41" s="326">
        <v>0.08</v>
      </c>
      <c r="O41" s="326">
        <v>0.08</v>
      </c>
      <c r="P41" s="327">
        <v>0.08</v>
      </c>
      <c r="Q41" s="327">
        <v>0.08</v>
      </c>
      <c r="R41" s="327">
        <v>0.09</v>
      </c>
      <c r="S41" s="328">
        <v>0.09</v>
      </c>
      <c r="T41" s="328">
        <v>0.08</v>
      </c>
      <c r="U41" s="328">
        <v>0.08</v>
      </c>
      <c r="V41" s="329" t="s">
        <v>810</v>
      </c>
      <c r="W41" s="329" t="s">
        <v>719</v>
      </c>
      <c r="X41" s="367" t="s">
        <v>495</v>
      </c>
      <c r="Y41" s="329" t="s">
        <v>878</v>
      </c>
      <c r="Z41" s="333">
        <v>20000</v>
      </c>
      <c r="AA41" s="352" t="s">
        <v>883</v>
      </c>
      <c r="AB41" s="369"/>
      <c r="AC41" s="368"/>
      <c r="AD41" s="368"/>
      <c r="AE41" s="368"/>
      <c r="AF41" s="368"/>
      <c r="AG41" s="368"/>
      <c r="AH41" s="368"/>
      <c r="AI41" s="368"/>
      <c r="AJ41" s="368"/>
      <c r="AK41" s="368"/>
    </row>
    <row r="42" spans="1:37" s="370" customFormat="1" ht="53.25" customHeight="1" collapsed="1" thickBot="1">
      <c r="A42" s="368"/>
      <c r="B42" s="371">
        <v>8</v>
      </c>
      <c r="C42" s="1208" t="s">
        <v>884</v>
      </c>
      <c r="D42" s="1209"/>
      <c r="E42" s="372" t="s">
        <v>885</v>
      </c>
      <c r="F42" s="373">
        <v>0</v>
      </c>
      <c r="G42" s="374" t="s">
        <v>886</v>
      </c>
      <c r="H42" s="375" t="s">
        <v>887</v>
      </c>
      <c r="I42" s="376">
        <v>0.75</v>
      </c>
      <c r="J42" s="1210">
        <v>0.19</v>
      </c>
      <c r="K42" s="1211"/>
      <c r="L42" s="1212"/>
      <c r="M42" s="1213">
        <v>0.19</v>
      </c>
      <c r="N42" s="1214"/>
      <c r="O42" s="1215"/>
      <c r="P42" s="1216">
        <v>0.19</v>
      </c>
      <c r="Q42" s="1217"/>
      <c r="R42" s="1218"/>
      <c r="S42" s="1219">
        <v>0.18</v>
      </c>
      <c r="T42" s="1220"/>
      <c r="U42" s="1221"/>
      <c r="V42" s="377" t="s">
        <v>810</v>
      </c>
      <c r="W42" s="372" t="s">
        <v>719</v>
      </c>
      <c r="X42" s="378" t="s">
        <v>495</v>
      </c>
      <c r="Y42" s="379" t="s">
        <v>888</v>
      </c>
      <c r="Z42" s="380">
        <v>30000</v>
      </c>
      <c r="AA42" s="381" t="s">
        <v>889</v>
      </c>
      <c r="AB42" s="369"/>
      <c r="AC42" s="368"/>
      <c r="AD42" s="368"/>
      <c r="AE42" s="368"/>
      <c r="AF42" s="368"/>
      <c r="AG42" s="368"/>
      <c r="AH42" s="368"/>
      <c r="AI42" s="368"/>
      <c r="AJ42" s="368"/>
      <c r="AK42" s="368"/>
    </row>
    <row r="43" spans="1:37" s="370" customFormat="1" ht="72" hidden="1" customHeight="1" outlineLevel="1" thickBot="1">
      <c r="A43" s="368"/>
      <c r="B43" s="382"/>
      <c r="C43" s="383"/>
      <c r="D43" s="384" t="s">
        <v>890</v>
      </c>
      <c r="E43" s="385" t="s">
        <v>891</v>
      </c>
      <c r="F43" s="386">
        <v>0</v>
      </c>
      <c r="G43" s="387" t="s">
        <v>886</v>
      </c>
      <c r="H43" s="387" t="s">
        <v>892</v>
      </c>
      <c r="I43" s="388">
        <v>0.75</v>
      </c>
      <c r="J43" s="389">
        <v>7.0000000000000007E-2</v>
      </c>
      <c r="K43" s="389">
        <v>0.06</v>
      </c>
      <c r="L43" s="390">
        <v>0.06</v>
      </c>
      <c r="M43" s="391">
        <v>7.0000000000000007E-2</v>
      </c>
      <c r="N43" s="391">
        <v>0.06</v>
      </c>
      <c r="O43" s="391">
        <v>0.06</v>
      </c>
      <c r="P43" s="392">
        <v>7.0000000000000007E-2</v>
      </c>
      <c r="Q43" s="392">
        <v>0.06</v>
      </c>
      <c r="R43" s="392">
        <v>0.06</v>
      </c>
      <c r="S43" s="393">
        <v>7.0000000000000007E-2</v>
      </c>
      <c r="T43" s="393">
        <v>0.06</v>
      </c>
      <c r="U43" s="393">
        <v>0.05</v>
      </c>
      <c r="V43" s="394" t="s">
        <v>893</v>
      </c>
      <c r="W43" s="394" t="s">
        <v>719</v>
      </c>
      <c r="X43" s="395" t="s">
        <v>495</v>
      </c>
      <c r="Y43" s="394" t="s">
        <v>888</v>
      </c>
      <c r="Z43" s="396">
        <v>30000</v>
      </c>
      <c r="AA43" s="397" t="s">
        <v>889</v>
      </c>
      <c r="AB43" s="369"/>
      <c r="AC43" s="368"/>
      <c r="AD43" s="368"/>
      <c r="AE43" s="368"/>
      <c r="AF43" s="368"/>
      <c r="AG43" s="368"/>
      <c r="AH43" s="368"/>
      <c r="AI43" s="368"/>
      <c r="AJ43" s="368"/>
      <c r="AK43" s="368"/>
    </row>
    <row r="44" spans="1:37" s="270" customFormat="1" collapsed="1">
      <c r="A44" s="264"/>
      <c r="B44" s="398"/>
      <c r="C44" s="399"/>
      <c r="D44" s="400"/>
      <c r="E44" s="401"/>
      <c r="F44" s="401"/>
      <c r="G44" s="402"/>
      <c r="H44" s="403"/>
      <c r="I44" s="404"/>
      <c r="J44" s="405"/>
      <c r="K44" s="405"/>
      <c r="L44" s="405"/>
      <c r="M44" s="405"/>
      <c r="N44" s="405"/>
      <c r="O44" s="405"/>
      <c r="P44" s="405"/>
      <c r="Q44" s="405"/>
      <c r="R44" s="405"/>
      <c r="S44" s="405"/>
      <c r="T44" s="405"/>
      <c r="U44" s="405"/>
      <c r="V44" s="402"/>
      <c r="W44" s="406"/>
      <c r="X44" s="406"/>
      <c r="Y44" s="403"/>
      <c r="Z44" s="407"/>
      <c r="AA44" s="408"/>
      <c r="AB44" s="269"/>
      <c r="AC44" s="264"/>
      <c r="AD44" s="264"/>
      <c r="AE44" s="264"/>
      <c r="AF44" s="264"/>
      <c r="AG44" s="264"/>
      <c r="AH44" s="264"/>
      <c r="AI44" s="264"/>
      <c r="AJ44" s="264"/>
      <c r="AK44" s="264"/>
    </row>
    <row r="45" spans="1:37" ht="18.75" customHeight="1"/>
    <row r="46" spans="1:37" ht="18.75">
      <c r="E46" s="1023" t="s">
        <v>475</v>
      </c>
      <c r="F46" s="212"/>
      <c r="G46" s="213"/>
      <c r="H46" s="214"/>
      <c r="I46" s="214"/>
    </row>
    <row r="47" spans="1:37" ht="18.75">
      <c r="D47" s="109"/>
      <c r="E47" s="1082"/>
      <c r="F47" s="103"/>
      <c r="G47" s="215"/>
      <c r="H47" s="214"/>
      <c r="I47" s="214"/>
    </row>
    <row r="48" spans="1:37" ht="15" customHeight="1">
      <c r="D48" s="109"/>
      <c r="E48" s="1114"/>
      <c r="F48" s="1028" t="s">
        <v>592</v>
      </c>
      <c r="G48" s="1030"/>
      <c r="H48" s="1025" t="s">
        <v>477</v>
      </c>
      <c r="I48" s="1028" t="s">
        <v>478</v>
      </c>
      <c r="J48" s="1029"/>
      <c r="K48" s="1029"/>
      <c r="L48" s="1029"/>
      <c r="M48" s="1029"/>
      <c r="N48" s="1029"/>
      <c r="O48" s="1029"/>
      <c r="P48" s="1029"/>
      <c r="Q48" s="1029"/>
      <c r="R48" s="1030"/>
    </row>
    <row r="49" spans="2:24" ht="15" customHeight="1">
      <c r="D49" s="109"/>
      <c r="E49" s="1115"/>
      <c r="F49" s="1031"/>
      <c r="G49" s="1033"/>
      <c r="H49" s="1026"/>
      <c r="I49" s="1031"/>
      <c r="J49" s="1032"/>
      <c r="K49" s="1032"/>
      <c r="L49" s="1032"/>
      <c r="M49" s="1032"/>
      <c r="N49" s="1032"/>
      <c r="O49" s="1032"/>
      <c r="P49" s="1032"/>
      <c r="Q49" s="1032"/>
      <c r="R49" s="1033"/>
    </row>
    <row r="50" spans="2:24" ht="15" customHeight="1">
      <c r="D50" s="109"/>
      <c r="E50" s="1116" t="s">
        <v>479</v>
      </c>
      <c r="F50" s="1035" t="s">
        <v>894</v>
      </c>
      <c r="G50" s="1035"/>
      <c r="H50" s="1036">
        <f ca="1">TODAY()</f>
        <v>45709</v>
      </c>
      <c r="I50" s="1222"/>
      <c r="J50" s="1223"/>
      <c r="K50" s="1223"/>
      <c r="L50" s="1223"/>
      <c r="M50" s="1223"/>
      <c r="N50" s="1223"/>
      <c r="O50" s="1223"/>
      <c r="P50" s="1223"/>
      <c r="Q50" s="1223"/>
      <c r="R50" s="1224"/>
    </row>
    <row r="51" spans="2:24" ht="15" customHeight="1">
      <c r="D51" s="109"/>
      <c r="E51" s="1117"/>
      <c r="F51" s="1035"/>
      <c r="G51" s="1035"/>
      <c r="H51" s="1036"/>
      <c r="I51" s="1225"/>
      <c r="J51" s="1226"/>
      <c r="K51" s="1226"/>
      <c r="L51" s="1226"/>
      <c r="M51" s="1226"/>
      <c r="N51" s="1226"/>
      <c r="O51" s="1226"/>
      <c r="P51" s="1226"/>
      <c r="Q51" s="1226"/>
      <c r="R51" s="1227"/>
    </row>
    <row r="52" spans="2:24">
      <c r="D52" s="109"/>
      <c r="E52" s="1107" t="s">
        <v>480</v>
      </c>
      <c r="F52" s="1035" t="s">
        <v>594</v>
      </c>
      <c r="G52" s="1035"/>
      <c r="H52" s="1036">
        <f ca="1">TODAY()</f>
        <v>45709</v>
      </c>
      <c r="I52" s="1113"/>
      <c r="J52" s="1113"/>
      <c r="K52" s="1113"/>
      <c r="L52" s="1113"/>
      <c r="M52" s="1113"/>
      <c r="N52" s="1113"/>
      <c r="O52" s="1113"/>
      <c r="P52" s="1113"/>
      <c r="Q52" s="1113"/>
      <c r="R52" s="1113"/>
    </row>
    <row r="53" spans="2:24">
      <c r="D53" s="109"/>
      <c r="E53" s="1108"/>
      <c r="F53" s="1035"/>
      <c r="G53" s="1035"/>
      <c r="H53" s="1036"/>
      <c r="I53" s="1113"/>
      <c r="J53" s="1113"/>
      <c r="K53" s="1113"/>
      <c r="L53" s="1113"/>
      <c r="M53" s="1113"/>
      <c r="N53" s="1113"/>
      <c r="O53" s="1113"/>
      <c r="P53" s="1113"/>
      <c r="Q53" s="1113"/>
      <c r="R53" s="1113"/>
    </row>
    <row r="54" spans="2:24" ht="15" customHeight="1">
      <c r="D54" s="109"/>
      <c r="E54" s="109"/>
      <c r="F54" s="109"/>
      <c r="G54" s="109"/>
    </row>
    <row r="55" spans="2:24" ht="15" hidden="1" customHeight="1">
      <c r="D55" s="109"/>
      <c r="E55" s="109"/>
      <c r="F55" s="109"/>
      <c r="G55" s="109"/>
    </row>
    <row r="56" spans="2:24" ht="15" hidden="1" customHeight="1">
      <c r="E56" s="212"/>
      <c r="F56" s="212"/>
      <c r="G56" s="213"/>
      <c r="H56" s="214"/>
      <c r="I56" s="214"/>
    </row>
    <row r="57" spans="2:24" ht="15" hidden="1" customHeight="1"/>
    <row r="58" spans="2:24" ht="15" customHeight="1">
      <c r="B58" s="109"/>
      <c r="D58" s="109"/>
      <c r="E58" s="109"/>
      <c r="F58" s="109"/>
      <c r="G58" s="109"/>
      <c r="W58" s="109"/>
      <c r="X58" s="109"/>
    </row>
    <row r="59" spans="2:24" ht="15" customHeight="1">
      <c r="B59" s="109"/>
      <c r="D59" s="109"/>
      <c r="E59" s="109"/>
      <c r="F59" s="109"/>
      <c r="G59" s="109"/>
      <c r="W59" s="109"/>
      <c r="X59" s="109"/>
    </row>
    <row r="60" spans="2:24" ht="15" customHeight="1">
      <c r="B60" s="109"/>
      <c r="D60" s="109"/>
      <c r="E60" s="109"/>
      <c r="F60" s="109"/>
      <c r="G60" s="109"/>
      <c r="W60" s="109"/>
      <c r="X60" s="109"/>
    </row>
    <row r="61" spans="2:24" ht="15" customHeight="1">
      <c r="B61" s="109"/>
      <c r="D61" s="109"/>
      <c r="E61" s="109"/>
      <c r="F61" s="109"/>
      <c r="G61" s="109"/>
      <c r="W61" s="109"/>
      <c r="X61" s="109"/>
    </row>
    <row r="62" spans="2:24" ht="15" customHeight="1">
      <c r="B62" s="109"/>
      <c r="D62" s="109"/>
      <c r="E62" s="109"/>
      <c r="F62" s="109"/>
      <c r="G62" s="109"/>
      <c r="W62" s="109"/>
      <c r="X62" s="109"/>
    </row>
    <row r="63" spans="2:24" ht="15" customHeight="1">
      <c r="B63" s="109"/>
      <c r="D63" s="109"/>
      <c r="E63" s="109"/>
      <c r="F63" s="109"/>
      <c r="G63" s="109"/>
      <c r="W63" s="109"/>
      <c r="X63" s="109"/>
    </row>
    <row r="64" spans="2:24" ht="15" customHeight="1">
      <c r="B64" s="109"/>
      <c r="D64" s="109"/>
      <c r="E64" s="109"/>
      <c r="F64" s="109"/>
      <c r="G64" s="109"/>
      <c r="W64" s="109"/>
      <c r="X64" s="109"/>
    </row>
    <row r="65" spans="2:24" ht="15" customHeight="1">
      <c r="B65" s="109"/>
      <c r="D65" s="109"/>
      <c r="E65" s="109"/>
      <c r="F65" s="109"/>
      <c r="G65" s="109"/>
      <c r="W65" s="109"/>
      <c r="X65" s="109"/>
    </row>
    <row r="66" spans="2:24" ht="15" customHeight="1">
      <c r="B66" s="109"/>
      <c r="D66" s="109"/>
      <c r="E66" s="109"/>
      <c r="F66" s="109"/>
      <c r="G66" s="109"/>
      <c r="W66" s="109"/>
      <c r="X66" s="109"/>
    </row>
    <row r="67" spans="2:24" ht="15" customHeight="1">
      <c r="B67" s="109"/>
      <c r="D67" s="109"/>
      <c r="E67" s="109"/>
      <c r="F67" s="109"/>
      <c r="G67" s="109"/>
      <c r="W67" s="109"/>
      <c r="X67" s="109"/>
    </row>
    <row r="68" spans="2:24" ht="15" customHeight="1">
      <c r="B68" s="109"/>
      <c r="D68" s="109"/>
      <c r="E68" s="109"/>
      <c r="F68" s="109"/>
      <c r="G68" s="109"/>
      <c r="W68" s="109"/>
      <c r="X68" s="109"/>
    </row>
    <row r="69" spans="2:24" ht="15" customHeight="1">
      <c r="B69" s="109"/>
      <c r="D69" s="109"/>
      <c r="E69" s="109"/>
      <c r="F69" s="109"/>
      <c r="G69" s="109"/>
      <c r="W69" s="109"/>
      <c r="X69" s="109"/>
    </row>
    <row r="70" spans="2:24" ht="15" customHeight="1">
      <c r="B70" s="109"/>
      <c r="D70" s="109"/>
      <c r="E70" s="109"/>
      <c r="F70" s="109"/>
      <c r="G70" s="109"/>
      <c r="W70" s="109"/>
      <c r="X70" s="109"/>
    </row>
    <row r="71" spans="2:24" ht="15" customHeight="1">
      <c r="B71" s="109"/>
      <c r="D71" s="109"/>
      <c r="E71" s="109"/>
      <c r="F71" s="109"/>
      <c r="G71" s="109"/>
      <c r="W71" s="109"/>
      <c r="X71" s="109"/>
    </row>
    <row r="72" spans="2:24" ht="15" customHeight="1">
      <c r="B72" s="109"/>
      <c r="D72" s="109"/>
      <c r="E72" s="109"/>
      <c r="F72" s="109"/>
      <c r="G72" s="109"/>
      <c r="W72" s="109"/>
      <c r="X72" s="109"/>
    </row>
    <row r="73" spans="2:24" ht="15" customHeight="1">
      <c r="B73" s="109"/>
      <c r="D73" s="109"/>
      <c r="E73" s="109"/>
      <c r="F73" s="109"/>
      <c r="G73" s="109"/>
      <c r="W73" s="109"/>
      <c r="X73" s="109"/>
    </row>
    <row r="74" spans="2:24" ht="15" customHeight="1">
      <c r="B74" s="109"/>
      <c r="D74" s="109"/>
      <c r="E74" s="109"/>
      <c r="F74" s="109"/>
      <c r="G74" s="109"/>
      <c r="W74" s="109"/>
      <c r="X74" s="109"/>
    </row>
    <row r="75" spans="2:24" ht="15" customHeight="1">
      <c r="B75" s="109"/>
      <c r="D75" s="109"/>
      <c r="E75" s="109"/>
      <c r="F75" s="109"/>
      <c r="G75" s="109"/>
      <c r="W75" s="109"/>
      <c r="X75" s="109"/>
    </row>
    <row r="76" spans="2:24" ht="15" customHeight="1">
      <c r="B76" s="109"/>
      <c r="D76" s="109"/>
      <c r="E76" s="109"/>
      <c r="F76" s="109"/>
      <c r="G76" s="109"/>
      <c r="W76" s="109"/>
      <c r="X76" s="109"/>
    </row>
    <row r="77" spans="2:24" ht="15" customHeight="1">
      <c r="B77" s="109"/>
      <c r="D77" s="109"/>
      <c r="E77" s="109"/>
      <c r="F77" s="109"/>
      <c r="G77" s="109"/>
      <c r="W77" s="109"/>
      <c r="X77" s="109"/>
    </row>
    <row r="78" spans="2:24" ht="15" customHeight="1">
      <c r="B78" s="109"/>
      <c r="D78" s="109"/>
      <c r="E78" s="109"/>
      <c r="F78" s="109"/>
      <c r="G78" s="109"/>
      <c r="W78" s="109"/>
      <c r="X78" s="109"/>
    </row>
    <row r="79" spans="2:24" ht="15" customHeight="1">
      <c r="B79" s="109"/>
      <c r="D79" s="109"/>
      <c r="E79" s="109"/>
      <c r="F79" s="109"/>
      <c r="G79" s="109"/>
      <c r="W79" s="109"/>
      <c r="X79" s="109"/>
    </row>
    <row r="80" spans="2:24" ht="15" customHeight="1">
      <c r="B80" s="109"/>
      <c r="D80" s="109"/>
      <c r="E80" s="109"/>
      <c r="F80" s="109"/>
      <c r="G80" s="109"/>
      <c r="W80" s="109"/>
      <c r="X80" s="109"/>
    </row>
    <row r="81" spans="2:24" ht="15" customHeight="1">
      <c r="B81" s="109"/>
      <c r="D81" s="109"/>
      <c r="E81" s="109"/>
      <c r="F81" s="109"/>
      <c r="G81" s="109"/>
      <c r="W81" s="109"/>
      <c r="X81" s="109"/>
    </row>
    <row r="82" spans="2:24" ht="15" customHeight="1">
      <c r="B82" s="109"/>
      <c r="D82" s="109"/>
      <c r="E82" s="109"/>
      <c r="F82" s="109"/>
      <c r="G82" s="109"/>
      <c r="W82" s="109"/>
      <c r="X82" s="109"/>
    </row>
    <row r="83" spans="2:24" ht="15" customHeight="1">
      <c r="B83" s="109"/>
      <c r="D83" s="109"/>
      <c r="E83" s="109"/>
      <c r="F83" s="109"/>
      <c r="G83" s="109"/>
      <c r="W83" s="109"/>
      <c r="X83" s="109"/>
    </row>
    <row r="84" spans="2:24" ht="15" customHeight="1">
      <c r="B84" s="109"/>
      <c r="D84" s="109"/>
      <c r="E84" s="109"/>
      <c r="F84" s="109"/>
      <c r="G84" s="109"/>
      <c r="W84" s="109"/>
      <c r="X84" s="109"/>
    </row>
    <row r="85" spans="2:24" ht="15" customHeight="1">
      <c r="B85" s="109"/>
      <c r="D85" s="109"/>
      <c r="E85" s="109"/>
      <c r="F85" s="109"/>
      <c r="G85" s="109"/>
      <c r="W85" s="109"/>
      <c r="X85" s="109"/>
    </row>
    <row r="86" spans="2:24" ht="15" customHeight="1">
      <c r="B86" s="109"/>
      <c r="D86" s="109"/>
      <c r="E86" s="109"/>
      <c r="F86" s="109"/>
      <c r="G86" s="109"/>
      <c r="W86" s="109"/>
      <c r="X86" s="109"/>
    </row>
    <row r="87" spans="2:24" ht="15" customHeight="1">
      <c r="B87" s="109"/>
      <c r="D87" s="109"/>
      <c r="E87" s="109"/>
      <c r="F87" s="109"/>
      <c r="G87" s="109"/>
      <c r="W87" s="109"/>
      <c r="X87" s="109"/>
    </row>
    <row r="88" spans="2:24" ht="15" customHeight="1">
      <c r="B88" s="109"/>
      <c r="D88" s="109"/>
      <c r="E88" s="109"/>
      <c r="F88" s="109"/>
      <c r="G88" s="109"/>
      <c r="W88" s="109"/>
      <c r="X88" s="109"/>
    </row>
  </sheetData>
  <autoFilter ref="B11:AB44">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4" showButton="0"/>
  </autoFilter>
  <mergeCells count="79">
    <mergeCell ref="E46:E47"/>
    <mergeCell ref="E52:E53"/>
    <mergeCell ref="F52:G53"/>
    <mergeCell ref="H52:H53"/>
    <mergeCell ref="I52:R53"/>
    <mergeCell ref="E48:E49"/>
    <mergeCell ref="F48:G49"/>
    <mergeCell ref="H48:H49"/>
    <mergeCell ref="I48:R49"/>
    <mergeCell ref="E50:E51"/>
    <mergeCell ref="F50:G51"/>
    <mergeCell ref="H50:H51"/>
    <mergeCell ref="I50:R51"/>
    <mergeCell ref="C42:D42"/>
    <mergeCell ref="J42:L42"/>
    <mergeCell ref="M42:O42"/>
    <mergeCell ref="P42:R42"/>
    <mergeCell ref="S42:U42"/>
    <mergeCell ref="P38:R38"/>
    <mergeCell ref="S38:U38"/>
    <mergeCell ref="C39:C41"/>
    <mergeCell ref="B32:B37"/>
    <mergeCell ref="C32:D32"/>
    <mergeCell ref="J32:L32"/>
    <mergeCell ref="M32:O32"/>
    <mergeCell ref="P32:R32"/>
    <mergeCell ref="S32:U32"/>
    <mergeCell ref="C33:C37"/>
    <mergeCell ref="B38:B41"/>
    <mergeCell ref="C38:D38"/>
    <mergeCell ref="J38:L38"/>
    <mergeCell ref="M38:O38"/>
    <mergeCell ref="S28:U28"/>
    <mergeCell ref="C29:C31"/>
    <mergeCell ref="B24:B27"/>
    <mergeCell ref="C24:D24"/>
    <mergeCell ref="J24:L24"/>
    <mergeCell ref="M24:O24"/>
    <mergeCell ref="P24:R24"/>
    <mergeCell ref="S24:U24"/>
    <mergeCell ref="C25:C27"/>
    <mergeCell ref="B28:B31"/>
    <mergeCell ref="C28:D28"/>
    <mergeCell ref="J28:L28"/>
    <mergeCell ref="M28:O28"/>
    <mergeCell ref="P28:R28"/>
    <mergeCell ref="B21:B23"/>
    <mergeCell ref="C21:D21"/>
    <mergeCell ref="J21:L21"/>
    <mergeCell ref="M21:O21"/>
    <mergeCell ref="P21:R21"/>
    <mergeCell ref="S21:U21"/>
    <mergeCell ref="C22:C23"/>
    <mergeCell ref="S13:U13"/>
    <mergeCell ref="C14:C16"/>
    <mergeCell ref="B17:B20"/>
    <mergeCell ref="C17:D17"/>
    <mergeCell ref="J17:L17"/>
    <mergeCell ref="M17:O17"/>
    <mergeCell ref="P17:R17"/>
    <mergeCell ref="S17:U17"/>
    <mergeCell ref="C18:C20"/>
    <mergeCell ref="B13:B16"/>
    <mergeCell ref="C13:D13"/>
    <mergeCell ref="J13:L13"/>
    <mergeCell ref="M13:O13"/>
    <mergeCell ref="P13:R13"/>
    <mergeCell ref="C12:D12"/>
    <mergeCell ref="J12:L12"/>
    <mergeCell ref="M12:O12"/>
    <mergeCell ref="P12:R12"/>
    <mergeCell ref="S12:U12"/>
    <mergeCell ref="K1:AA4"/>
    <mergeCell ref="L5:V5"/>
    <mergeCell ref="Y5:Z5"/>
    <mergeCell ref="B8:AA9"/>
    <mergeCell ref="C11:U11"/>
    <mergeCell ref="V11:Y11"/>
    <mergeCell ref="Z11:AA11"/>
  </mergeCells>
  <pageMargins left="0.23622047244094491" right="0.23622047244094491" top="0.74803149606299213" bottom="0.74803149606299213" header="0.31496062992125984" footer="0.31496062992125984"/>
  <pageSetup paperSize="5" scale="48" fitToHeight="0" orientation="landscape" r:id="rId1"/>
  <headerFooter>
    <oddFooter>&amp;LPágina &amp;P&amp;CPreparado por LUIS EMILIO &amp;D&amp;R&amp;G</oddFooter>
  </headerFooter>
  <rowBreaks count="1" manualBreakCount="1">
    <brk id="54" max="26" man="1"/>
  </rowBreaks>
  <colBreaks count="1" manualBreakCount="1">
    <brk id="28" max="123" man="1"/>
  </col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150"/>
  <sheetViews>
    <sheetView showGridLines="0" view="pageBreakPreview" zoomScale="40" zoomScaleNormal="70" zoomScaleSheetLayoutView="40" workbookViewId="0">
      <selection activeCell="R85" sqref="R85"/>
    </sheetView>
  </sheetViews>
  <sheetFormatPr baseColWidth="10" defaultColWidth="14.42578125" defaultRowHeight="15" customHeight="1" outlineLevelRow="1"/>
  <cols>
    <col min="1" max="1" width="3.85546875" customWidth="1"/>
    <col min="2" max="2" width="8.5703125" customWidth="1"/>
    <col min="3" max="3" width="5.7109375" customWidth="1"/>
    <col min="4" max="4" width="70.7109375" customWidth="1"/>
    <col min="5" max="5" width="19.5703125" customWidth="1"/>
    <col min="6" max="6" width="19.140625" customWidth="1"/>
    <col min="7" max="7" width="33.85546875" customWidth="1"/>
    <col min="8" max="8" width="34.5703125" customWidth="1"/>
    <col min="9" max="9" width="10.28515625" customWidth="1"/>
    <col min="10" max="12" width="5.5703125" customWidth="1"/>
    <col min="13" max="15" width="5.28515625" customWidth="1"/>
    <col min="16" max="16" width="5.28515625" style="895" customWidth="1"/>
    <col min="17" max="21" width="5.28515625" customWidth="1"/>
    <col min="22" max="22" width="28.140625" customWidth="1"/>
    <col min="23" max="23" width="27.28515625" style="896" customWidth="1"/>
    <col min="24" max="24" width="18.5703125" style="896" customWidth="1"/>
    <col min="25" max="25" width="24.140625" style="896" customWidth="1"/>
    <col min="26" max="26" width="22.140625" style="660" customWidth="1"/>
    <col min="27" max="27" width="22.7109375" customWidth="1"/>
    <col min="28" max="28" width="11.42578125" customWidth="1"/>
    <col min="29" max="29" width="23" customWidth="1"/>
    <col min="30" max="37" width="11.42578125" customWidth="1"/>
  </cols>
  <sheetData>
    <row r="1" spans="1:37" ht="20.25" customHeight="1">
      <c r="A1" s="574"/>
      <c r="B1" s="1"/>
      <c r="C1" s="110"/>
      <c r="D1" s="3"/>
      <c r="E1" s="3"/>
      <c r="F1" s="3"/>
      <c r="G1" s="3"/>
      <c r="H1" s="3"/>
      <c r="I1" s="3"/>
      <c r="J1" s="3"/>
      <c r="K1" s="970" t="s">
        <v>0</v>
      </c>
      <c r="L1" s="970"/>
      <c r="M1" s="970"/>
      <c r="N1" s="970"/>
      <c r="O1" s="970"/>
      <c r="P1" s="970"/>
      <c r="Q1" s="970"/>
      <c r="R1" s="970"/>
      <c r="S1" s="970"/>
      <c r="T1" s="970"/>
      <c r="U1" s="970"/>
      <c r="V1" s="970"/>
      <c r="W1" s="970"/>
      <c r="X1" s="970"/>
      <c r="Y1" s="970"/>
      <c r="Z1" s="970"/>
      <c r="AA1" s="970"/>
      <c r="AB1" s="574"/>
      <c r="AC1" s="574"/>
      <c r="AD1" s="574"/>
      <c r="AE1" s="574"/>
      <c r="AF1" s="574"/>
      <c r="AG1" s="574"/>
      <c r="AH1" s="574"/>
      <c r="AI1" s="574"/>
      <c r="AJ1" s="574"/>
      <c r="AK1" s="575"/>
    </row>
    <row r="2" spans="1:37" ht="21" customHeight="1">
      <c r="A2" s="575"/>
      <c r="B2" s="1"/>
      <c r="C2" s="3"/>
      <c r="D2" s="3"/>
      <c r="E2" s="3"/>
      <c r="F2" s="3"/>
      <c r="G2" s="3"/>
      <c r="H2" s="3"/>
      <c r="I2" s="3"/>
      <c r="J2" s="3"/>
      <c r="K2" s="970"/>
      <c r="L2" s="970"/>
      <c r="M2" s="970"/>
      <c r="N2" s="970"/>
      <c r="O2" s="970"/>
      <c r="P2" s="970"/>
      <c r="Q2" s="970"/>
      <c r="R2" s="970"/>
      <c r="S2" s="970"/>
      <c r="T2" s="970"/>
      <c r="U2" s="970"/>
      <c r="V2" s="970"/>
      <c r="W2" s="970"/>
      <c r="X2" s="970"/>
      <c r="Y2" s="970"/>
      <c r="Z2" s="970"/>
      <c r="AA2" s="970"/>
      <c r="AB2" s="577"/>
      <c r="AC2" s="577"/>
      <c r="AD2" s="577"/>
      <c r="AE2" s="577"/>
      <c r="AF2" s="577"/>
      <c r="AG2" s="577"/>
      <c r="AH2" s="577"/>
      <c r="AI2" s="577"/>
      <c r="AJ2" s="577"/>
      <c r="AK2" s="577"/>
    </row>
    <row r="3" spans="1:37" ht="21" customHeight="1">
      <c r="A3" s="575"/>
      <c r="B3" s="1"/>
      <c r="C3" s="111"/>
      <c r="D3" s="3"/>
      <c r="E3" s="3"/>
      <c r="F3" s="3"/>
      <c r="G3" s="3"/>
      <c r="H3" s="3"/>
      <c r="I3" s="3"/>
      <c r="J3" s="3"/>
      <c r="K3" s="970"/>
      <c r="L3" s="970"/>
      <c r="M3" s="970"/>
      <c r="N3" s="970"/>
      <c r="O3" s="970"/>
      <c r="P3" s="970"/>
      <c r="Q3" s="970"/>
      <c r="R3" s="970"/>
      <c r="S3" s="970"/>
      <c r="T3" s="970"/>
      <c r="U3" s="970"/>
      <c r="V3" s="970"/>
      <c r="W3" s="970"/>
      <c r="X3" s="970"/>
      <c r="Y3" s="970"/>
      <c r="Z3" s="970"/>
      <c r="AA3" s="970"/>
      <c r="AB3" s="577"/>
      <c r="AC3" s="577"/>
      <c r="AD3" s="577"/>
      <c r="AE3" s="577"/>
      <c r="AF3" s="577"/>
      <c r="AG3" s="577"/>
      <c r="AH3" s="577"/>
      <c r="AI3" s="577"/>
      <c r="AJ3" s="577"/>
      <c r="AK3" s="577"/>
    </row>
    <row r="4" spans="1:37" ht="21" customHeight="1" thickBot="1">
      <c r="A4" s="575"/>
      <c r="B4" s="1"/>
      <c r="C4" s="5"/>
      <c r="D4" s="5"/>
      <c r="E4" s="5"/>
      <c r="F4" s="5"/>
      <c r="G4" s="5"/>
      <c r="H4" s="5"/>
      <c r="I4" s="5"/>
      <c r="J4" s="5"/>
      <c r="K4" s="970"/>
      <c r="L4" s="970"/>
      <c r="M4" s="970"/>
      <c r="N4" s="970"/>
      <c r="O4" s="970"/>
      <c r="P4" s="970"/>
      <c r="Q4" s="970"/>
      <c r="R4" s="970"/>
      <c r="S4" s="970"/>
      <c r="T4" s="970"/>
      <c r="U4" s="970"/>
      <c r="V4" s="970"/>
      <c r="W4" s="970"/>
      <c r="X4" s="970"/>
      <c r="Y4" s="970"/>
      <c r="Z4" s="970"/>
      <c r="AA4" s="970"/>
      <c r="AB4" s="577"/>
      <c r="AC4" s="577"/>
      <c r="AD4" s="577"/>
      <c r="AE4" s="577"/>
      <c r="AF4" s="577"/>
      <c r="AG4" s="577"/>
      <c r="AH4" s="577"/>
      <c r="AI4" s="577"/>
      <c r="AJ4" s="577"/>
      <c r="AK4" s="577"/>
    </row>
    <row r="5" spans="1:37" ht="21" customHeight="1" thickTop="1">
      <c r="A5" s="575"/>
      <c r="B5" s="6"/>
      <c r="C5" s="113"/>
      <c r="D5" s="114"/>
      <c r="E5" s="854"/>
      <c r="F5" s="854"/>
      <c r="G5" s="854"/>
      <c r="H5" s="854"/>
      <c r="I5" s="854"/>
      <c r="J5" s="854"/>
      <c r="K5" s="854"/>
      <c r="L5" s="973"/>
      <c r="M5" s="973"/>
      <c r="N5" s="973"/>
      <c r="O5" s="973"/>
      <c r="P5" s="973"/>
      <c r="Q5" s="973"/>
      <c r="R5" s="973"/>
      <c r="S5" s="973"/>
      <c r="T5" s="973"/>
      <c r="U5" s="973"/>
      <c r="V5" s="973"/>
      <c r="W5" s="854"/>
      <c r="X5" s="854"/>
      <c r="Y5" s="974"/>
      <c r="Z5" s="974"/>
      <c r="AA5" s="7"/>
      <c r="AB5" s="577"/>
      <c r="AC5" s="577"/>
      <c r="AD5" s="577"/>
      <c r="AE5" s="577"/>
      <c r="AF5" s="577"/>
      <c r="AG5" s="577"/>
      <c r="AH5" s="577"/>
      <c r="AI5" s="577"/>
      <c r="AJ5" s="577"/>
      <c r="AK5" s="577"/>
    </row>
    <row r="6" spans="1:37" ht="15.75" thickBot="1">
      <c r="A6" s="574"/>
      <c r="B6" s="578"/>
      <c r="C6" s="574"/>
      <c r="D6" s="574"/>
      <c r="E6" s="574"/>
      <c r="F6" s="574"/>
      <c r="G6" s="574"/>
      <c r="H6" s="579"/>
      <c r="I6" s="580"/>
      <c r="J6" s="580"/>
      <c r="K6" s="580"/>
      <c r="L6" s="579"/>
      <c r="M6" s="579"/>
      <c r="N6" s="579"/>
      <c r="O6" s="579"/>
      <c r="P6" s="857"/>
      <c r="Q6" s="579"/>
      <c r="R6" s="579"/>
      <c r="S6" s="579"/>
      <c r="T6" s="579"/>
      <c r="U6" s="579"/>
      <c r="V6" s="579"/>
      <c r="W6" s="580"/>
      <c r="X6" s="580"/>
      <c r="Y6" s="580"/>
      <c r="Z6" s="579"/>
      <c r="AA6" s="574"/>
      <c r="AB6" s="574"/>
      <c r="AC6" s="574"/>
      <c r="AD6" s="574"/>
      <c r="AE6" s="574"/>
      <c r="AF6" s="574"/>
      <c r="AG6" s="574"/>
      <c r="AH6" s="574"/>
      <c r="AI6" s="574"/>
      <c r="AJ6" s="574"/>
      <c r="AK6" s="575"/>
    </row>
    <row r="7" spans="1:37" ht="21" customHeight="1" thickTop="1">
      <c r="A7" s="575"/>
      <c r="B7" s="1228" t="s">
        <v>1532</v>
      </c>
      <c r="C7" s="1229"/>
      <c r="D7" s="1229"/>
      <c r="E7" s="1229"/>
      <c r="F7" s="1229"/>
      <c r="G7" s="1229"/>
      <c r="H7" s="1229"/>
      <c r="I7" s="1229"/>
      <c r="J7" s="1229"/>
      <c r="K7" s="1229"/>
      <c r="L7" s="1229"/>
      <c r="M7" s="1229"/>
      <c r="N7" s="1229"/>
      <c r="O7" s="1229"/>
      <c r="P7" s="1229"/>
      <c r="Q7" s="1229"/>
      <c r="R7" s="1229"/>
      <c r="S7" s="1229"/>
      <c r="T7" s="1229"/>
      <c r="U7" s="1229"/>
      <c r="V7" s="1229"/>
      <c r="W7" s="1229"/>
      <c r="X7" s="1229"/>
      <c r="Y7" s="1229"/>
      <c r="Z7" s="1229"/>
      <c r="AA7" s="1230"/>
      <c r="AB7" s="577"/>
      <c r="AC7" s="577"/>
      <c r="AD7" s="577"/>
      <c r="AE7" s="577"/>
      <c r="AF7" s="577"/>
      <c r="AG7" s="577"/>
      <c r="AH7" s="577"/>
      <c r="AI7" s="577"/>
      <c r="AJ7" s="577"/>
      <c r="AK7" s="577"/>
    </row>
    <row r="8" spans="1:37" ht="21" customHeight="1" thickBot="1">
      <c r="A8" s="575"/>
      <c r="B8" s="1231"/>
      <c r="C8" s="1232"/>
      <c r="D8" s="1232"/>
      <c r="E8" s="1232"/>
      <c r="F8" s="1232"/>
      <c r="G8" s="1232"/>
      <c r="H8" s="1232"/>
      <c r="I8" s="1232"/>
      <c r="J8" s="1232"/>
      <c r="K8" s="1232"/>
      <c r="L8" s="1232"/>
      <c r="M8" s="1232"/>
      <c r="N8" s="1232"/>
      <c r="O8" s="1232"/>
      <c r="P8" s="1232"/>
      <c r="Q8" s="1232"/>
      <c r="R8" s="1232"/>
      <c r="S8" s="1232"/>
      <c r="T8" s="1232"/>
      <c r="U8" s="1232"/>
      <c r="V8" s="1232"/>
      <c r="W8" s="1232"/>
      <c r="X8" s="1232"/>
      <c r="Y8" s="1232"/>
      <c r="Z8" s="1232"/>
      <c r="AA8" s="1233"/>
      <c r="AB8" s="577"/>
      <c r="AC8" s="577"/>
      <c r="AD8" s="577"/>
      <c r="AE8" s="577"/>
      <c r="AF8" s="577"/>
      <c r="AG8" s="577"/>
      <c r="AH8" s="577"/>
      <c r="AI8" s="577"/>
      <c r="AJ8" s="577"/>
      <c r="AK8" s="577"/>
    </row>
    <row r="9" spans="1:37" ht="15.75" customHeight="1" thickTop="1" thickBot="1">
      <c r="A9" s="575"/>
      <c r="B9" s="583"/>
      <c r="C9" s="584"/>
      <c r="D9" s="585"/>
      <c r="E9" s="585"/>
      <c r="F9" s="585"/>
      <c r="G9" s="585"/>
      <c r="H9" s="585"/>
      <c r="I9" s="586"/>
      <c r="J9" s="585"/>
      <c r="K9" s="585"/>
      <c r="L9" s="585"/>
      <c r="M9" s="585"/>
      <c r="N9" s="585"/>
      <c r="O9" s="585"/>
      <c r="P9" s="858"/>
      <c r="Q9" s="585"/>
      <c r="R9" s="585"/>
      <c r="S9" s="585"/>
      <c r="T9" s="585"/>
      <c r="U9" s="585"/>
      <c r="V9" s="585"/>
      <c r="W9" s="585"/>
      <c r="X9" s="585"/>
      <c r="Y9" s="859"/>
      <c r="Z9" s="859"/>
      <c r="AA9" s="588"/>
      <c r="AB9" s="577"/>
      <c r="AC9" s="577"/>
      <c r="AD9" s="577"/>
      <c r="AE9" s="577"/>
      <c r="AF9" s="577"/>
      <c r="AG9" s="577"/>
      <c r="AH9" s="577"/>
      <c r="AI9" s="577"/>
      <c r="AJ9" s="577"/>
      <c r="AK9" s="577"/>
    </row>
    <row r="10" spans="1:37" ht="44.25" customHeight="1" thickTop="1">
      <c r="A10" s="574"/>
      <c r="B10" s="590" t="s">
        <v>2</v>
      </c>
      <c r="C10" s="1234" t="s">
        <v>3</v>
      </c>
      <c r="D10" s="1235"/>
      <c r="E10" s="1235"/>
      <c r="F10" s="1235"/>
      <c r="G10" s="1235"/>
      <c r="H10" s="1235"/>
      <c r="I10" s="1235"/>
      <c r="J10" s="1235"/>
      <c r="K10" s="1235"/>
      <c r="L10" s="1235"/>
      <c r="M10" s="1235"/>
      <c r="N10" s="1235"/>
      <c r="O10" s="1235"/>
      <c r="P10" s="1235"/>
      <c r="Q10" s="1235"/>
      <c r="R10" s="1235"/>
      <c r="S10" s="1235"/>
      <c r="T10" s="1235"/>
      <c r="U10" s="1236"/>
      <c r="V10" s="1234" t="s">
        <v>4</v>
      </c>
      <c r="W10" s="1235"/>
      <c r="X10" s="1235"/>
      <c r="Y10" s="1236"/>
      <c r="Z10" s="1237" t="s">
        <v>5</v>
      </c>
      <c r="AA10" s="1236"/>
      <c r="AB10" s="574"/>
      <c r="AC10" s="574"/>
      <c r="AD10" s="574"/>
      <c r="AE10" s="574"/>
      <c r="AF10" s="574"/>
      <c r="AG10" s="574"/>
      <c r="AH10" s="574"/>
      <c r="AI10" s="574"/>
      <c r="AJ10" s="575"/>
      <c r="AK10" s="575"/>
    </row>
    <row r="11" spans="1:37" ht="66" customHeight="1">
      <c r="A11" s="574"/>
      <c r="B11" s="591" t="s">
        <v>6</v>
      </c>
      <c r="C11" s="1247" t="s">
        <v>1132</v>
      </c>
      <c r="D11" s="1248"/>
      <c r="E11" s="592" t="s">
        <v>8</v>
      </c>
      <c r="F11" s="592" t="s">
        <v>9</v>
      </c>
      <c r="G11" s="592" t="s">
        <v>13</v>
      </c>
      <c r="H11" s="592" t="s">
        <v>14</v>
      </c>
      <c r="I11" s="593" t="s">
        <v>15</v>
      </c>
      <c r="J11" s="1249" t="s">
        <v>484</v>
      </c>
      <c r="K11" s="1249"/>
      <c r="L11" s="1249"/>
      <c r="M11" s="1250" t="s">
        <v>485</v>
      </c>
      <c r="N11" s="1250"/>
      <c r="O11" s="1250"/>
      <c r="P11" s="1251" t="s">
        <v>486</v>
      </c>
      <c r="Q11" s="1251"/>
      <c r="R11" s="1251"/>
      <c r="S11" s="1252" t="s">
        <v>487</v>
      </c>
      <c r="T11" s="1252"/>
      <c r="U11" s="1252"/>
      <c r="V11" s="594" t="s">
        <v>22</v>
      </c>
      <c r="W11" s="595" t="s">
        <v>23</v>
      </c>
      <c r="X11" s="595" t="s">
        <v>24</v>
      </c>
      <c r="Y11" s="594" t="s">
        <v>25</v>
      </c>
      <c r="Z11" s="595" t="s">
        <v>26</v>
      </c>
      <c r="AA11" s="595" t="s">
        <v>27</v>
      </c>
      <c r="AB11" s="574"/>
      <c r="AC11" s="574"/>
      <c r="AD11" s="574"/>
      <c r="AE11" s="574"/>
      <c r="AF11" s="574"/>
      <c r="AG11" s="574"/>
      <c r="AH11" s="574"/>
      <c r="AI11" s="574"/>
      <c r="AJ11" s="575"/>
      <c r="AK11" s="575"/>
    </row>
    <row r="12" spans="1:37" ht="99" hidden="1" customHeight="1">
      <c r="A12" s="599"/>
      <c r="B12" s="600">
        <v>1</v>
      </c>
      <c r="C12" s="1238" t="s">
        <v>1533</v>
      </c>
      <c r="D12" s="1239"/>
      <c r="E12" s="601" t="s">
        <v>1534</v>
      </c>
      <c r="F12" s="860"/>
      <c r="G12" s="603"/>
      <c r="H12" s="601"/>
      <c r="I12" s="626">
        <f>F13+F14+F15</f>
        <v>3</v>
      </c>
      <c r="J12" s="1240">
        <f>SUM(J13:L15)/I12</f>
        <v>1</v>
      </c>
      <c r="K12" s="1240"/>
      <c r="L12" s="1240"/>
      <c r="M12" s="1241">
        <f>(SUM(M13:O15)/$I$35)+J12</f>
        <v>1</v>
      </c>
      <c r="N12" s="1242"/>
      <c r="O12" s="1243"/>
      <c r="P12" s="1244">
        <f>(SUM(P13:R14)/$I$35)+M12</f>
        <v>1</v>
      </c>
      <c r="Q12" s="1244"/>
      <c r="R12" s="1244"/>
      <c r="S12" s="1245">
        <f>(SUM(S13:U14)/$I$35)+P12</f>
        <v>1</v>
      </c>
      <c r="T12" s="1245"/>
      <c r="U12" s="1246"/>
      <c r="V12" s="607" t="str">
        <f>+V15</f>
        <v>que el salon no este disponible para la presentación</v>
      </c>
      <c r="W12" s="601" t="str">
        <f>+W15</f>
        <v>Poco probable (26-50)</v>
      </c>
      <c r="X12" s="601" t="str">
        <f>+X15</f>
        <v>Alto</v>
      </c>
      <c r="Y12" s="601" t="str">
        <f>+Y15</f>
        <v>Solicitar el sal;on con anticipación</v>
      </c>
      <c r="Z12" s="861">
        <f>+Z13</f>
        <v>5000</v>
      </c>
      <c r="AA12" s="607" t="str">
        <f>+AA13</f>
        <v>PC, tinta e impresora,hojas, café, transporte y dieta para mandar los documentos a Sto Dgo.</v>
      </c>
      <c r="AB12" s="599"/>
      <c r="AC12" s="599"/>
      <c r="AD12" s="599"/>
      <c r="AE12" s="599"/>
      <c r="AF12" s="599"/>
      <c r="AG12" s="599"/>
      <c r="AH12" s="599"/>
      <c r="AI12" s="599"/>
      <c r="AJ12" s="599"/>
      <c r="AK12" s="610"/>
    </row>
    <row r="13" spans="1:37" ht="30" hidden="1" outlineLevel="1">
      <c r="A13" s="599"/>
      <c r="B13" s="1253" t="s">
        <v>122</v>
      </c>
      <c r="C13" s="1254" t="s">
        <v>54</v>
      </c>
      <c r="D13" s="611" t="s">
        <v>1535</v>
      </c>
      <c r="E13" s="612" t="s">
        <v>403</v>
      </c>
      <c r="F13" s="862">
        <v>1</v>
      </c>
      <c r="G13" s="612" t="s">
        <v>1536</v>
      </c>
      <c r="H13" s="612" t="s">
        <v>1537</v>
      </c>
      <c r="I13" s="863">
        <f>SUM(J13:U13)</f>
        <v>1</v>
      </c>
      <c r="J13" s="864"/>
      <c r="K13" s="864"/>
      <c r="L13" s="864">
        <v>1</v>
      </c>
      <c r="M13" s="864"/>
      <c r="N13" s="864"/>
      <c r="O13" s="864"/>
      <c r="P13" s="864"/>
      <c r="Q13" s="864"/>
      <c r="R13" s="864"/>
      <c r="S13" s="864"/>
      <c r="T13" s="864"/>
      <c r="U13" s="864"/>
      <c r="V13" s="615" t="s">
        <v>1538</v>
      </c>
      <c r="W13" s="621" t="s">
        <v>494</v>
      </c>
      <c r="X13" s="621" t="s">
        <v>119</v>
      </c>
      <c r="Y13" s="612" t="s">
        <v>1539</v>
      </c>
      <c r="Z13" s="1255">
        <v>5000</v>
      </c>
      <c r="AA13" s="1258" t="s">
        <v>1540</v>
      </c>
      <c r="AB13" s="599"/>
      <c r="AC13" s="599"/>
      <c r="AD13" s="599"/>
      <c r="AE13" s="599"/>
      <c r="AF13" s="599"/>
      <c r="AG13" s="599"/>
      <c r="AH13" s="599"/>
      <c r="AI13" s="599"/>
      <c r="AJ13" s="599"/>
      <c r="AK13" s="610"/>
    </row>
    <row r="14" spans="1:37" ht="60" hidden="1" outlineLevel="1">
      <c r="A14" s="599"/>
      <c r="B14" s="1253"/>
      <c r="C14" s="1254"/>
      <c r="D14" s="611" t="s">
        <v>1541</v>
      </c>
      <c r="E14" s="612" t="s">
        <v>512</v>
      </c>
      <c r="F14" s="862">
        <v>1</v>
      </c>
      <c r="G14" s="612" t="s">
        <v>1542</v>
      </c>
      <c r="H14" s="612" t="s">
        <v>1537</v>
      </c>
      <c r="I14" s="863">
        <f>SUM(J14:U14)</f>
        <v>1</v>
      </c>
      <c r="J14" s="865"/>
      <c r="K14" s="866"/>
      <c r="L14" s="864">
        <v>1</v>
      </c>
      <c r="M14" s="864"/>
      <c r="N14" s="864"/>
      <c r="O14" s="864"/>
      <c r="P14" s="867"/>
      <c r="Q14" s="864"/>
      <c r="R14" s="864"/>
      <c r="S14" s="864"/>
      <c r="T14" s="864"/>
      <c r="U14" s="864"/>
      <c r="V14" s="615" t="s">
        <v>1543</v>
      </c>
      <c r="W14" s="621" t="s">
        <v>494</v>
      </c>
      <c r="X14" s="621" t="s">
        <v>119</v>
      </c>
      <c r="Y14" s="612" t="s">
        <v>1544</v>
      </c>
      <c r="Z14" s="1256"/>
      <c r="AA14" s="1259"/>
      <c r="AB14" s="599"/>
      <c r="AC14" s="599"/>
      <c r="AD14" s="599"/>
      <c r="AE14" s="599"/>
      <c r="AF14" s="599"/>
      <c r="AG14" s="599"/>
      <c r="AH14" s="599"/>
      <c r="AI14" s="599"/>
      <c r="AJ14" s="599"/>
      <c r="AK14" s="610"/>
    </row>
    <row r="15" spans="1:37" ht="45" hidden="1" outlineLevel="1">
      <c r="A15" s="599"/>
      <c r="B15" s="1253"/>
      <c r="C15" s="1254"/>
      <c r="D15" s="611" t="s">
        <v>1545</v>
      </c>
      <c r="E15" s="612" t="s">
        <v>1546</v>
      </c>
      <c r="F15" s="862">
        <v>1</v>
      </c>
      <c r="G15" s="612" t="s">
        <v>1547</v>
      </c>
      <c r="H15" s="612" t="s">
        <v>1548</v>
      </c>
      <c r="I15" s="863">
        <f>SUM(J15:U15)</f>
        <v>1</v>
      </c>
      <c r="J15" s="865"/>
      <c r="K15" s="866"/>
      <c r="L15" s="864">
        <v>1</v>
      </c>
      <c r="M15" s="864"/>
      <c r="N15" s="864"/>
      <c r="O15" s="864"/>
      <c r="P15" s="867"/>
      <c r="Q15" s="864"/>
      <c r="R15" s="864"/>
      <c r="S15" s="864"/>
      <c r="T15" s="864"/>
      <c r="U15" s="864"/>
      <c r="V15" s="615" t="s">
        <v>1549</v>
      </c>
      <c r="W15" s="621" t="s">
        <v>494</v>
      </c>
      <c r="X15" s="621" t="s">
        <v>119</v>
      </c>
      <c r="Y15" s="612" t="s">
        <v>1550</v>
      </c>
      <c r="Z15" s="1257"/>
      <c r="AA15" s="1260"/>
      <c r="AB15" s="599"/>
      <c r="AC15" s="599"/>
      <c r="AD15" s="599"/>
      <c r="AE15" s="599"/>
      <c r="AF15" s="599"/>
      <c r="AG15" s="599"/>
      <c r="AH15" s="599"/>
      <c r="AI15" s="599"/>
      <c r="AJ15" s="599"/>
      <c r="AK15" s="610"/>
    </row>
    <row r="16" spans="1:37" ht="54.95" hidden="1" customHeight="1" collapsed="1">
      <c r="A16" s="106"/>
      <c r="B16" s="600">
        <v>2</v>
      </c>
      <c r="C16" s="1238" t="s">
        <v>1551</v>
      </c>
      <c r="D16" s="1239"/>
      <c r="E16" s="601"/>
      <c r="F16" s="860"/>
      <c r="G16" s="603"/>
      <c r="H16" s="601"/>
      <c r="I16" s="626">
        <f>+F17+F18</f>
        <v>2</v>
      </c>
      <c r="J16" s="1240">
        <f>SUM(J17:L18)/I16</f>
        <v>1</v>
      </c>
      <c r="K16" s="1240"/>
      <c r="L16" s="1240"/>
      <c r="M16" s="1241">
        <f>(SUM(M17:O18)/$I$35)+J16</f>
        <v>1</v>
      </c>
      <c r="N16" s="1242"/>
      <c r="O16" s="1243"/>
      <c r="P16" s="1244">
        <f>(SUM(P17:R18)/$I$35)+M16</f>
        <v>1</v>
      </c>
      <c r="Q16" s="1244"/>
      <c r="R16" s="1244"/>
      <c r="S16" s="1245">
        <f>(SUM(S17:U18)/$I$35)+P16</f>
        <v>1</v>
      </c>
      <c r="T16" s="1245"/>
      <c r="U16" s="1246"/>
      <c r="V16" s="607" t="str">
        <f>+V19</f>
        <v>Que se cancele la capacitación</v>
      </c>
      <c r="W16" s="601" t="str">
        <f>+W19</f>
        <v>Improbable (0-25)</v>
      </c>
      <c r="X16" s="601" t="str">
        <f>+X19</f>
        <v xml:space="preserve">Bajo </v>
      </c>
      <c r="Y16" s="601" t="str">
        <f>+Y19</f>
        <v>Socializar con tiempo el los tecnicps del Map</v>
      </c>
      <c r="Z16" s="861">
        <f>+Z17</f>
        <v>3000</v>
      </c>
      <c r="AA16" s="607" t="str">
        <f>+AA17</f>
        <v xml:space="preserve">PC, tinta e impresora,hojas, café, personal y proyector. </v>
      </c>
      <c r="AB16" s="106"/>
      <c r="AC16" s="106"/>
      <c r="AD16" s="106"/>
      <c r="AE16" s="106"/>
      <c r="AF16" s="106"/>
      <c r="AG16" s="106"/>
      <c r="AH16" s="106"/>
      <c r="AI16" s="106"/>
      <c r="AJ16" s="106"/>
      <c r="AK16" s="106"/>
    </row>
    <row r="17" spans="1:37" ht="60" hidden="1" outlineLevel="1">
      <c r="A17" s="106"/>
      <c r="B17" s="1253" t="s">
        <v>1552</v>
      </c>
      <c r="C17" s="1254" t="s">
        <v>54</v>
      </c>
      <c r="D17" s="611" t="s">
        <v>1553</v>
      </c>
      <c r="E17" s="612" t="s">
        <v>1554</v>
      </c>
      <c r="F17" s="868">
        <v>1</v>
      </c>
      <c r="G17" s="612" t="s">
        <v>1555</v>
      </c>
      <c r="H17" s="612" t="s">
        <v>1556</v>
      </c>
      <c r="I17" s="869">
        <f>SUM(J17:U17)</f>
        <v>1</v>
      </c>
      <c r="J17" s="870"/>
      <c r="K17" s="870"/>
      <c r="L17" s="870">
        <v>1</v>
      </c>
      <c r="M17" s="870"/>
      <c r="N17" s="871"/>
      <c r="O17" s="870"/>
      <c r="P17" s="872"/>
      <c r="Q17" s="870"/>
      <c r="R17" s="870"/>
      <c r="S17" s="870"/>
      <c r="T17" s="870"/>
      <c r="U17" s="870"/>
      <c r="V17" s="615" t="s">
        <v>1557</v>
      </c>
      <c r="W17" s="621" t="s">
        <v>494</v>
      </c>
      <c r="X17" s="621" t="s">
        <v>741</v>
      </c>
      <c r="Y17" s="642" t="s">
        <v>1558</v>
      </c>
      <c r="Z17" s="1265">
        <v>3000</v>
      </c>
      <c r="AA17" s="1258" t="s">
        <v>1559</v>
      </c>
      <c r="AB17" s="106"/>
      <c r="AC17" s="106"/>
      <c r="AD17" s="106"/>
      <c r="AE17" s="106"/>
      <c r="AF17" s="106"/>
      <c r="AG17" s="106"/>
      <c r="AH17" s="106"/>
      <c r="AI17" s="106"/>
      <c r="AJ17" s="106"/>
      <c r="AK17" s="106"/>
    </row>
    <row r="18" spans="1:37" ht="45" hidden="1" outlineLevel="1">
      <c r="A18" s="106"/>
      <c r="B18" s="1253"/>
      <c r="C18" s="1248"/>
      <c r="D18" s="611" t="s">
        <v>1560</v>
      </c>
      <c r="E18" s="612" t="s">
        <v>1561</v>
      </c>
      <c r="F18" s="868">
        <v>1</v>
      </c>
      <c r="G18" s="612" t="s">
        <v>1562</v>
      </c>
      <c r="H18" s="612" t="s">
        <v>1563</v>
      </c>
      <c r="I18" s="869">
        <f>SUM(J18:U18)</f>
        <v>1</v>
      </c>
      <c r="J18" s="870"/>
      <c r="K18" s="870"/>
      <c r="L18" s="870">
        <v>1</v>
      </c>
      <c r="M18" s="870"/>
      <c r="N18" s="871"/>
      <c r="O18" s="870"/>
      <c r="P18" s="872"/>
      <c r="Q18" s="870"/>
      <c r="R18" s="870"/>
      <c r="S18" s="870"/>
      <c r="T18" s="870"/>
      <c r="U18" s="870"/>
      <c r="V18" s="615" t="s">
        <v>1564</v>
      </c>
      <c r="W18" s="621" t="s">
        <v>1140</v>
      </c>
      <c r="X18" s="621" t="s">
        <v>741</v>
      </c>
      <c r="Y18" s="642" t="s">
        <v>1565</v>
      </c>
      <c r="Z18" s="1266"/>
      <c r="AA18" s="1259"/>
      <c r="AB18" s="106"/>
      <c r="AC18" s="106"/>
      <c r="AD18" s="106"/>
      <c r="AE18" s="106"/>
      <c r="AF18" s="106"/>
      <c r="AG18" s="106"/>
      <c r="AH18" s="106"/>
      <c r="AI18" s="106"/>
      <c r="AJ18" s="106"/>
      <c r="AK18" s="106"/>
    </row>
    <row r="19" spans="1:37" ht="54.95" hidden="1" customHeight="1" collapsed="1">
      <c r="A19" s="106"/>
      <c r="B19" s="638">
        <v>3</v>
      </c>
      <c r="C19" s="1261" t="s">
        <v>1566</v>
      </c>
      <c r="D19" s="1262"/>
      <c r="E19" s="601"/>
      <c r="F19" s="860"/>
      <c r="G19" s="603"/>
      <c r="H19" s="601"/>
      <c r="I19" s="626">
        <f>J20+K20+L20</f>
        <v>3</v>
      </c>
      <c r="J19" s="1240">
        <f>SUM(J20:L20)/I19</f>
        <v>1</v>
      </c>
      <c r="K19" s="1240"/>
      <c r="L19" s="1240"/>
      <c r="M19" s="1241">
        <f>(SUM(M20:O20)/$I$35)+J19</f>
        <v>1</v>
      </c>
      <c r="N19" s="1242"/>
      <c r="O19" s="1243"/>
      <c r="P19" s="1244">
        <f>(SUM(P20:R20)/$I$35)+M19</f>
        <v>1</v>
      </c>
      <c r="Q19" s="1244"/>
      <c r="R19" s="1244"/>
      <c r="S19" s="1245">
        <f>(SUM(S20:U20)/$I$35)+P19</f>
        <v>1</v>
      </c>
      <c r="T19" s="1245"/>
      <c r="U19" s="1246"/>
      <c r="V19" s="607" t="str">
        <f>+V22</f>
        <v>Que se cancele la capacitación</v>
      </c>
      <c r="W19" s="601" t="str">
        <f>+W22</f>
        <v>Improbable (0-25)</v>
      </c>
      <c r="X19" s="601" t="str">
        <f>+X22</f>
        <v xml:space="preserve">Bajo </v>
      </c>
      <c r="Y19" s="601" t="str">
        <f>+Y22</f>
        <v>Socializar con tiempo el los tecnicps del Map</v>
      </c>
      <c r="Z19" s="861">
        <f>+Z20</f>
        <v>1500</v>
      </c>
      <c r="AA19" s="607" t="str">
        <f>+AA20</f>
        <v>PC, tinta e impresora</v>
      </c>
      <c r="AB19" s="106"/>
      <c r="AC19" s="106"/>
      <c r="AD19" s="106"/>
      <c r="AE19" s="106"/>
      <c r="AF19" s="106"/>
      <c r="AG19" s="106"/>
      <c r="AH19" s="106"/>
      <c r="AI19" s="106"/>
      <c r="AJ19" s="106"/>
      <c r="AK19" s="106"/>
    </row>
    <row r="20" spans="1:37" ht="49.5" hidden="1" outlineLevel="1">
      <c r="A20" s="106"/>
      <c r="B20" s="873" t="s">
        <v>1567</v>
      </c>
      <c r="C20" s="874" t="s">
        <v>54</v>
      </c>
      <c r="D20" s="611" t="s">
        <v>1568</v>
      </c>
      <c r="E20" s="612" t="s">
        <v>1561</v>
      </c>
      <c r="F20" s="868">
        <v>3</v>
      </c>
      <c r="G20" s="612" t="s">
        <v>1569</v>
      </c>
      <c r="H20" s="612" t="s">
        <v>1563</v>
      </c>
      <c r="I20" s="869">
        <f>SUM(J20:U20)</f>
        <v>3</v>
      </c>
      <c r="J20" s="871">
        <v>1</v>
      </c>
      <c r="K20" s="871">
        <v>1</v>
      </c>
      <c r="L20" s="871">
        <v>1</v>
      </c>
      <c r="M20" s="871"/>
      <c r="N20" s="871"/>
      <c r="O20" s="871"/>
      <c r="P20" s="875"/>
      <c r="Q20" s="871"/>
      <c r="R20" s="871"/>
      <c r="S20" s="871"/>
      <c r="T20" s="871"/>
      <c r="U20" s="871"/>
      <c r="V20" s="615" t="s">
        <v>1570</v>
      </c>
      <c r="W20" s="621" t="s">
        <v>1140</v>
      </c>
      <c r="X20" s="621" t="s">
        <v>741</v>
      </c>
      <c r="Y20" s="642" t="s">
        <v>1565</v>
      </c>
      <c r="Z20" s="876">
        <v>1500</v>
      </c>
      <c r="AA20" s="615" t="s">
        <v>1571</v>
      </c>
      <c r="AB20" s="106"/>
      <c r="AC20" s="106"/>
      <c r="AD20" s="106"/>
      <c r="AE20" s="106"/>
      <c r="AF20" s="106"/>
      <c r="AG20" s="106"/>
      <c r="AH20" s="106"/>
      <c r="AI20" s="106"/>
      <c r="AJ20" s="106"/>
      <c r="AK20" s="106"/>
    </row>
    <row r="21" spans="1:37" ht="45" hidden="1" collapsed="1">
      <c r="A21" s="106"/>
      <c r="B21" s="638">
        <v>4</v>
      </c>
      <c r="C21" s="1261" t="s">
        <v>1572</v>
      </c>
      <c r="D21" s="1262"/>
      <c r="E21" s="601">
        <f>+E24</f>
        <v>0</v>
      </c>
      <c r="F21" s="877"/>
      <c r="G21" s="603"/>
      <c r="H21" s="601"/>
      <c r="I21" s="626">
        <f>L22+L23</f>
        <v>2</v>
      </c>
      <c r="J21" s="1240">
        <f>SUM(J22:L23)/I21</f>
        <v>1</v>
      </c>
      <c r="K21" s="1240"/>
      <c r="L21" s="1240"/>
      <c r="M21" s="1241">
        <f>(SUM(M22:O23)/$I$35)+J21</f>
        <v>1</v>
      </c>
      <c r="N21" s="1242"/>
      <c r="O21" s="1243"/>
      <c r="P21" s="1244">
        <f>(SUM(P22:R23)/$I$35)+M21</f>
        <v>1</v>
      </c>
      <c r="Q21" s="1244"/>
      <c r="R21" s="1244"/>
      <c r="S21" s="1245">
        <f>(SUM(S22:U23)/$I$35)+P21</f>
        <v>1</v>
      </c>
      <c r="T21" s="1245"/>
      <c r="U21" s="1246"/>
      <c r="V21" s="607" t="str">
        <f>+V24</f>
        <v>que algunos colaboradores no tengan su presentación</v>
      </c>
      <c r="W21" s="601" t="str">
        <f>+W24</f>
        <v>Probable (51-75)</v>
      </c>
      <c r="X21" s="601" t="str">
        <f>+X24</f>
        <v xml:space="preserve">Medio </v>
      </c>
      <c r="Y21" s="601" t="str">
        <f>+Y24</f>
        <v>Darle seguimiento a cada indicador</v>
      </c>
      <c r="Z21" s="861">
        <f>+Z22</f>
        <v>2000</v>
      </c>
      <c r="AA21" s="607" t="str">
        <f>+AA22</f>
        <v>Salon, café, proyector</v>
      </c>
      <c r="AB21" s="106"/>
      <c r="AC21" s="106"/>
      <c r="AD21" s="106"/>
      <c r="AE21" s="106"/>
      <c r="AF21" s="106"/>
      <c r="AG21" s="106"/>
      <c r="AH21" s="106"/>
      <c r="AI21" s="106"/>
      <c r="AJ21" s="106"/>
      <c r="AK21" s="106"/>
    </row>
    <row r="22" spans="1:37" ht="30" hidden="1" outlineLevel="1">
      <c r="A22" s="106"/>
      <c r="B22" s="1263" t="s">
        <v>1573</v>
      </c>
      <c r="C22" s="1254" t="s">
        <v>54</v>
      </c>
      <c r="D22" s="643" t="s">
        <v>1574</v>
      </c>
      <c r="E22" s="612" t="s">
        <v>1546</v>
      </c>
      <c r="F22" s="868">
        <v>1</v>
      </c>
      <c r="G22" s="612" t="s">
        <v>1575</v>
      </c>
      <c r="H22" s="612" t="s">
        <v>1576</v>
      </c>
      <c r="I22" s="869">
        <f>SUM(J22:U22)</f>
        <v>1</v>
      </c>
      <c r="J22" s="871"/>
      <c r="K22" s="871"/>
      <c r="L22" s="871">
        <v>1</v>
      </c>
      <c r="M22" s="871"/>
      <c r="N22" s="871"/>
      <c r="O22" s="871"/>
      <c r="P22" s="875"/>
      <c r="Q22" s="871"/>
      <c r="R22" s="871"/>
      <c r="S22" s="871"/>
      <c r="T22" s="871"/>
      <c r="U22" s="871"/>
      <c r="V22" s="615" t="s">
        <v>1577</v>
      </c>
      <c r="W22" s="621" t="s">
        <v>1140</v>
      </c>
      <c r="X22" s="621" t="s">
        <v>741</v>
      </c>
      <c r="Y22" s="642" t="s">
        <v>1578</v>
      </c>
      <c r="Z22" s="1265">
        <v>2000</v>
      </c>
      <c r="AA22" s="1258" t="s">
        <v>1579</v>
      </c>
      <c r="AB22" s="106"/>
      <c r="AC22" s="106"/>
      <c r="AD22" s="106"/>
      <c r="AE22" s="106"/>
      <c r="AF22" s="106"/>
      <c r="AG22" s="106"/>
      <c r="AH22" s="106"/>
      <c r="AI22" s="106"/>
      <c r="AJ22" s="106"/>
      <c r="AK22" s="106"/>
    </row>
    <row r="23" spans="1:37" ht="45" hidden="1" outlineLevel="1">
      <c r="A23" s="106"/>
      <c r="B23" s="1264"/>
      <c r="C23" s="1254"/>
      <c r="D23" s="643" t="s">
        <v>1580</v>
      </c>
      <c r="E23" s="612" t="s">
        <v>1546</v>
      </c>
      <c r="F23" s="868">
        <v>1</v>
      </c>
      <c r="G23" s="612" t="s">
        <v>1575</v>
      </c>
      <c r="H23" s="612" t="s">
        <v>1576</v>
      </c>
      <c r="I23" s="869">
        <f>SUM(J23:U23)</f>
        <v>1</v>
      </c>
      <c r="J23" s="871"/>
      <c r="K23" s="871"/>
      <c r="L23" s="871">
        <v>1</v>
      </c>
      <c r="M23" s="871"/>
      <c r="N23" s="871"/>
      <c r="O23" s="871"/>
      <c r="P23" s="875"/>
      <c r="Q23" s="871"/>
      <c r="R23" s="871"/>
      <c r="S23" s="871"/>
      <c r="T23" s="871"/>
      <c r="U23" s="871"/>
      <c r="V23" s="615" t="s">
        <v>1581</v>
      </c>
      <c r="W23" s="621" t="s">
        <v>494</v>
      </c>
      <c r="X23" s="621" t="s">
        <v>741</v>
      </c>
      <c r="Y23" s="642" t="s">
        <v>1582</v>
      </c>
      <c r="Z23" s="1267"/>
      <c r="AA23" s="1260"/>
      <c r="AB23" s="106"/>
      <c r="AC23" s="106"/>
      <c r="AD23" s="106"/>
      <c r="AE23" s="106"/>
      <c r="AF23" s="106"/>
      <c r="AG23" s="106"/>
      <c r="AH23" s="106"/>
      <c r="AI23" s="106"/>
      <c r="AJ23" s="106"/>
      <c r="AK23" s="106"/>
    </row>
    <row r="24" spans="1:37" ht="54.95" hidden="1" customHeight="1" collapsed="1">
      <c r="A24" s="106"/>
      <c r="B24" s="638">
        <v>5</v>
      </c>
      <c r="C24" s="1261" t="s">
        <v>1583</v>
      </c>
      <c r="D24" s="1262"/>
      <c r="E24" s="601"/>
      <c r="F24" s="877"/>
      <c r="G24" s="603"/>
      <c r="H24" s="601"/>
      <c r="I24" s="626">
        <f>+F25</f>
        <v>1</v>
      </c>
      <c r="J24" s="1240">
        <f>SUM(J25:L25)/I24</f>
        <v>1</v>
      </c>
      <c r="K24" s="1240"/>
      <c r="L24" s="1240"/>
      <c r="M24" s="1241">
        <f>(SUM(M25:O25)/$I$35)+J24</f>
        <v>1</v>
      </c>
      <c r="N24" s="1242"/>
      <c r="O24" s="1243"/>
      <c r="P24" s="1244">
        <f>(SUM(P25:R25)/$I$35)+M24</f>
        <v>1</v>
      </c>
      <c r="Q24" s="1244"/>
      <c r="R24" s="1244"/>
      <c r="S24" s="1245">
        <f>(SUM(S25:U25)/$I$35)+P24</f>
        <v>1</v>
      </c>
      <c r="T24" s="1245"/>
      <c r="U24" s="1246"/>
      <c r="V24" s="607" t="str">
        <f>+V27</f>
        <v>que algunos colaboradores no tengan su presentación</v>
      </c>
      <c r="W24" s="601" t="str">
        <f>+W27</f>
        <v>Probable (51-75)</v>
      </c>
      <c r="X24" s="601" t="str">
        <f>+X27</f>
        <v xml:space="preserve">Medio </v>
      </c>
      <c r="Y24" s="601" t="str">
        <f>+Y27</f>
        <v>Darle seguimiento a cada indicador</v>
      </c>
      <c r="Z24" s="861">
        <f>+Z25</f>
        <v>1500</v>
      </c>
      <c r="AA24" s="607" t="str">
        <f>+AA25</f>
        <v>PC, tinta e impresora</v>
      </c>
      <c r="AB24" s="106"/>
      <c r="AC24" s="106"/>
      <c r="AD24" s="106"/>
      <c r="AE24" s="106"/>
      <c r="AF24" s="106"/>
      <c r="AG24" s="106"/>
      <c r="AH24" s="106"/>
      <c r="AI24" s="106"/>
      <c r="AJ24" s="106"/>
      <c r="AK24" s="106"/>
    </row>
    <row r="25" spans="1:37" ht="49.5" hidden="1" outlineLevel="1">
      <c r="A25" s="106"/>
      <c r="B25" s="855" t="s">
        <v>1584</v>
      </c>
      <c r="C25" s="856" t="s">
        <v>54</v>
      </c>
      <c r="D25" s="643" t="s">
        <v>1585</v>
      </c>
      <c r="E25" s="612" t="s">
        <v>512</v>
      </c>
      <c r="F25" s="868">
        <v>1</v>
      </c>
      <c r="G25" s="612" t="s">
        <v>1586</v>
      </c>
      <c r="H25" s="612" t="s">
        <v>1587</v>
      </c>
      <c r="I25" s="869">
        <f>SUM(J25:U25)</f>
        <v>1</v>
      </c>
      <c r="J25" s="870"/>
      <c r="K25" s="870"/>
      <c r="L25" s="870">
        <v>1</v>
      </c>
      <c r="M25" s="875"/>
      <c r="N25" s="875"/>
      <c r="O25" s="875"/>
      <c r="P25" s="875"/>
      <c r="Q25" s="875"/>
      <c r="R25" s="875"/>
      <c r="S25" s="870"/>
      <c r="T25" s="870"/>
      <c r="U25" s="870"/>
      <c r="V25" s="615" t="s">
        <v>1588</v>
      </c>
      <c r="W25" s="621" t="s">
        <v>494</v>
      </c>
      <c r="X25" s="621" t="s">
        <v>495</v>
      </c>
      <c r="Y25" s="642" t="s">
        <v>1589</v>
      </c>
      <c r="Z25" s="878">
        <v>1500</v>
      </c>
      <c r="AA25" s="879" t="s">
        <v>1571</v>
      </c>
      <c r="AB25" s="106"/>
      <c r="AC25" s="106"/>
      <c r="AD25" s="106"/>
      <c r="AE25" s="106"/>
      <c r="AF25" s="106"/>
      <c r="AG25" s="106"/>
      <c r="AH25" s="106"/>
      <c r="AI25" s="106"/>
      <c r="AJ25" s="106"/>
      <c r="AK25" s="106"/>
    </row>
    <row r="26" spans="1:37" ht="54.95" hidden="1" customHeight="1" collapsed="1">
      <c r="A26" s="106"/>
      <c r="B26" s="638">
        <v>6</v>
      </c>
      <c r="C26" s="1261" t="s">
        <v>1590</v>
      </c>
      <c r="D26" s="1262"/>
      <c r="E26" s="601"/>
      <c r="F26" s="877"/>
      <c r="G26" s="603"/>
      <c r="H26" s="601"/>
      <c r="I26" s="626">
        <f>L27</f>
        <v>1</v>
      </c>
      <c r="J26" s="1240">
        <f>SUM(J27:L27)/I26</f>
        <v>1</v>
      </c>
      <c r="K26" s="1240"/>
      <c r="L26" s="1240"/>
      <c r="M26" s="1241">
        <f>(SUM(M27:O27)/$I$35)+J26</f>
        <v>1</v>
      </c>
      <c r="N26" s="1242"/>
      <c r="O26" s="1243"/>
      <c r="P26" s="1244">
        <f>(SUM(P27:R27)/$I$35)+M26</f>
        <v>1</v>
      </c>
      <c r="Q26" s="1244"/>
      <c r="R26" s="1244"/>
      <c r="S26" s="1245">
        <f>(SUM(S27:U27)/$I$35)+P26</f>
        <v>1</v>
      </c>
      <c r="T26" s="1245"/>
      <c r="U26" s="1246"/>
      <c r="V26" s="607" t="str">
        <f>+V29</f>
        <v>que no se realialice la convocatoria</v>
      </c>
      <c r="W26" s="601" t="str">
        <f>+W29</f>
        <v>Poco probable (26-50)</v>
      </c>
      <c r="X26" s="601" t="str">
        <f>+X29</f>
        <v xml:space="preserve">Bajo </v>
      </c>
      <c r="Y26" s="601" t="str">
        <f>+Y29</f>
        <v>Agendar y realizar la convocatoria con tiempo</v>
      </c>
      <c r="Z26" s="861">
        <f>+Z27</f>
        <v>2000</v>
      </c>
      <c r="AA26" s="607" t="str">
        <f>+AA27</f>
        <v>Salon, café, proyector</v>
      </c>
      <c r="AB26" s="106"/>
      <c r="AC26" s="106"/>
      <c r="AD26" s="106"/>
      <c r="AE26" s="106"/>
      <c r="AF26" s="106"/>
      <c r="AG26" s="106"/>
      <c r="AH26" s="106"/>
      <c r="AI26" s="106"/>
      <c r="AJ26" s="106"/>
      <c r="AK26" s="106"/>
    </row>
    <row r="27" spans="1:37" ht="54.95" hidden="1" customHeight="1" outlineLevel="1">
      <c r="A27" s="106"/>
      <c r="B27" s="855" t="s">
        <v>1591</v>
      </c>
      <c r="C27" s="856" t="s">
        <v>54</v>
      </c>
      <c r="D27" s="643" t="s">
        <v>1592</v>
      </c>
      <c r="E27" s="612" t="s">
        <v>1546</v>
      </c>
      <c r="F27" s="868">
        <v>1</v>
      </c>
      <c r="G27" s="612" t="s">
        <v>1593</v>
      </c>
      <c r="H27" s="612" t="s">
        <v>1587</v>
      </c>
      <c r="I27" s="869">
        <f>SUM(J27:U27)</f>
        <v>1</v>
      </c>
      <c r="J27" s="870"/>
      <c r="K27" s="870"/>
      <c r="L27" s="870">
        <v>1</v>
      </c>
      <c r="M27" s="870"/>
      <c r="N27" s="871"/>
      <c r="O27" s="871"/>
      <c r="P27" s="871"/>
      <c r="Q27" s="871"/>
      <c r="R27" s="871"/>
      <c r="S27" s="871"/>
      <c r="T27" s="870"/>
      <c r="U27" s="870"/>
      <c r="V27" s="615" t="s">
        <v>1594</v>
      </c>
      <c r="W27" s="621" t="s">
        <v>118</v>
      </c>
      <c r="X27" s="621" t="s">
        <v>495</v>
      </c>
      <c r="Y27" s="642" t="s">
        <v>1589</v>
      </c>
      <c r="Z27" s="878">
        <v>2000</v>
      </c>
      <c r="AA27" s="880" t="s">
        <v>1579</v>
      </c>
      <c r="AB27" s="106"/>
      <c r="AC27" s="106"/>
      <c r="AD27" s="106"/>
      <c r="AE27" s="106"/>
      <c r="AF27" s="106"/>
      <c r="AG27" s="106"/>
      <c r="AH27" s="106"/>
      <c r="AI27" s="106"/>
      <c r="AJ27" s="106"/>
      <c r="AK27" s="106"/>
    </row>
    <row r="28" spans="1:37" ht="54.95" customHeight="1" collapsed="1">
      <c r="A28" s="106"/>
      <c r="B28" s="638">
        <v>1</v>
      </c>
      <c r="C28" s="1268" t="s">
        <v>1637</v>
      </c>
      <c r="D28" s="1269"/>
      <c r="E28" s="601" t="str">
        <f>+E31</f>
        <v>Informe</v>
      </c>
      <c r="F28" s="877">
        <f>+F31</f>
        <v>1</v>
      </c>
      <c r="G28" s="603" t="str">
        <f>+G30</f>
        <v xml:space="preserve">Listado de asistencia y fotografias </v>
      </c>
      <c r="H28" s="601" t="str">
        <f>+H30</f>
        <v>Comité EDI y Direccion General</v>
      </c>
      <c r="I28" s="626">
        <f>O29+O30</f>
        <v>2</v>
      </c>
      <c r="J28" s="1240">
        <f>SUM(J29:L30)/I28</f>
        <v>0</v>
      </c>
      <c r="K28" s="1240"/>
      <c r="L28" s="1240"/>
      <c r="M28" s="1241">
        <f>(SUM(M29:O30)/$I$35)+J28</f>
        <v>2</v>
      </c>
      <c r="N28" s="1242"/>
      <c r="O28" s="1243"/>
      <c r="P28" s="1244">
        <f>(SUM(P29:R30)/$I$35)+M28</f>
        <v>2</v>
      </c>
      <c r="Q28" s="1244"/>
      <c r="R28" s="1244"/>
      <c r="S28" s="1245">
        <f>(SUM(S29:U30)/$I$35)+P28</f>
        <v>2</v>
      </c>
      <c r="T28" s="1245"/>
      <c r="U28" s="1246"/>
      <c r="V28" s="607" t="str">
        <f>+V31</f>
        <v>que el salon no este disponible para la presentación</v>
      </c>
      <c r="W28" s="601" t="str">
        <f>+W31</f>
        <v>Poco probable (26-50)</v>
      </c>
      <c r="X28" s="601" t="str">
        <f>+X31</f>
        <v>Alto</v>
      </c>
      <c r="Y28" s="601" t="str">
        <f>+Y31</f>
        <v>Solicitar el sal;on con anticipación</v>
      </c>
      <c r="Z28" s="861">
        <f>+Z29</f>
        <v>5000</v>
      </c>
      <c r="AA28" s="607" t="str">
        <f>+AA29</f>
        <v xml:space="preserve">PC, tinta e impresora,hojas, café, personal y proyector. </v>
      </c>
      <c r="AB28" s="106"/>
      <c r="AC28" s="106"/>
      <c r="AD28" s="106"/>
      <c r="AE28" s="106"/>
      <c r="AF28" s="106"/>
      <c r="AG28" s="106"/>
      <c r="AH28" s="106"/>
      <c r="AI28" s="106"/>
      <c r="AJ28" s="106"/>
      <c r="AK28" s="106"/>
    </row>
    <row r="29" spans="1:37" ht="45" hidden="1">
      <c r="A29" s="106"/>
      <c r="B29" s="1270" t="s">
        <v>1595</v>
      </c>
      <c r="C29" s="1272" t="s">
        <v>54</v>
      </c>
      <c r="D29" s="611" t="s">
        <v>1596</v>
      </c>
      <c r="E29" s="612" t="s">
        <v>512</v>
      </c>
      <c r="F29" s="868">
        <v>1</v>
      </c>
      <c r="G29" s="612" t="s">
        <v>1597</v>
      </c>
      <c r="H29" s="612" t="s">
        <v>1576</v>
      </c>
      <c r="I29" s="869">
        <f>SUM(J29:U29)</f>
        <v>1</v>
      </c>
      <c r="J29" s="868"/>
      <c r="K29" s="871"/>
      <c r="L29" s="871"/>
      <c r="M29" s="871"/>
      <c r="N29" s="871"/>
      <c r="O29" s="871">
        <v>1</v>
      </c>
      <c r="P29" s="881"/>
      <c r="Q29" s="881"/>
      <c r="R29" s="881"/>
      <c r="S29" s="881"/>
      <c r="T29" s="881"/>
      <c r="U29" s="881"/>
      <c r="V29" s="615" t="s">
        <v>1598</v>
      </c>
      <c r="W29" s="612" t="s">
        <v>494</v>
      </c>
      <c r="X29" s="612" t="s">
        <v>741</v>
      </c>
      <c r="Y29" s="612" t="s">
        <v>1599</v>
      </c>
      <c r="Z29" s="1265">
        <v>5000</v>
      </c>
      <c r="AA29" s="1265" t="s">
        <v>1559</v>
      </c>
      <c r="AB29" s="106"/>
      <c r="AC29" s="106"/>
      <c r="AD29" s="106"/>
      <c r="AE29" s="106"/>
      <c r="AF29" s="106"/>
      <c r="AG29" s="106"/>
      <c r="AH29" s="106"/>
      <c r="AI29" s="106"/>
      <c r="AJ29" s="106"/>
      <c r="AK29" s="106"/>
    </row>
    <row r="30" spans="1:37" ht="30" hidden="1" outlineLevel="1">
      <c r="A30" s="106"/>
      <c r="B30" s="1271"/>
      <c r="C30" s="1273"/>
      <c r="D30" s="611" t="s">
        <v>1600</v>
      </c>
      <c r="E30" s="612" t="s">
        <v>1546</v>
      </c>
      <c r="F30" s="868">
        <v>1</v>
      </c>
      <c r="G30" s="612" t="s">
        <v>1601</v>
      </c>
      <c r="H30" s="612" t="s">
        <v>1602</v>
      </c>
      <c r="I30" s="869">
        <f>SUM(J30:U30)</f>
        <v>1</v>
      </c>
      <c r="J30" s="882"/>
      <c r="K30" s="882"/>
      <c r="L30" s="882"/>
      <c r="M30" s="871"/>
      <c r="N30" s="882"/>
      <c r="O30" s="871">
        <v>1</v>
      </c>
      <c r="P30" s="881"/>
      <c r="Q30" s="882"/>
      <c r="R30" s="882"/>
      <c r="S30" s="871"/>
      <c r="T30" s="882"/>
      <c r="U30" s="882"/>
      <c r="V30" s="615" t="s">
        <v>1603</v>
      </c>
      <c r="W30" s="621" t="s">
        <v>494</v>
      </c>
      <c r="X30" s="621" t="s">
        <v>495</v>
      </c>
      <c r="Y30" s="612" t="s">
        <v>1604</v>
      </c>
      <c r="Z30" s="1267"/>
      <c r="AA30" s="1266"/>
      <c r="AB30" s="106"/>
      <c r="AC30" s="106"/>
      <c r="AD30" s="106"/>
      <c r="AE30" s="106"/>
      <c r="AF30" s="106"/>
      <c r="AG30" s="106"/>
      <c r="AH30" s="106"/>
      <c r="AI30" s="106"/>
      <c r="AJ30" s="106"/>
      <c r="AK30" s="106"/>
    </row>
    <row r="31" spans="1:37" ht="54.95" customHeight="1" collapsed="1">
      <c r="A31" s="106"/>
      <c r="B31" s="638">
        <v>2</v>
      </c>
      <c r="C31" s="1261" t="s">
        <v>1605</v>
      </c>
      <c r="D31" s="1262"/>
      <c r="E31" s="883" t="str">
        <f>+E33</f>
        <v>Informe</v>
      </c>
      <c r="F31" s="884">
        <f>+F33</f>
        <v>1</v>
      </c>
      <c r="G31" s="885" t="str">
        <f>+G33</f>
        <v>Informe del Plan de trabajo de cada indicador</v>
      </c>
      <c r="H31" s="885" t="str">
        <f>+H33</f>
        <v>Comité EDI</v>
      </c>
      <c r="I31" s="626">
        <f>+F32</f>
        <v>1</v>
      </c>
      <c r="J31" s="1240">
        <f>SUM(J32:L32)/I31</f>
        <v>0</v>
      </c>
      <c r="K31" s="1240"/>
      <c r="L31" s="1240"/>
      <c r="M31" s="1241">
        <f>(SUM(M32:O32)/$I$35)+J31</f>
        <v>1</v>
      </c>
      <c r="N31" s="1242"/>
      <c r="O31" s="1243"/>
      <c r="P31" s="1244">
        <f>(SUM(P32:R32)/$I$35)+M31</f>
        <v>1</v>
      </c>
      <c r="Q31" s="1244"/>
      <c r="R31" s="1244"/>
      <c r="S31" s="1245">
        <f>(SUM(S32:U32)/$I$35)+P31</f>
        <v>1</v>
      </c>
      <c r="T31" s="1245"/>
      <c r="U31" s="1246"/>
      <c r="V31" s="886" t="s">
        <v>1549</v>
      </c>
      <c r="W31" s="887" t="s">
        <v>494</v>
      </c>
      <c r="X31" s="887" t="s">
        <v>119</v>
      </c>
      <c r="Y31" s="888" t="s">
        <v>1550</v>
      </c>
      <c r="Z31" s="889">
        <v>5000</v>
      </c>
      <c r="AA31" s="890" t="s">
        <v>1540</v>
      </c>
      <c r="AB31" s="106"/>
      <c r="AC31" s="106"/>
      <c r="AD31" s="106"/>
      <c r="AE31" s="106"/>
      <c r="AF31" s="106"/>
      <c r="AG31" s="106"/>
      <c r="AH31" s="106"/>
      <c r="AI31" s="106"/>
      <c r="AJ31" s="106"/>
      <c r="AK31" s="106"/>
    </row>
    <row r="32" spans="1:37" ht="48" hidden="1" customHeight="1" outlineLevel="1">
      <c r="A32" s="106"/>
      <c r="B32" s="855" t="s">
        <v>1606</v>
      </c>
      <c r="C32" s="856" t="s">
        <v>1607</v>
      </c>
      <c r="D32" s="643" t="s">
        <v>1608</v>
      </c>
      <c r="E32" s="891"/>
      <c r="F32" s="868">
        <v>1</v>
      </c>
      <c r="G32" s="891"/>
      <c r="H32" s="891"/>
      <c r="I32" s="891"/>
      <c r="J32" s="882"/>
      <c r="K32" s="882"/>
      <c r="L32" s="882"/>
      <c r="M32" s="882"/>
      <c r="N32" s="871">
        <v>1</v>
      </c>
      <c r="O32" s="882"/>
      <c r="P32" s="881"/>
      <c r="Q32" s="882"/>
      <c r="R32" s="882"/>
      <c r="S32" s="882"/>
      <c r="T32" s="882"/>
      <c r="U32" s="882"/>
      <c r="V32" s="615" t="s">
        <v>1609</v>
      </c>
      <c r="W32" s="621" t="s">
        <v>1140</v>
      </c>
      <c r="X32" s="621" t="s">
        <v>741</v>
      </c>
      <c r="Y32" s="612" t="s">
        <v>1610</v>
      </c>
      <c r="Z32" s="876">
        <v>1000</v>
      </c>
      <c r="AA32" s="612" t="s">
        <v>1611</v>
      </c>
      <c r="AB32" s="106"/>
      <c r="AC32" s="106"/>
      <c r="AD32" s="106"/>
      <c r="AE32" s="106"/>
      <c r="AF32" s="106"/>
      <c r="AG32" s="106"/>
      <c r="AH32" s="106"/>
      <c r="AI32" s="106"/>
      <c r="AJ32" s="106"/>
      <c r="AK32" s="106"/>
    </row>
    <row r="33" spans="1:37" ht="49.5" hidden="1" collapsed="1">
      <c r="A33" s="654"/>
      <c r="B33" s="873" t="s">
        <v>1612</v>
      </c>
      <c r="C33" s="856" t="s">
        <v>54</v>
      </c>
      <c r="D33" s="611" t="s">
        <v>1613</v>
      </c>
      <c r="E33" s="612" t="s">
        <v>66</v>
      </c>
      <c r="F33" s="868">
        <v>1</v>
      </c>
      <c r="G33" s="612" t="s">
        <v>1614</v>
      </c>
      <c r="H33" s="612" t="s">
        <v>1576</v>
      </c>
      <c r="I33" s="869">
        <f>SUM(J33:U33)</f>
        <v>1</v>
      </c>
      <c r="J33" s="882"/>
      <c r="K33" s="882"/>
      <c r="L33" s="882"/>
      <c r="M33" s="871">
        <v>1</v>
      </c>
      <c r="N33" s="882"/>
      <c r="O33" s="882"/>
      <c r="P33" s="881"/>
      <c r="Q33" s="882"/>
      <c r="R33" s="882"/>
      <c r="S33" s="871"/>
      <c r="T33" s="882"/>
      <c r="U33" s="882"/>
      <c r="V33" s="615" t="s">
        <v>1615</v>
      </c>
      <c r="W33" s="621" t="s">
        <v>494</v>
      </c>
      <c r="X33" s="621" t="s">
        <v>495</v>
      </c>
      <c r="Y33" s="612" t="s">
        <v>1616</v>
      </c>
      <c r="Z33" s="876">
        <v>1500</v>
      </c>
      <c r="AA33" s="612" t="s">
        <v>1617</v>
      </c>
      <c r="AB33" s="106"/>
      <c r="AC33" s="106"/>
      <c r="AD33" s="106"/>
      <c r="AE33" s="106"/>
      <c r="AF33" s="106"/>
      <c r="AG33" s="106"/>
      <c r="AH33" s="106"/>
      <c r="AI33" s="106"/>
      <c r="AJ33" s="106"/>
      <c r="AK33" s="106"/>
    </row>
    <row r="34" spans="1:37" ht="54" customHeight="1">
      <c r="A34" s="106"/>
      <c r="B34" s="638">
        <v>3</v>
      </c>
      <c r="C34" s="1261" t="s">
        <v>1618</v>
      </c>
      <c r="D34" s="1262"/>
      <c r="E34" s="888" t="str">
        <f>+E35</f>
        <v>Informe</v>
      </c>
      <c r="F34" s="892">
        <f>+F35</f>
        <v>1</v>
      </c>
      <c r="G34" s="888" t="str">
        <f>+G35</f>
        <v>Informes del POA</v>
      </c>
      <c r="H34" s="888" t="str">
        <f>+H35</f>
        <v>Cada responsable de los indicadores</v>
      </c>
      <c r="I34" s="626">
        <f>+F35</f>
        <v>1</v>
      </c>
      <c r="J34" s="1240">
        <f>SUM(J35:L35)/I34</f>
        <v>0</v>
      </c>
      <c r="K34" s="1240"/>
      <c r="L34" s="1240"/>
      <c r="M34" s="1241">
        <f>(SUM(M35:O35)/$I$35)+J34</f>
        <v>1</v>
      </c>
      <c r="N34" s="1242"/>
      <c r="O34" s="1243"/>
      <c r="P34" s="1244">
        <f>(SUM(P35:R35)/$I$35)+M34</f>
        <v>1</v>
      </c>
      <c r="Q34" s="1244"/>
      <c r="R34" s="1244"/>
      <c r="S34" s="1245">
        <f>(SUM(S35:U35)/$I$35)+P34</f>
        <v>1</v>
      </c>
      <c r="T34" s="1245"/>
      <c r="U34" s="1246"/>
      <c r="V34" s="607" t="str">
        <f>+V37</f>
        <v>Que alguno no realice su Informe</v>
      </c>
      <c r="W34" s="601" t="str">
        <f>+W37</f>
        <v>Probable (51-75)</v>
      </c>
      <c r="X34" s="601" t="str">
        <f>+X37</f>
        <v>Alto</v>
      </c>
      <c r="Y34" s="601" t="str">
        <f>+Y37</f>
        <v>Dar seguimiento con tiempo</v>
      </c>
      <c r="Z34" s="861">
        <f>+Z35</f>
        <v>1500</v>
      </c>
      <c r="AA34" s="607" t="str">
        <f>+AA35</f>
        <v>PA, tinta e impresora</v>
      </c>
      <c r="AB34" s="106"/>
      <c r="AC34" s="106"/>
      <c r="AD34" s="106"/>
      <c r="AE34" s="106"/>
      <c r="AF34" s="106"/>
      <c r="AG34" s="106"/>
      <c r="AH34" s="106"/>
      <c r="AI34" s="106"/>
      <c r="AJ34" s="106"/>
      <c r="AK34" s="106"/>
    </row>
    <row r="35" spans="1:37" ht="49.5" hidden="1">
      <c r="A35" s="106"/>
      <c r="B35" s="873" t="s">
        <v>1606</v>
      </c>
      <c r="C35" s="856" t="s">
        <v>54</v>
      </c>
      <c r="D35" s="611" t="s">
        <v>1619</v>
      </c>
      <c r="E35" s="612" t="s">
        <v>66</v>
      </c>
      <c r="F35" s="868">
        <v>1</v>
      </c>
      <c r="G35" s="612" t="s">
        <v>1620</v>
      </c>
      <c r="H35" s="612" t="s">
        <v>1587</v>
      </c>
      <c r="I35" s="869">
        <f>SUM(J35:U35)</f>
        <v>1</v>
      </c>
      <c r="J35" s="882"/>
      <c r="K35" s="882"/>
      <c r="L35" s="882"/>
      <c r="M35" s="871">
        <v>1</v>
      </c>
      <c r="N35" s="882"/>
      <c r="O35" s="882"/>
      <c r="P35" s="881"/>
      <c r="Q35" s="882"/>
      <c r="R35" s="882"/>
      <c r="S35" s="871"/>
      <c r="T35" s="882"/>
      <c r="U35" s="882"/>
      <c r="V35" s="615" t="s">
        <v>1621</v>
      </c>
      <c r="W35" s="621" t="s">
        <v>118</v>
      </c>
      <c r="X35" s="621" t="s">
        <v>119</v>
      </c>
      <c r="Y35" s="612" t="s">
        <v>1616</v>
      </c>
      <c r="Z35" s="876">
        <v>1500</v>
      </c>
      <c r="AA35" s="612" t="s">
        <v>1617</v>
      </c>
      <c r="AB35" s="106"/>
      <c r="AC35" s="106"/>
      <c r="AD35" s="106"/>
      <c r="AE35" s="106"/>
      <c r="AF35" s="106"/>
      <c r="AG35" s="106"/>
      <c r="AH35" s="106"/>
      <c r="AI35" s="106"/>
      <c r="AJ35" s="106"/>
      <c r="AK35" s="106"/>
    </row>
    <row r="36" spans="1:37" ht="42" customHeight="1">
      <c r="A36" s="106"/>
      <c r="B36" s="638">
        <v>4</v>
      </c>
      <c r="C36" s="1261" t="s">
        <v>1622</v>
      </c>
      <c r="D36" s="1262"/>
      <c r="E36" s="888" t="str">
        <f>+E37</f>
        <v>Informe</v>
      </c>
      <c r="F36" s="892">
        <f>+F37</f>
        <v>1</v>
      </c>
      <c r="G36" s="888" t="str">
        <f>+G37</f>
        <v>Entrega de informe</v>
      </c>
      <c r="H36" s="888" t="str">
        <f>+H37</f>
        <v>Cada responsable de los indicadores</v>
      </c>
      <c r="I36" s="626">
        <f>+F37</f>
        <v>1</v>
      </c>
      <c r="J36" s="1240">
        <f>SUM(J37:L37)/I36</f>
        <v>0</v>
      </c>
      <c r="K36" s="1240"/>
      <c r="L36" s="1240"/>
      <c r="M36" s="1241">
        <f>(SUM(M37:O37)/$I$35)+J36</f>
        <v>1</v>
      </c>
      <c r="N36" s="1242"/>
      <c r="O36" s="1243"/>
      <c r="P36" s="1244">
        <f>(SUM(P37:R37)/$I$35)+M36</f>
        <v>1</v>
      </c>
      <c r="Q36" s="1244"/>
      <c r="R36" s="1244"/>
      <c r="S36" s="1245">
        <f>(SUM(S37:U37)/$I$35)+P36</f>
        <v>1</v>
      </c>
      <c r="T36" s="1245"/>
      <c r="U36" s="1246"/>
      <c r="V36" s="607" t="str">
        <f>+V39</f>
        <v>Que alguno no realice su Informe</v>
      </c>
      <c r="W36" s="601" t="str">
        <f>+W39</f>
        <v>Poco probable (26-50)</v>
      </c>
      <c r="X36" s="601" t="str">
        <f>+X39</f>
        <v>Alto</v>
      </c>
      <c r="Y36" s="601" t="str">
        <f>+Y39</f>
        <v>Dar seguimiento con tiempo</v>
      </c>
      <c r="Z36" s="861">
        <f>+Z37</f>
        <v>1500</v>
      </c>
      <c r="AA36" s="607" t="str">
        <f>+AA37</f>
        <v>PA, tinta e impresora</v>
      </c>
      <c r="AB36" s="106"/>
      <c r="AC36" s="106"/>
      <c r="AD36" s="106"/>
      <c r="AE36" s="106"/>
      <c r="AF36" s="106"/>
      <c r="AG36" s="106"/>
      <c r="AH36" s="106"/>
      <c r="AI36" s="106"/>
      <c r="AJ36" s="106"/>
      <c r="AK36" s="106"/>
    </row>
    <row r="37" spans="1:37" ht="51.75" hidden="1">
      <c r="A37" s="106"/>
      <c r="B37" s="873" t="s">
        <v>1623</v>
      </c>
      <c r="C37" s="856" t="s">
        <v>54</v>
      </c>
      <c r="D37" s="611" t="s">
        <v>1624</v>
      </c>
      <c r="E37" s="612" t="s">
        <v>66</v>
      </c>
      <c r="F37" s="868">
        <v>1</v>
      </c>
      <c r="G37" s="612" t="s">
        <v>1625</v>
      </c>
      <c r="H37" s="612" t="s">
        <v>1587</v>
      </c>
      <c r="I37" s="869">
        <f>SUM(J37:U37)</f>
        <v>1</v>
      </c>
      <c r="J37" s="882"/>
      <c r="K37" s="882"/>
      <c r="L37" s="882"/>
      <c r="M37" s="871">
        <v>1</v>
      </c>
      <c r="N37" s="882"/>
      <c r="O37" s="882"/>
      <c r="P37" s="881"/>
      <c r="Q37" s="882"/>
      <c r="R37" s="882"/>
      <c r="S37" s="871"/>
      <c r="T37" s="882"/>
      <c r="U37" s="882"/>
      <c r="V37" s="615" t="s">
        <v>1621</v>
      </c>
      <c r="W37" s="621" t="s">
        <v>118</v>
      </c>
      <c r="X37" s="621" t="s">
        <v>119</v>
      </c>
      <c r="Y37" s="612" t="s">
        <v>1626</v>
      </c>
      <c r="Z37" s="876">
        <v>1500</v>
      </c>
      <c r="AA37" s="612" t="s">
        <v>1617</v>
      </c>
      <c r="AB37" s="106"/>
      <c r="AC37" s="106"/>
      <c r="AD37" s="106"/>
      <c r="AE37" s="106"/>
      <c r="AF37" s="106"/>
      <c r="AG37" s="106"/>
      <c r="AH37" s="106"/>
      <c r="AI37" s="106"/>
      <c r="AJ37" s="106"/>
      <c r="AK37" s="106"/>
    </row>
    <row r="38" spans="1:37" ht="40.5" customHeight="1">
      <c r="A38" s="106"/>
      <c r="B38" s="638">
        <v>5</v>
      </c>
      <c r="C38" s="1261" t="s">
        <v>1627</v>
      </c>
      <c r="D38" s="1262"/>
      <c r="E38" s="888" t="str">
        <f>+E39</f>
        <v>Informe</v>
      </c>
      <c r="F38" s="892">
        <f>+F39</f>
        <v>1</v>
      </c>
      <c r="G38" s="888" t="str">
        <f>+G39</f>
        <v>Entrega de informe</v>
      </c>
      <c r="H38" s="888" t="str">
        <f>+H39</f>
        <v>Cada responsable de los indicadores</v>
      </c>
      <c r="I38" s="626">
        <f>+F39</f>
        <v>1</v>
      </c>
      <c r="J38" s="1240">
        <f>SUM(J39:L39)/I38</f>
        <v>0</v>
      </c>
      <c r="K38" s="1240"/>
      <c r="L38" s="1240"/>
      <c r="M38" s="1241">
        <f>(SUM(M39:O39)/$I$35)+J38</f>
        <v>0</v>
      </c>
      <c r="N38" s="1242"/>
      <c r="O38" s="1243"/>
      <c r="P38" s="1244">
        <f>(SUM(P39:R39)/$I$35)+M38</f>
        <v>0</v>
      </c>
      <c r="Q38" s="1244"/>
      <c r="R38" s="1244"/>
      <c r="S38" s="1245">
        <f>(SUM(S39:U39)/$I$35)+P38</f>
        <v>1</v>
      </c>
      <c r="T38" s="1245"/>
      <c r="U38" s="1246"/>
      <c r="V38" s="607" t="s">
        <v>1549</v>
      </c>
      <c r="W38" s="601" t="s">
        <v>494</v>
      </c>
      <c r="X38" s="601" t="s">
        <v>119</v>
      </c>
      <c r="Y38" s="601" t="s">
        <v>1550</v>
      </c>
      <c r="Z38" s="861">
        <v>5000</v>
      </c>
      <c r="AA38" s="607" t="s">
        <v>1540</v>
      </c>
      <c r="AB38" s="106"/>
      <c r="AC38" s="106"/>
      <c r="AD38" s="106"/>
      <c r="AE38" s="106"/>
      <c r="AF38" s="106"/>
      <c r="AG38" s="106"/>
      <c r="AH38" s="106"/>
      <c r="AI38" s="106"/>
      <c r="AJ38" s="106"/>
      <c r="AK38" s="106"/>
    </row>
    <row r="39" spans="1:37" ht="51.75" hidden="1">
      <c r="A39" s="106"/>
      <c r="B39" s="873" t="s">
        <v>1628</v>
      </c>
      <c r="C39" s="856" t="s">
        <v>54</v>
      </c>
      <c r="D39" s="611" t="s">
        <v>1629</v>
      </c>
      <c r="E39" s="612" t="s">
        <v>66</v>
      </c>
      <c r="F39" s="868">
        <v>1</v>
      </c>
      <c r="G39" s="612" t="s">
        <v>1625</v>
      </c>
      <c r="H39" s="612" t="s">
        <v>1587</v>
      </c>
      <c r="I39" s="869">
        <f>SUM(J39:U39)</f>
        <v>1</v>
      </c>
      <c r="J39" s="882"/>
      <c r="K39" s="882"/>
      <c r="L39" s="882"/>
      <c r="M39" s="871"/>
      <c r="N39" s="882"/>
      <c r="O39" s="882"/>
      <c r="P39" s="881"/>
      <c r="Q39" s="882"/>
      <c r="R39" s="882"/>
      <c r="S39" s="871"/>
      <c r="T39" s="871">
        <v>1</v>
      </c>
      <c r="U39" s="882"/>
      <c r="V39" s="615" t="s">
        <v>1621</v>
      </c>
      <c r="W39" s="621" t="s">
        <v>494</v>
      </c>
      <c r="X39" s="621" t="s">
        <v>119</v>
      </c>
      <c r="Y39" s="612" t="s">
        <v>1626</v>
      </c>
      <c r="Z39" s="876">
        <v>1500</v>
      </c>
      <c r="AA39" s="612" t="s">
        <v>1617</v>
      </c>
      <c r="AB39" s="106"/>
      <c r="AC39" s="106"/>
      <c r="AD39" s="106"/>
      <c r="AE39" s="106"/>
      <c r="AF39" s="106"/>
      <c r="AG39" s="106"/>
      <c r="AH39" s="106"/>
      <c r="AI39" s="106"/>
      <c r="AJ39" s="106"/>
      <c r="AK39" s="106"/>
    </row>
    <row r="40" spans="1:37" ht="15.75" customHeight="1">
      <c r="A40" s="106"/>
      <c r="B40" s="654"/>
      <c r="C40" s="106"/>
      <c r="D40" s="106"/>
      <c r="E40" s="106"/>
      <c r="F40" s="106"/>
      <c r="G40" s="106"/>
      <c r="H40" s="106"/>
      <c r="I40" s="106"/>
      <c r="J40" s="106"/>
      <c r="K40" s="106"/>
      <c r="L40" s="106"/>
      <c r="M40" s="106"/>
      <c r="N40" s="106"/>
      <c r="O40" s="106"/>
      <c r="P40" s="893"/>
      <c r="Q40" s="106"/>
      <c r="R40" s="106"/>
      <c r="S40" s="106"/>
      <c r="T40" s="106"/>
      <c r="U40" s="106"/>
      <c r="V40" s="106"/>
      <c r="W40" s="894"/>
      <c r="X40" s="894"/>
      <c r="Y40" s="894"/>
      <c r="Z40" s="655"/>
      <c r="AA40" s="106"/>
      <c r="AB40" s="106"/>
      <c r="AC40" s="106"/>
      <c r="AD40" s="106"/>
      <c r="AE40" s="106"/>
      <c r="AF40" s="106"/>
      <c r="AG40" s="106"/>
      <c r="AH40" s="106"/>
      <c r="AI40" s="106"/>
      <c r="AJ40" s="106"/>
      <c r="AK40" s="106"/>
    </row>
    <row r="41" spans="1:37" ht="15.75" customHeight="1">
      <c r="A41" s="106"/>
      <c r="B41" s="654"/>
      <c r="C41" s="106"/>
      <c r="D41" s="106"/>
      <c r="E41" s="106"/>
      <c r="F41" s="106"/>
      <c r="G41" s="106"/>
      <c r="H41" s="106"/>
      <c r="I41" s="106"/>
      <c r="J41" s="106"/>
      <c r="K41" s="106"/>
      <c r="L41" s="106"/>
      <c r="M41" s="106"/>
      <c r="N41" s="106"/>
      <c r="O41" s="106"/>
      <c r="P41" s="893"/>
      <c r="Q41" s="106"/>
      <c r="R41" s="106"/>
      <c r="S41" s="106"/>
      <c r="T41" s="106"/>
      <c r="U41" s="106"/>
      <c r="V41" s="106"/>
      <c r="W41" s="894"/>
      <c r="X41" s="894"/>
      <c r="Y41" s="894"/>
      <c r="Z41" s="655"/>
      <c r="AA41" s="106"/>
      <c r="AB41" s="106"/>
      <c r="AC41" s="106"/>
      <c r="AD41" s="106"/>
      <c r="AE41" s="106"/>
      <c r="AF41" s="106"/>
      <c r="AG41" s="106"/>
      <c r="AH41" s="106"/>
      <c r="AI41" s="106"/>
      <c r="AJ41" s="106"/>
      <c r="AK41" s="106"/>
    </row>
    <row r="42" spans="1:37" ht="15.75" customHeight="1">
      <c r="A42" s="106"/>
      <c r="B42" s="654"/>
      <c r="C42" s="106"/>
      <c r="D42" s="106"/>
      <c r="E42" s="106"/>
      <c r="F42" s="106"/>
      <c r="G42" s="106"/>
      <c r="H42" s="106"/>
      <c r="I42" s="106"/>
      <c r="J42" s="106"/>
      <c r="K42" s="106"/>
      <c r="L42" s="106"/>
      <c r="M42" s="106"/>
      <c r="N42" s="106"/>
      <c r="O42" s="106"/>
      <c r="P42" s="893"/>
      <c r="Q42" s="106"/>
      <c r="R42" s="106"/>
      <c r="S42" s="106"/>
      <c r="T42" s="106"/>
      <c r="U42" s="106"/>
      <c r="V42" s="106"/>
      <c r="W42" s="894"/>
      <c r="X42" s="894"/>
      <c r="Y42" s="894"/>
      <c r="Z42" s="655"/>
      <c r="AA42" s="106"/>
      <c r="AB42" s="106"/>
      <c r="AC42" s="106"/>
      <c r="AD42" s="106"/>
      <c r="AE42" s="106"/>
      <c r="AF42" s="106"/>
      <c r="AG42" s="106"/>
      <c r="AH42" s="106"/>
      <c r="AI42" s="106"/>
      <c r="AJ42" s="106"/>
      <c r="AK42" s="106"/>
    </row>
    <row r="43" spans="1:37" ht="15.75" customHeight="1">
      <c r="A43" s="106"/>
      <c r="B43" s="654"/>
      <c r="C43" s="106"/>
      <c r="D43" s="106"/>
      <c r="E43" s="106"/>
      <c r="F43" s="106"/>
      <c r="G43" s="106"/>
      <c r="H43" s="106"/>
      <c r="I43" s="106"/>
      <c r="J43" s="106"/>
      <c r="K43" s="106"/>
      <c r="L43" s="106"/>
      <c r="M43" s="106"/>
      <c r="N43" s="106"/>
      <c r="O43" s="106"/>
      <c r="P43" s="893"/>
      <c r="Q43" s="106"/>
      <c r="R43" s="106"/>
      <c r="S43" s="106"/>
      <c r="T43" s="106"/>
      <c r="U43" s="106"/>
      <c r="V43" s="106"/>
      <c r="W43" s="894"/>
      <c r="X43" s="894"/>
      <c r="Y43" s="894"/>
      <c r="Z43" s="655"/>
      <c r="AA43" s="106"/>
      <c r="AB43" s="106"/>
      <c r="AC43" s="106"/>
      <c r="AD43" s="106"/>
      <c r="AE43" s="106"/>
      <c r="AF43" s="106"/>
      <c r="AG43" s="106"/>
      <c r="AH43" s="106"/>
      <c r="AI43" s="106"/>
      <c r="AJ43" s="106"/>
      <c r="AK43" s="106"/>
    </row>
    <row r="44" spans="1:37" ht="15.75" customHeight="1">
      <c r="A44" s="106"/>
      <c r="B44" s="654"/>
      <c r="C44" s="106"/>
      <c r="D44" s="106"/>
      <c r="E44" s="106"/>
      <c r="F44" s="106"/>
      <c r="G44" s="106"/>
      <c r="H44" s="106"/>
      <c r="I44" s="106"/>
      <c r="J44" s="106"/>
      <c r="K44" s="106"/>
      <c r="L44" s="106"/>
      <c r="M44" s="106"/>
      <c r="N44" s="106"/>
      <c r="O44" s="106"/>
      <c r="P44" s="893"/>
      <c r="Q44" s="106"/>
      <c r="R44" s="106"/>
      <c r="S44" s="106"/>
      <c r="T44" s="106"/>
      <c r="U44" s="106"/>
      <c r="V44" s="106"/>
      <c r="W44" s="894"/>
      <c r="X44" s="894"/>
      <c r="Y44" s="894"/>
      <c r="Z44" s="655"/>
      <c r="AA44" s="106"/>
      <c r="AB44" s="106"/>
      <c r="AC44" s="106"/>
      <c r="AD44" s="106"/>
      <c r="AE44" s="106"/>
      <c r="AF44" s="106"/>
      <c r="AG44" s="106"/>
      <c r="AH44" s="106"/>
      <c r="AI44" s="106"/>
      <c r="AJ44" s="106"/>
      <c r="AK44" s="106"/>
    </row>
    <row r="45" spans="1:37" ht="15.75" customHeight="1">
      <c r="A45" s="106"/>
      <c r="B45" s="654"/>
      <c r="C45" s="106"/>
      <c r="D45" s="106"/>
      <c r="E45" s="106"/>
      <c r="F45" s="106"/>
      <c r="G45" s="106"/>
      <c r="H45" s="106"/>
      <c r="I45" s="106"/>
      <c r="J45" s="106"/>
      <c r="K45" s="106"/>
      <c r="L45" s="106"/>
      <c r="M45" s="106"/>
      <c r="N45" s="106"/>
      <c r="O45" s="106"/>
      <c r="P45" s="893"/>
      <c r="Q45" s="106"/>
      <c r="R45" s="106"/>
      <c r="S45" s="106"/>
      <c r="T45" s="106"/>
      <c r="U45" s="106"/>
      <c r="V45" s="106"/>
      <c r="W45" s="894"/>
      <c r="X45" s="894"/>
      <c r="Y45" s="894"/>
      <c r="Z45" s="655"/>
      <c r="AA45" s="106"/>
      <c r="AB45" s="106"/>
      <c r="AC45" s="106"/>
      <c r="AD45" s="106"/>
      <c r="AE45" s="106"/>
      <c r="AF45" s="106"/>
      <c r="AG45" s="106"/>
      <c r="AH45" s="106"/>
      <c r="AI45" s="106"/>
      <c r="AJ45" s="106"/>
      <c r="AK45" s="106"/>
    </row>
    <row r="46" spans="1:37" ht="15.75" customHeight="1">
      <c r="A46" s="106"/>
      <c r="B46" s="654"/>
      <c r="C46" s="106"/>
      <c r="D46" s="106"/>
      <c r="E46" s="106"/>
      <c r="F46" s="106"/>
      <c r="G46" s="106"/>
      <c r="H46" s="106"/>
      <c r="I46" s="106"/>
      <c r="J46" s="106"/>
      <c r="K46" s="106"/>
      <c r="L46" s="106"/>
      <c r="M46" s="106"/>
      <c r="N46" s="106"/>
      <c r="O46" s="106"/>
      <c r="P46" s="893"/>
      <c r="Q46" s="106"/>
      <c r="R46" s="106"/>
      <c r="S46" s="106"/>
      <c r="T46" s="106"/>
      <c r="U46" s="106"/>
      <c r="V46" s="106"/>
      <c r="W46" s="894"/>
      <c r="X46" s="894"/>
      <c r="Y46" s="894"/>
      <c r="Z46" s="655"/>
      <c r="AA46" s="106"/>
      <c r="AB46" s="106"/>
      <c r="AC46" s="106"/>
      <c r="AD46" s="106"/>
      <c r="AE46" s="106"/>
      <c r="AF46" s="106"/>
      <c r="AG46" s="106"/>
      <c r="AH46" s="106"/>
      <c r="AI46" s="106"/>
      <c r="AJ46" s="106"/>
      <c r="AK46" s="106"/>
    </row>
    <row r="47" spans="1:37" ht="15.75" customHeight="1">
      <c r="A47" s="106"/>
      <c r="B47" s="654"/>
      <c r="C47" s="106"/>
      <c r="D47" s="106"/>
      <c r="E47" s="106"/>
      <c r="F47" s="106"/>
      <c r="G47" s="106"/>
      <c r="H47" s="106"/>
      <c r="I47" s="106"/>
      <c r="J47" s="106"/>
      <c r="K47" s="106"/>
      <c r="L47" s="106"/>
      <c r="M47" s="106"/>
      <c r="N47" s="106"/>
      <c r="O47" s="106"/>
      <c r="P47" s="893"/>
      <c r="Q47" s="106"/>
      <c r="R47" s="106"/>
      <c r="S47" s="106"/>
      <c r="T47" s="106"/>
      <c r="U47" s="106"/>
      <c r="V47" s="106"/>
      <c r="W47" s="894"/>
      <c r="X47" s="894"/>
      <c r="Y47" s="894"/>
      <c r="Z47" s="655"/>
      <c r="AA47" s="106"/>
      <c r="AB47" s="106"/>
      <c r="AC47" s="106"/>
      <c r="AD47" s="106"/>
      <c r="AE47" s="106"/>
      <c r="AF47" s="106"/>
      <c r="AG47" s="106"/>
      <c r="AH47" s="106"/>
      <c r="AI47" s="106"/>
      <c r="AJ47" s="106"/>
      <c r="AK47" s="106"/>
    </row>
    <row r="48" spans="1:37" ht="15.75" customHeight="1">
      <c r="A48" s="106"/>
      <c r="B48" s="654"/>
      <c r="C48" s="106"/>
      <c r="D48" s="106"/>
      <c r="E48" s="106"/>
      <c r="F48" s="106"/>
      <c r="G48" s="657" t="s">
        <v>475</v>
      </c>
      <c r="H48" s="103"/>
      <c r="I48" s="103"/>
      <c r="J48" s="104"/>
      <c r="K48" s="105"/>
      <c r="L48" s="105"/>
      <c r="M48" s="105"/>
      <c r="N48" s="105"/>
      <c r="O48" s="105"/>
      <c r="P48" s="105"/>
      <c r="Q48" s="105"/>
      <c r="R48" s="105"/>
      <c r="S48" s="106"/>
      <c r="T48" s="106"/>
      <c r="U48" s="106"/>
      <c r="V48" s="106"/>
      <c r="W48" s="894"/>
      <c r="X48" s="894"/>
      <c r="Y48" s="894"/>
      <c r="Z48" s="655"/>
      <c r="AA48" s="106"/>
      <c r="AB48" s="106"/>
      <c r="AC48" s="106"/>
      <c r="AD48" s="106"/>
      <c r="AE48" s="106"/>
      <c r="AF48" s="106"/>
      <c r="AG48" s="106"/>
      <c r="AH48" s="106"/>
      <c r="AI48" s="106"/>
      <c r="AJ48" s="106"/>
      <c r="AK48" s="106"/>
    </row>
    <row r="49" spans="1:37" ht="15.75" customHeight="1">
      <c r="A49" s="106"/>
      <c r="B49" s="654"/>
      <c r="C49" s="106"/>
      <c r="D49" s="106"/>
      <c r="E49" s="106"/>
      <c r="F49" s="106"/>
      <c r="G49" s="1024"/>
      <c r="H49" s="1025" t="s">
        <v>476</v>
      </c>
      <c r="I49" s="1027" t="s">
        <v>477</v>
      </c>
      <c r="J49" s="1027"/>
      <c r="K49" s="1027"/>
      <c r="L49" s="1027" t="s">
        <v>478</v>
      </c>
      <c r="M49" s="1027"/>
      <c r="N49" s="1027"/>
      <c r="O49" s="1027"/>
      <c r="P49" s="1027"/>
      <c r="Q49" s="1027"/>
      <c r="R49" s="1027"/>
      <c r="S49" s="106"/>
      <c r="T49" s="106"/>
      <c r="U49" s="106"/>
      <c r="V49" s="106"/>
      <c r="W49" s="894"/>
      <c r="X49" s="894"/>
      <c r="Y49" s="894"/>
      <c r="Z49" s="655"/>
      <c r="AA49" s="106"/>
      <c r="AB49" s="106"/>
      <c r="AC49" s="106"/>
      <c r="AD49" s="106"/>
      <c r="AE49" s="106"/>
      <c r="AF49" s="106"/>
      <c r="AG49" s="106"/>
      <c r="AH49" s="106"/>
      <c r="AI49" s="106"/>
      <c r="AJ49" s="106"/>
      <c r="AK49" s="106"/>
    </row>
    <row r="50" spans="1:37" ht="15.75" customHeight="1">
      <c r="A50" s="106"/>
      <c r="B50" s="654"/>
      <c r="C50" s="106"/>
      <c r="D50" s="106"/>
      <c r="E50" s="106"/>
      <c r="F50" s="106"/>
      <c r="G50" s="1024"/>
      <c r="H50" s="1026"/>
      <c r="I50" s="1027"/>
      <c r="J50" s="1027"/>
      <c r="K50" s="1027"/>
      <c r="L50" s="1027"/>
      <c r="M50" s="1027"/>
      <c r="N50" s="1027"/>
      <c r="O50" s="1027"/>
      <c r="P50" s="1027"/>
      <c r="Q50" s="1027"/>
      <c r="R50" s="1027"/>
      <c r="S50" s="106"/>
      <c r="T50" s="106"/>
      <c r="U50" s="106"/>
      <c r="V50" s="106"/>
      <c r="W50" s="894"/>
      <c r="X50" s="894"/>
      <c r="Y50" s="894"/>
      <c r="Z50" s="655"/>
      <c r="AA50" s="106"/>
      <c r="AB50" s="106"/>
      <c r="AC50" s="106"/>
      <c r="AD50" s="106"/>
      <c r="AE50" s="106"/>
      <c r="AF50" s="106"/>
      <c r="AG50" s="106"/>
      <c r="AH50" s="106"/>
      <c r="AI50" s="106"/>
      <c r="AJ50" s="106"/>
      <c r="AK50" s="106"/>
    </row>
    <row r="51" spans="1:37" ht="15.75" customHeight="1">
      <c r="A51" s="106"/>
      <c r="B51" s="654"/>
      <c r="C51" s="106"/>
      <c r="D51" s="106"/>
      <c r="E51" s="106"/>
      <c r="F51" s="106"/>
      <c r="G51" s="1034" t="s">
        <v>479</v>
      </c>
      <c r="H51" s="1035" t="s">
        <v>1233</v>
      </c>
      <c r="I51" s="1036">
        <f ca="1">TODAY()</f>
        <v>45709</v>
      </c>
      <c r="J51" s="1036"/>
      <c r="K51" s="1036"/>
      <c r="L51" s="1276"/>
      <c r="M51" s="1276"/>
      <c r="N51" s="1276"/>
      <c r="O51" s="1276"/>
      <c r="P51" s="1276"/>
      <c r="Q51" s="1276"/>
      <c r="R51" s="1276"/>
      <c r="S51" s="106"/>
      <c r="T51" s="106"/>
      <c r="U51" s="106"/>
      <c r="V51" s="106"/>
      <c r="W51" s="894"/>
      <c r="X51" s="894"/>
      <c r="Y51" s="894"/>
      <c r="Z51" s="655"/>
      <c r="AA51" s="106"/>
      <c r="AB51" s="106"/>
      <c r="AC51" s="106"/>
      <c r="AD51" s="106"/>
      <c r="AE51" s="106"/>
      <c r="AF51" s="106"/>
      <c r="AG51" s="106"/>
      <c r="AH51" s="106"/>
      <c r="AI51" s="106"/>
      <c r="AJ51" s="106"/>
      <c r="AK51" s="106"/>
    </row>
    <row r="52" spans="1:37" ht="15.75" customHeight="1">
      <c r="A52" s="106"/>
      <c r="B52" s="654"/>
      <c r="C52" s="106"/>
      <c r="D52" s="106"/>
      <c r="E52" s="106"/>
      <c r="F52" s="106"/>
      <c r="G52" s="1034"/>
      <c r="H52" s="1035"/>
      <c r="I52" s="1036"/>
      <c r="J52" s="1036"/>
      <c r="K52" s="1036"/>
      <c r="L52" s="1276"/>
      <c r="M52" s="1276"/>
      <c r="N52" s="1276"/>
      <c r="O52" s="1276"/>
      <c r="P52" s="1276"/>
      <c r="Q52" s="1276"/>
      <c r="R52" s="1276"/>
      <c r="S52" s="106"/>
      <c r="T52" s="106"/>
      <c r="U52" s="106"/>
      <c r="V52" s="106"/>
      <c r="W52" s="894"/>
      <c r="X52" s="894"/>
      <c r="Y52" s="894"/>
      <c r="Z52" s="655"/>
      <c r="AA52" s="106"/>
      <c r="AB52" s="106"/>
      <c r="AC52" s="106"/>
      <c r="AD52" s="106"/>
      <c r="AE52" s="106"/>
      <c r="AF52" s="106"/>
      <c r="AG52" s="106"/>
      <c r="AH52" s="106"/>
      <c r="AI52" s="106"/>
      <c r="AJ52" s="106"/>
      <c r="AK52" s="106"/>
    </row>
    <row r="53" spans="1:37" ht="15.75" customHeight="1">
      <c r="A53" s="106"/>
      <c r="B53" s="654"/>
      <c r="C53" s="106"/>
      <c r="D53" s="106" t="s">
        <v>564</v>
      </c>
      <c r="E53" s="106"/>
      <c r="F53" s="106"/>
      <c r="G53" s="1034" t="s">
        <v>1630</v>
      </c>
      <c r="H53" s="1274" t="s">
        <v>1631</v>
      </c>
      <c r="I53" s="1036">
        <f ca="1">TODAY()</f>
        <v>45709</v>
      </c>
      <c r="J53" s="1036"/>
      <c r="K53" s="1036"/>
      <c r="L53" s="1276"/>
      <c r="M53" s="1276"/>
      <c r="N53" s="1276"/>
      <c r="O53" s="1276"/>
      <c r="P53" s="1276"/>
      <c r="Q53" s="1276"/>
      <c r="R53" s="1276"/>
      <c r="S53" s="106"/>
      <c r="T53" s="106"/>
      <c r="U53" s="106"/>
      <c r="V53" s="106"/>
      <c r="W53" s="894"/>
      <c r="X53" s="894"/>
      <c r="Y53" s="894"/>
      <c r="Z53" s="655"/>
      <c r="AA53" s="106"/>
      <c r="AB53" s="106"/>
      <c r="AC53" s="106"/>
      <c r="AD53" s="106"/>
      <c r="AE53" s="106"/>
      <c r="AF53" s="106"/>
      <c r="AG53" s="106"/>
      <c r="AH53" s="106"/>
      <c r="AI53" s="106"/>
      <c r="AJ53" s="106"/>
      <c r="AK53" s="106"/>
    </row>
    <row r="54" spans="1:37" ht="15.75" customHeight="1">
      <c r="A54" s="106"/>
      <c r="B54" s="654"/>
      <c r="C54" s="106"/>
      <c r="D54" s="106"/>
      <c r="E54" s="106"/>
      <c r="F54" s="106"/>
      <c r="G54" s="1034"/>
      <c r="H54" s="1275"/>
      <c r="I54" s="1036"/>
      <c r="J54" s="1036"/>
      <c r="K54" s="1036"/>
      <c r="L54" s="1276"/>
      <c r="M54" s="1276"/>
      <c r="N54" s="1276"/>
      <c r="O54" s="1276"/>
      <c r="P54" s="1276"/>
      <c r="Q54" s="1276"/>
      <c r="R54" s="1276"/>
      <c r="S54" s="106"/>
      <c r="T54" s="106"/>
      <c r="U54" s="106"/>
      <c r="V54" s="106"/>
      <c r="W54" s="894"/>
      <c r="X54" s="894"/>
      <c r="Y54" s="894"/>
      <c r="Z54" s="655"/>
      <c r="AA54" s="106"/>
      <c r="AB54" s="106"/>
      <c r="AC54" s="106"/>
      <c r="AD54" s="106"/>
      <c r="AE54" s="106"/>
      <c r="AF54" s="106"/>
      <c r="AG54" s="106"/>
      <c r="AH54" s="106"/>
      <c r="AI54" s="106"/>
      <c r="AJ54" s="106"/>
      <c r="AK54" s="106"/>
    </row>
    <row r="55" spans="1:37" ht="15.75" customHeight="1">
      <c r="A55" s="106"/>
      <c r="B55" s="654"/>
      <c r="C55" s="106"/>
      <c r="D55" s="106"/>
      <c r="E55" s="106"/>
      <c r="F55" s="106"/>
      <c r="G55" s="106"/>
      <c r="H55" s="106"/>
      <c r="I55" s="106"/>
      <c r="J55" s="106"/>
      <c r="K55" s="106"/>
      <c r="L55" s="106"/>
      <c r="M55" s="106"/>
      <c r="N55" s="106"/>
      <c r="O55" s="106"/>
      <c r="P55" s="893"/>
      <c r="Q55" s="106"/>
      <c r="R55" s="106"/>
      <c r="S55" s="106"/>
      <c r="T55" s="106"/>
      <c r="U55" s="106"/>
      <c r="V55" s="106"/>
      <c r="W55" s="894"/>
      <c r="X55" s="894"/>
      <c r="Y55" s="894"/>
      <c r="Z55" s="655"/>
      <c r="AA55" s="106"/>
      <c r="AB55" s="106"/>
      <c r="AC55" s="106"/>
      <c r="AD55" s="106"/>
      <c r="AE55" s="106"/>
      <c r="AF55" s="106"/>
      <c r="AG55" s="106"/>
      <c r="AH55" s="106"/>
      <c r="AI55" s="106"/>
      <c r="AJ55" s="106"/>
      <c r="AK55" s="106"/>
    </row>
    <row r="56" spans="1:37" ht="15.75" customHeight="1">
      <c r="A56" s="106"/>
      <c r="B56" s="654"/>
      <c r="C56" s="106"/>
      <c r="D56" s="106"/>
      <c r="E56" s="106"/>
      <c r="F56" s="106"/>
      <c r="G56" s="106"/>
      <c r="H56" s="106"/>
      <c r="I56" s="106"/>
      <c r="J56" s="106"/>
      <c r="K56" s="106"/>
      <c r="L56" s="106"/>
      <c r="M56" s="106"/>
      <c r="N56" s="106"/>
      <c r="O56" s="106"/>
      <c r="P56" s="893"/>
      <c r="Q56" s="106"/>
      <c r="R56" s="106"/>
      <c r="S56" s="106"/>
      <c r="T56" s="106"/>
      <c r="U56" s="106"/>
      <c r="V56" s="106"/>
      <c r="W56" s="894"/>
      <c r="X56" s="894"/>
      <c r="Y56" s="894"/>
      <c r="Z56" s="655"/>
      <c r="AA56" s="106"/>
      <c r="AB56" s="106"/>
      <c r="AC56" s="106"/>
      <c r="AD56" s="106"/>
      <c r="AE56" s="106"/>
      <c r="AF56" s="106"/>
      <c r="AG56" s="106"/>
      <c r="AH56" s="106"/>
      <c r="AI56" s="106"/>
      <c r="AJ56" s="106"/>
      <c r="AK56" s="106"/>
    </row>
    <row r="57" spans="1:37" ht="15.75" customHeight="1">
      <c r="A57" s="106"/>
      <c r="B57" s="654"/>
      <c r="C57" s="106"/>
      <c r="D57" s="106"/>
      <c r="E57" s="106"/>
      <c r="F57" s="106"/>
      <c r="G57" s="106"/>
      <c r="H57" s="106"/>
      <c r="I57" s="106"/>
      <c r="J57" s="106"/>
      <c r="K57" s="106"/>
      <c r="L57" s="106"/>
      <c r="M57" s="106"/>
      <c r="N57" s="106"/>
      <c r="O57" s="106"/>
      <c r="P57" s="893"/>
      <c r="Q57" s="106"/>
      <c r="R57" s="106"/>
      <c r="S57" s="106"/>
      <c r="T57" s="106"/>
      <c r="U57" s="106"/>
      <c r="V57" s="106"/>
      <c r="W57" s="894"/>
      <c r="X57" s="894"/>
      <c r="Y57" s="894"/>
      <c r="Z57" s="655"/>
      <c r="AA57" s="106"/>
      <c r="AB57" s="106"/>
      <c r="AC57" s="106"/>
      <c r="AD57" s="106"/>
      <c r="AE57" s="106"/>
      <c r="AF57" s="106"/>
      <c r="AG57" s="106"/>
      <c r="AH57" s="106"/>
      <c r="AI57" s="106"/>
      <c r="AJ57" s="106"/>
      <c r="AK57" s="106"/>
    </row>
    <row r="58" spans="1:37" ht="15.75" customHeight="1">
      <c r="A58" s="106"/>
      <c r="B58" s="654"/>
      <c r="C58" s="106"/>
      <c r="D58" s="106"/>
      <c r="E58" s="106"/>
      <c r="F58" s="106"/>
      <c r="G58" s="106"/>
      <c r="H58" s="106"/>
      <c r="I58" s="106"/>
      <c r="J58" s="106"/>
      <c r="K58" s="106"/>
      <c r="L58" s="106"/>
      <c r="M58" s="106"/>
      <c r="N58" s="106"/>
      <c r="O58" s="106"/>
      <c r="P58" s="893"/>
      <c r="Q58" s="106"/>
      <c r="R58" s="106"/>
      <c r="S58" s="106"/>
      <c r="T58" s="106"/>
      <c r="U58" s="106"/>
      <c r="V58" s="106"/>
      <c r="W58" s="894"/>
      <c r="X58" s="894"/>
      <c r="Y58" s="894"/>
      <c r="Z58" s="655"/>
      <c r="AA58" s="106"/>
      <c r="AB58" s="106"/>
      <c r="AC58" s="106"/>
      <c r="AD58" s="106"/>
      <c r="AE58" s="106"/>
      <c r="AF58" s="106"/>
      <c r="AG58" s="106"/>
      <c r="AH58" s="106"/>
      <c r="AI58" s="106"/>
      <c r="AJ58" s="106"/>
      <c r="AK58" s="106"/>
    </row>
    <row r="59" spans="1:37" ht="15.75" customHeight="1">
      <c r="A59" s="106"/>
      <c r="B59" s="654"/>
      <c r="C59" s="106"/>
      <c r="D59" s="106"/>
      <c r="E59" s="106"/>
      <c r="F59" s="106"/>
      <c r="G59" s="106"/>
      <c r="H59" s="106"/>
      <c r="I59" s="106"/>
      <c r="J59" s="106"/>
      <c r="K59" s="106"/>
      <c r="L59" s="106"/>
      <c r="M59" s="106"/>
      <c r="N59" s="106"/>
      <c r="O59" s="106"/>
      <c r="P59" s="893"/>
      <c r="Q59" s="106"/>
      <c r="R59" s="106"/>
      <c r="S59" s="106"/>
      <c r="T59" s="106"/>
      <c r="U59" s="106"/>
      <c r="V59" s="106"/>
      <c r="W59" s="894"/>
      <c r="X59" s="894"/>
      <c r="Y59" s="894"/>
      <c r="Z59" s="655"/>
      <c r="AA59" s="106"/>
      <c r="AB59" s="106"/>
      <c r="AC59" s="106"/>
      <c r="AD59" s="106"/>
      <c r="AE59" s="106"/>
      <c r="AF59" s="106"/>
      <c r="AG59" s="106"/>
      <c r="AH59" s="106"/>
      <c r="AI59" s="106"/>
      <c r="AJ59" s="106"/>
      <c r="AK59" s="106"/>
    </row>
    <row r="60" spans="1:37" ht="15.75" customHeight="1">
      <c r="A60" s="106"/>
      <c r="B60" s="654"/>
      <c r="C60" s="106"/>
      <c r="D60" s="106"/>
      <c r="E60" s="106"/>
      <c r="F60" s="106"/>
      <c r="G60" s="106"/>
      <c r="H60" s="106"/>
      <c r="I60" s="106"/>
      <c r="J60" s="106"/>
      <c r="K60" s="106"/>
      <c r="L60" s="106"/>
      <c r="M60" s="106"/>
      <c r="N60" s="106"/>
      <c r="O60" s="106"/>
      <c r="P60" s="893"/>
      <c r="Q60" s="106"/>
      <c r="R60" s="106"/>
      <c r="S60" s="106"/>
      <c r="T60" s="106"/>
      <c r="U60" s="106"/>
      <c r="V60" s="106"/>
      <c r="W60" s="894"/>
      <c r="X60" s="894"/>
      <c r="Y60" s="894"/>
      <c r="Z60" s="655"/>
      <c r="AA60" s="106"/>
      <c r="AB60" s="106"/>
      <c r="AC60" s="106"/>
      <c r="AD60" s="106"/>
      <c r="AE60" s="106"/>
      <c r="AF60" s="106"/>
      <c r="AG60" s="106"/>
      <c r="AH60" s="106"/>
      <c r="AI60" s="106"/>
      <c r="AJ60" s="106"/>
      <c r="AK60" s="106"/>
    </row>
    <row r="61" spans="1:37" ht="15.75" customHeight="1">
      <c r="A61" s="106"/>
      <c r="B61" s="654"/>
      <c r="C61" s="106"/>
      <c r="D61" s="106"/>
      <c r="E61" s="106"/>
      <c r="F61" s="106"/>
      <c r="G61" s="106"/>
      <c r="H61" s="106"/>
      <c r="I61" s="106"/>
      <c r="J61" s="106"/>
      <c r="K61" s="106"/>
      <c r="L61" s="106"/>
      <c r="M61" s="106"/>
      <c r="N61" s="106"/>
      <c r="O61" s="106"/>
      <c r="P61" s="893"/>
      <c r="Q61" s="106"/>
      <c r="R61" s="106"/>
      <c r="S61" s="106"/>
      <c r="T61" s="106"/>
      <c r="U61" s="106"/>
      <c r="V61" s="106"/>
      <c r="W61" s="894"/>
      <c r="X61" s="894"/>
      <c r="Y61" s="894"/>
      <c r="Z61" s="655"/>
      <c r="AA61" s="106"/>
      <c r="AB61" s="106"/>
      <c r="AC61" s="106"/>
      <c r="AD61" s="106"/>
      <c r="AE61" s="106"/>
      <c r="AF61" s="106"/>
      <c r="AG61" s="106"/>
      <c r="AH61" s="106"/>
      <c r="AI61" s="106"/>
      <c r="AJ61" s="106"/>
      <c r="AK61" s="106"/>
    </row>
    <row r="62" spans="1:37" ht="15.75" customHeight="1">
      <c r="A62" s="106"/>
      <c r="B62" s="654"/>
      <c r="C62" s="106"/>
      <c r="D62" s="106"/>
      <c r="E62" s="106"/>
      <c r="F62" s="106"/>
      <c r="G62" s="106"/>
      <c r="H62" s="106"/>
      <c r="I62" s="106"/>
      <c r="J62" s="106"/>
      <c r="K62" s="106"/>
      <c r="L62" s="106"/>
      <c r="M62" s="106"/>
      <c r="N62" s="106"/>
      <c r="O62" s="106"/>
      <c r="P62" s="893"/>
      <c r="Q62" s="106"/>
      <c r="R62" s="106"/>
      <c r="S62" s="106"/>
      <c r="T62" s="106"/>
      <c r="U62" s="106"/>
      <c r="V62" s="106"/>
      <c r="W62" s="894"/>
      <c r="X62" s="894"/>
      <c r="Y62" s="894"/>
      <c r="Z62" s="655"/>
      <c r="AA62" s="106"/>
      <c r="AB62" s="106"/>
      <c r="AC62" s="106"/>
      <c r="AD62" s="106"/>
      <c r="AE62" s="106"/>
      <c r="AF62" s="106"/>
      <c r="AG62" s="106"/>
      <c r="AH62" s="106"/>
      <c r="AI62" s="106"/>
      <c r="AJ62" s="106"/>
      <c r="AK62" s="106"/>
    </row>
    <row r="63" spans="1:37" ht="15.75" customHeight="1">
      <c r="A63" s="106"/>
      <c r="B63" s="654"/>
      <c r="C63" s="106"/>
      <c r="D63" s="106"/>
      <c r="E63" s="106"/>
      <c r="F63" s="106"/>
      <c r="G63" s="106"/>
      <c r="H63" s="106"/>
      <c r="I63" s="106"/>
      <c r="J63" s="106"/>
      <c r="K63" s="106"/>
      <c r="L63" s="106"/>
      <c r="M63" s="106"/>
      <c r="N63" s="106"/>
      <c r="O63" s="106"/>
      <c r="P63" s="893"/>
      <c r="Q63" s="106"/>
      <c r="R63" s="106"/>
      <c r="S63" s="106"/>
      <c r="T63" s="106"/>
      <c r="U63" s="106"/>
      <c r="V63" s="106"/>
      <c r="W63" s="894"/>
      <c r="X63" s="894"/>
      <c r="Y63" s="894"/>
      <c r="Z63" s="655"/>
      <c r="AA63" s="106"/>
      <c r="AB63" s="106"/>
      <c r="AC63" s="106"/>
      <c r="AD63" s="106"/>
      <c r="AE63" s="106"/>
      <c r="AF63" s="106"/>
      <c r="AG63" s="106"/>
      <c r="AH63" s="106"/>
      <c r="AI63" s="106"/>
      <c r="AJ63" s="106"/>
      <c r="AK63" s="106"/>
    </row>
    <row r="64" spans="1:37" ht="15.75" customHeight="1">
      <c r="A64" s="106"/>
      <c r="B64" s="654"/>
      <c r="C64" s="106"/>
      <c r="D64" s="106"/>
      <c r="E64" s="106"/>
      <c r="F64" s="106"/>
      <c r="G64" s="106"/>
      <c r="H64" s="106"/>
      <c r="I64" s="106"/>
      <c r="J64" s="106"/>
      <c r="K64" s="106"/>
      <c r="L64" s="106"/>
      <c r="M64" s="106"/>
      <c r="N64" s="106"/>
      <c r="O64" s="106"/>
      <c r="P64" s="893"/>
      <c r="Q64" s="106"/>
      <c r="R64" s="106"/>
      <c r="S64" s="106"/>
      <c r="T64" s="106"/>
      <c r="U64" s="106"/>
      <c r="V64" s="106"/>
      <c r="W64" s="894"/>
      <c r="X64" s="894"/>
      <c r="Y64" s="894"/>
      <c r="Z64" s="655"/>
      <c r="AA64" s="106"/>
      <c r="AB64" s="106"/>
      <c r="AC64" s="106"/>
      <c r="AD64" s="106"/>
      <c r="AE64" s="106"/>
      <c r="AF64" s="106"/>
      <c r="AG64" s="106"/>
      <c r="AH64" s="106"/>
      <c r="AI64" s="106"/>
      <c r="AJ64" s="106"/>
      <c r="AK64" s="106"/>
    </row>
    <row r="65" spans="1:37" ht="15.75" customHeight="1">
      <c r="A65" s="106"/>
      <c r="B65" s="654"/>
      <c r="C65" s="106"/>
      <c r="D65" s="106"/>
      <c r="E65" s="106"/>
      <c r="F65" s="106"/>
      <c r="G65" s="106"/>
      <c r="H65" s="106"/>
      <c r="I65" s="106"/>
      <c r="J65" s="106"/>
      <c r="K65" s="106"/>
      <c r="L65" s="106"/>
      <c r="M65" s="106"/>
      <c r="N65" s="106"/>
      <c r="O65" s="106"/>
      <c r="P65" s="893"/>
      <c r="Q65" s="106"/>
      <c r="R65" s="106"/>
      <c r="S65" s="106"/>
      <c r="T65" s="106"/>
      <c r="U65" s="106"/>
      <c r="V65" s="106"/>
      <c r="W65" s="894"/>
      <c r="X65" s="894"/>
      <c r="Y65" s="894"/>
      <c r="Z65" s="655"/>
      <c r="AA65" s="106"/>
      <c r="AB65" s="106"/>
      <c r="AC65" s="106"/>
      <c r="AD65" s="106"/>
      <c r="AE65" s="106"/>
      <c r="AF65" s="106"/>
      <c r="AG65" s="106"/>
      <c r="AH65" s="106"/>
      <c r="AI65" s="106"/>
      <c r="AJ65" s="106"/>
      <c r="AK65" s="106"/>
    </row>
    <row r="66" spans="1:37" ht="15.75" customHeight="1">
      <c r="A66" s="106"/>
      <c r="B66" s="654"/>
      <c r="C66" s="106"/>
      <c r="D66" s="106"/>
      <c r="E66" s="106"/>
      <c r="F66" s="106"/>
      <c r="G66" s="106"/>
      <c r="H66" s="106"/>
      <c r="I66" s="106"/>
      <c r="J66" s="106"/>
      <c r="K66" s="106"/>
      <c r="L66" s="106"/>
      <c r="M66" s="106"/>
      <c r="N66" s="106"/>
      <c r="O66" s="106"/>
      <c r="P66" s="893"/>
      <c r="Q66" s="106"/>
      <c r="R66" s="106"/>
      <c r="S66" s="106"/>
      <c r="T66" s="106"/>
      <c r="U66" s="106"/>
      <c r="V66" s="106"/>
      <c r="W66" s="894"/>
      <c r="X66" s="894"/>
      <c r="Y66" s="894"/>
      <c r="Z66" s="655"/>
      <c r="AA66" s="106"/>
      <c r="AB66" s="106"/>
      <c r="AC66" s="106"/>
      <c r="AD66" s="106"/>
      <c r="AE66" s="106"/>
      <c r="AF66" s="106"/>
      <c r="AG66" s="106"/>
      <c r="AH66" s="106"/>
      <c r="AI66" s="106"/>
      <c r="AJ66" s="106"/>
      <c r="AK66" s="106"/>
    </row>
    <row r="67" spans="1:37" ht="15.75" customHeight="1">
      <c r="A67" s="106"/>
      <c r="B67" s="654"/>
      <c r="C67" s="106"/>
      <c r="D67" s="106"/>
      <c r="E67" s="106"/>
      <c r="F67" s="106"/>
      <c r="G67" s="106"/>
      <c r="H67" s="106"/>
      <c r="I67" s="106"/>
      <c r="J67" s="106"/>
      <c r="K67" s="106"/>
      <c r="L67" s="106"/>
      <c r="M67" s="106"/>
      <c r="N67" s="106"/>
      <c r="O67" s="106"/>
      <c r="P67" s="893"/>
      <c r="Q67" s="106"/>
      <c r="R67" s="106"/>
      <c r="S67" s="106"/>
      <c r="T67" s="106"/>
      <c r="U67" s="106"/>
      <c r="V67" s="106"/>
      <c r="W67" s="894"/>
      <c r="X67" s="894"/>
      <c r="Y67" s="894"/>
      <c r="Z67" s="655"/>
      <c r="AA67" s="106"/>
      <c r="AB67" s="106"/>
      <c r="AC67" s="106"/>
      <c r="AD67" s="106"/>
      <c r="AE67" s="106"/>
      <c r="AF67" s="106"/>
      <c r="AG67" s="106"/>
      <c r="AH67" s="106"/>
      <c r="AI67" s="106"/>
      <c r="AJ67" s="106"/>
      <c r="AK67" s="106"/>
    </row>
    <row r="68" spans="1:37" ht="15.75" customHeight="1">
      <c r="A68" s="106"/>
      <c r="B68" s="654"/>
      <c r="C68" s="106"/>
      <c r="D68" s="106"/>
      <c r="E68" s="106"/>
      <c r="F68" s="106"/>
      <c r="G68" s="106"/>
      <c r="H68" s="106"/>
      <c r="I68" s="106"/>
      <c r="J68" s="106"/>
      <c r="K68" s="106"/>
      <c r="L68" s="106"/>
      <c r="M68" s="106"/>
      <c r="N68" s="106"/>
      <c r="O68" s="106"/>
      <c r="P68" s="893"/>
      <c r="Q68" s="106"/>
      <c r="R68" s="106"/>
      <c r="S68" s="106"/>
      <c r="T68" s="106"/>
      <c r="U68" s="106"/>
      <c r="V68" s="106"/>
      <c r="W68" s="894"/>
      <c r="X68" s="894"/>
      <c r="Y68" s="894"/>
      <c r="Z68" s="655"/>
      <c r="AA68" s="106"/>
      <c r="AB68" s="106"/>
      <c r="AC68" s="106"/>
      <c r="AD68" s="106"/>
      <c r="AE68" s="106"/>
      <c r="AF68" s="106"/>
      <c r="AG68" s="106"/>
      <c r="AH68" s="106"/>
      <c r="AI68" s="106"/>
      <c r="AJ68" s="106"/>
      <c r="AK68" s="106"/>
    </row>
    <row r="69" spans="1:37" ht="15.75" customHeight="1">
      <c r="A69" s="106"/>
      <c r="B69" s="654"/>
      <c r="C69" s="106"/>
      <c r="D69" s="106"/>
      <c r="E69" s="106"/>
      <c r="F69" s="106"/>
      <c r="G69" s="106"/>
      <c r="H69" s="106"/>
      <c r="I69" s="106"/>
      <c r="J69" s="106"/>
      <c r="K69" s="106"/>
      <c r="L69" s="106"/>
      <c r="M69" s="106"/>
      <c r="N69" s="106"/>
      <c r="O69" s="106"/>
      <c r="P69" s="893"/>
      <c r="Q69" s="106"/>
      <c r="R69" s="106"/>
      <c r="S69" s="106"/>
      <c r="T69" s="106"/>
      <c r="U69" s="106"/>
      <c r="V69" s="106"/>
      <c r="W69" s="894"/>
      <c r="X69" s="894"/>
      <c r="Y69" s="894"/>
      <c r="Z69" s="655"/>
      <c r="AA69" s="106"/>
      <c r="AB69" s="106"/>
      <c r="AC69" s="106"/>
      <c r="AD69" s="106"/>
      <c r="AE69" s="106"/>
      <c r="AF69" s="106"/>
      <c r="AG69" s="106"/>
      <c r="AH69" s="106"/>
      <c r="AI69" s="106"/>
      <c r="AJ69" s="106"/>
      <c r="AK69" s="106"/>
    </row>
    <row r="70" spans="1:37" ht="15.75" customHeight="1">
      <c r="A70" s="106"/>
      <c r="B70" s="654"/>
      <c r="C70" s="106"/>
      <c r="D70" s="106"/>
      <c r="E70" s="106"/>
      <c r="F70" s="106"/>
      <c r="G70" s="106"/>
      <c r="H70" s="106"/>
      <c r="I70" s="106"/>
      <c r="J70" s="106"/>
      <c r="K70" s="106"/>
      <c r="L70" s="106"/>
      <c r="M70" s="106"/>
      <c r="N70" s="106"/>
      <c r="O70" s="106"/>
      <c r="P70" s="893"/>
      <c r="Q70" s="106"/>
      <c r="R70" s="106"/>
      <c r="S70" s="106"/>
      <c r="T70" s="106"/>
      <c r="U70" s="106"/>
      <c r="V70" s="106"/>
      <c r="W70" s="894"/>
      <c r="X70" s="894"/>
      <c r="Y70" s="894"/>
      <c r="Z70" s="655"/>
      <c r="AA70" s="106"/>
      <c r="AB70" s="106"/>
      <c r="AC70" s="106"/>
      <c r="AD70" s="106"/>
      <c r="AE70" s="106"/>
      <c r="AF70" s="106"/>
      <c r="AG70" s="106"/>
      <c r="AH70" s="106"/>
      <c r="AI70" s="106"/>
      <c r="AJ70" s="106"/>
      <c r="AK70" s="106"/>
    </row>
    <row r="71" spans="1:37" ht="15.75" customHeight="1">
      <c r="A71" s="106"/>
      <c r="B71" s="654"/>
      <c r="C71" s="106"/>
      <c r="D71" s="106"/>
      <c r="E71" s="106"/>
      <c r="F71" s="106"/>
      <c r="G71" s="106"/>
      <c r="H71" s="106"/>
      <c r="I71" s="106"/>
      <c r="J71" s="106"/>
      <c r="K71" s="106"/>
      <c r="L71" s="106"/>
      <c r="M71" s="106"/>
      <c r="N71" s="106"/>
      <c r="O71" s="106"/>
      <c r="P71" s="893"/>
      <c r="Q71" s="106"/>
      <c r="R71" s="106"/>
      <c r="S71" s="106"/>
      <c r="T71" s="106"/>
      <c r="U71" s="106"/>
      <c r="V71" s="106"/>
      <c r="W71" s="894"/>
      <c r="X71" s="894"/>
      <c r="Y71" s="894"/>
      <c r="Z71" s="655"/>
      <c r="AA71" s="106"/>
      <c r="AB71" s="106"/>
      <c r="AC71" s="106"/>
      <c r="AD71" s="106"/>
      <c r="AE71" s="106"/>
      <c r="AF71" s="106"/>
      <c r="AG71" s="106"/>
      <c r="AH71" s="106"/>
      <c r="AI71" s="106"/>
      <c r="AJ71" s="106"/>
      <c r="AK71" s="106"/>
    </row>
    <row r="72" spans="1:37" ht="15.75" customHeight="1">
      <c r="A72" s="106"/>
      <c r="B72" s="654"/>
      <c r="C72" s="106"/>
      <c r="D72" s="106"/>
      <c r="E72" s="106"/>
      <c r="F72" s="106"/>
      <c r="G72" s="106"/>
      <c r="H72" s="106"/>
      <c r="I72" s="106"/>
      <c r="J72" s="106"/>
      <c r="K72" s="106"/>
      <c r="L72" s="106"/>
      <c r="M72" s="106"/>
      <c r="N72" s="106"/>
      <c r="O72" s="106"/>
      <c r="P72" s="893"/>
      <c r="Q72" s="106"/>
      <c r="R72" s="106"/>
      <c r="S72" s="106"/>
      <c r="T72" s="106"/>
      <c r="U72" s="106"/>
      <c r="V72" s="106"/>
      <c r="W72" s="894"/>
      <c r="X72" s="894"/>
      <c r="Y72" s="894"/>
      <c r="Z72" s="655"/>
      <c r="AA72" s="106"/>
      <c r="AB72" s="106"/>
      <c r="AC72" s="106"/>
      <c r="AD72" s="106"/>
      <c r="AE72" s="106"/>
      <c r="AF72" s="106"/>
      <c r="AG72" s="106"/>
      <c r="AH72" s="106"/>
      <c r="AI72" s="106"/>
      <c r="AJ72" s="106"/>
      <c r="AK72" s="106"/>
    </row>
    <row r="73" spans="1:37" ht="15.75" customHeight="1">
      <c r="A73" s="106"/>
      <c r="B73" s="654"/>
      <c r="C73" s="106"/>
      <c r="D73" s="106"/>
      <c r="E73" s="106"/>
      <c r="F73" s="106"/>
      <c r="G73" s="106"/>
      <c r="H73" s="106"/>
      <c r="I73" s="106"/>
      <c r="J73" s="106"/>
      <c r="K73" s="106"/>
      <c r="L73" s="106"/>
      <c r="M73" s="106"/>
      <c r="N73" s="106"/>
      <c r="O73" s="106"/>
      <c r="P73" s="893"/>
      <c r="Q73" s="106"/>
      <c r="R73" s="106"/>
      <c r="S73" s="106"/>
      <c r="T73" s="106"/>
      <c r="U73" s="106"/>
      <c r="V73" s="106"/>
      <c r="W73" s="894"/>
      <c r="X73" s="894"/>
      <c r="Y73" s="894"/>
      <c r="Z73" s="655"/>
      <c r="AA73" s="106"/>
      <c r="AB73" s="106"/>
      <c r="AC73" s="106"/>
      <c r="AD73" s="106"/>
      <c r="AE73" s="106"/>
      <c r="AF73" s="106"/>
      <c r="AG73" s="106"/>
      <c r="AH73" s="106"/>
      <c r="AI73" s="106"/>
      <c r="AJ73" s="106"/>
      <c r="AK73" s="106"/>
    </row>
    <row r="74" spans="1:37" ht="15.75" customHeight="1">
      <c r="A74" s="106"/>
      <c r="B74" s="654"/>
      <c r="C74" s="106"/>
      <c r="D74" s="106"/>
      <c r="E74" s="106"/>
      <c r="F74" s="106"/>
      <c r="G74" s="106"/>
      <c r="H74" s="106"/>
      <c r="I74" s="106"/>
      <c r="J74" s="106"/>
      <c r="K74" s="106"/>
      <c r="L74" s="106"/>
      <c r="M74" s="106"/>
      <c r="N74" s="106"/>
      <c r="O74" s="106"/>
      <c r="P74" s="893"/>
      <c r="Q74" s="106"/>
      <c r="R74" s="106"/>
      <c r="S74" s="106"/>
      <c r="T74" s="106"/>
      <c r="U74" s="106"/>
      <c r="V74" s="106"/>
      <c r="W74" s="894"/>
      <c r="X74" s="894"/>
      <c r="Y74" s="894"/>
      <c r="Z74" s="655"/>
      <c r="AA74" s="106"/>
      <c r="AB74" s="106"/>
      <c r="AC74" s="106"/>
      <c r="AD74" s="106"/>
      <c r="AE74" s="106"/>
      <c r="AF74" s="106"/>
      <c r="AG74" s="106"/>
      <c r="AH74" s="106"/>
      <c r="AI74" s="106"/>
      <c r="AJ74" s="106"/>
      <c r="AK74" s="106"/>
    </row>
    <row r="75" spans="1:37" ht="15.75" customHeight="1">
      <c r="A75" s="106"/>
      <c r="B75" s="654"/>
      <c r="C75" s="106"/>
      <c r="D75" s="106"/>
      <c r="E75" s="106"/>
      <c r="F75" s="106"/>
      <c r="G75" s="106"/>
      <c r="H75" s="106"/>
      <c r="I75" s="106"/>
      <c r="J75" s="106"/>
      <c r="K75" s="106"/>
      <c r="L75" s="106"/>
      <c r="M75" s="106"/>
      <c r="N75" s="106"/>
      <c r="O75" s="106"/>
      <c r="P75" s="893"/>
      <c r="Q75" s="106"/>
      <c r="R75" s="106"/>
      <c r="S75" s="106"/>
      <c r="T75" s="106"/>
      <c r="U75" s="106"/>
      <c r="V75" s="106"/>
      <c r="W75" s="894"/>
      <c r="X75" s="894"/>
      <c r="Y75" s="894"/>
      <c r="Z75" s="655"/>
      <c r="AA75" s="106"/>
      <c r="AB75" s="106"/>
      <c r="AC75" s="106"/>
      <c r="AD75" s="106"/>
      <c r="AE75" s="106"/>
      <c r="AF75" s="106"/>
      <c r="AG75" s="106"/>
      <c r="AH75" s="106"/>
      <c r="AI75" s="106"/>
      <c r="AJ75" s="106"/>
      <c r="AK75" s="106"/>
    </row>
    <row r="76" spans="1:37" ht="15.75" customHeight="1">
      <c r="A76" s="106"/>
      <c r="B76" s="654"/>
      <c r="C76" s="106"/>
      <c r="D76" s="106"/>
      <c r="E76" s="106"/>
      <c r="F76" s="106"/>
      <c r="G76" s="106"/>
      <c r="H76" s="106"/>
      <c r="I76" s="106"/>
      <c r="J76" s="106"/>
      <c r="K76" s="106"/>
      <c r="L76" s="106"/>
      <c r="M76" s="106"/>
      <c r="N76" s="106"/>
      <c r="O76" s="106"/>
      <c r="P76" s="893"/>
      <c r="Q76" s="106"/>
      <c r="R76" s="106"/>
      <c r="S76" s="106"/>
      <c r="T76" s="106"/>
      <c r="U76" s="106"/>
      <c r="V76" s="106"/>
      <c r="W76" s="894"/>
      <c r="X76" s="894"/>
      <c r="Y76" s="894"/>
      <c r="Z76" s="655"/>
      <c r="AA76" s="106"/>
      <c r="AB76" s="106"/>
      <c r="AC76" s="106"/>
      <c r="AD76" s="106"/>
      <c r="AE76" s="106"/>
      <c r="AF76" s="106"/>
      <c r="AG76" s="106"/>
      <c r="AH76" s="106"/>
      <c r="AI76" s="106"/>
      <c r="AJ76" s="106"/>
      <c r="AK76" s="106"/>
    </row>
    <row r="77" spans="1:37" ht="15.75" customHeight="1">
      <c r="A77" s="106"/>
      <c r="B77" s="654"/>
      <c r="C77" s="106"/>
      <c r="D77" s="106"/>
      <c r="E77" s="106"/>
      <c r="F77" s="106"/>
      <c r="G77" s="106"/>
      <c r="H77" s="106"/>
      <c r="I77" s="106"/>
      <c r="J77" s="106"/>
      <c r="K77" s="106"/>
      <c r="L77" s="106"/>
      <c r="M77" s="106"/>
      <c r="N77" s="106"/>
      <c r="O77" s="106"/>
      <c r="P77" s="893"/>
      <c r="Q77" s="106"/>
      <c r="R77" s="106"/>
      <c r="S77" s="106"/>
      <c r="T77" s="106"/>
      <c r="U77" s="106"/>
      <c r="V77" s="106"/>
      <c r="W77" s="894"/>
      <c r="X77" s="894"/>
      <c r="Y77" s="894"/>
      <c r="Z77" s="655"/>
      <c r="AA77" s="106"/>
      <c r="AB77" s="106"/>
      <c r="AC77" s="106"/>
      <c r="AD77" s="106"/>
      <c r="AE77" s="106"/>
      <c r="AF77" s="106"/>
      <c r="AG77" s="106"/>
      <c r="AH77" s="106"/>
      <c r="AI77" s="106"/>
      <c r="AJ77" s="106"/>
      <c r="AK77" s="106"/>
    </row>
    <row r="78" spans="1:37" ht="15.75" customHeight="1">
      <c r="A78" s="106"/>
      <c r="B78" s="654"/>
      <c r="C78" s="106"/>
      <c r="D78" s="106"/>
      <c r="E78" s="106"/>
      <c r="F78" s="106"/>
      <c r="G78" s="106"/>
      <c r="H78" s="106"/>
      <c r="I78" s="106"/>
      <c r="J78" s="106"/>
      <c r="K78" s="106"/>
      <c r="L78" s="106"/>
      <c r="M78" s="106"/>
      <c r="N78" s="106"/>
      <c r="O78" s="106"/>
      <c r="P78" s="893"/>
      <c r="Q78" s="106"/>
      <c r="R78" s="106"/>
      <c r="S78" s="106"/>
      <c r="T78" s="106"/>
      <c r="U78" s="106"/>
      <c r="V78" s="106"/>
      <c r="W78" s="894"/>
      <c r="X78" s="894"/>
      <c r="Y78" s="894"/>
      <c r="Z78" s="655"/>
      <c r="AA78" s="106"/>
      <c r="AB78" s="106"/>
      <c r="AC78" s="106"/>
      <c r="AD78" s="106"/>
      <c r="AE78" s="106"/>
      <c r="AF78" s="106"/>
      <c r="AG78" s="106"/>
      <c r="AH78" s="106"/>
      <c r="AI78" s="106"/>
      <c r="AJ78" s="106"/>
      <c r="AK78" s="106"/>
    </row>
    <row r="79" spans="1:37" ht="15.75" customHeight="1">
      <c r="A79" s="106"/>
      <c r="B79" s="654"/>
      <c r="C79" s="106"/>
      <c r="D79" s="106"/>
      <c r="E79" s="106"/>
      <c r="F79" s="106"/>
      <c r="G79" s="106"/>
      <c r="H79" s="106"/>
      <c r="I79" s="106"/>
      <c r="J79" s="106"/>
      <c r="K79" s="106"/>
      <c r="L79" s="106"/>
      <c r="M79" s="106"/>
      <c r="N79" s="106"/>
      <c r="O79" s="106"/>
      <c r="P79" s="893"/>
      <c r="Q79" s="106"/>
      <c r="R79" s="106"/>
      <c r="S79" s="106"/>
      <c r="T79" s="106"/>
      <c r="U79" s="106"/>
      <c r="V79" s="106"/>
      <c r="W79" s="894"/>
      <c r="X79" s="894"/>
      <c r="Y79" s="894"/>
      <c r="Z79" s="655"/>
      <c r="AA79" s="106"/>
      <c r="AB79" s="106"/>
      <c r="AC79" s="106"/>
      <c r="AD79" s="106"/>
      <c r="AE79" s="106"/>
      <c r="AF79" s="106"/>
      <c r="AG79" s="106"/>
      <c r="AH79" s="106"/>
      <c r="AI79" s="106"/>
      <c r="AJ79" s="106"/>
      <c r="AK79" s="106"/>
    </row>
    <row r="80" spans="1:37" ht="15.75" customHeight="1">
      <c r="A80" s="106"/>
      <c r="B80" s="654"/>
      <c r="C80" s="106"/>
      <c r="D80" s="106"/>
      <c r="E80" s="106"/>
      <c r="F80" s="106"/>
      <c r="G80" s="106"/>
      <c r="H80" s="106"/>
      <c r="I80" s="106"/>
      <c r="J80" s="106"/>
      <c r="K80" s="106"/>
      <c r="L80" s="106"/>
      <c r="M80" s="106"/>
      <c r="N80" s="106"/>
      <c r="O80" s="106"/>
      <c r="P80" s="893"/>
      <c r="Q80" s="106"/>
      <c r="R80" s="106"/>
      <c r="S80" s="106"/>
      <c r="T80" s="106"/>
      <c r="U80" s="106"/>
      <c r="V80" s="106"/>
      <c r="W80" s="894"/>
      <c r="X80" s="894"/>
      <c r="Y80" s="894"/>
      <c r="Z80" s="655"/>
      <c r="AA80" s="106"/>
      <c r="AB80" s="106"/>
      <c r="AC80" s="106"/>
      <c r="AD80" s="106"/>
      <c r="AE80" s="106"/>
      <c r="AF80" s="106"/>
      <c r="AG80" s="106"/>
      <c r="AH80" s="106"/>
      <c r="AI80" s="106"/>
      <c r="AJ80" s="106"/>
      <c r="AK80" s="106"/>
    </row>
    <row r="81" spans="1:37" ht="15.75" customHeight="1">
      <c r="A81" s="106"/>
      <c r="B81" s="654"/>
      <c r="C81" s="106"/>
      <c r="D81" s="106"/>
      <c r="E81" s="106"/>
      <c r="F81" s="106"/>
      <c r="G81" s="106"/>
      <c r="H81" s="106"/>
      <c r="I81" s="106"/>
      <c r="J81" s="106"/>
      <c r="K81" s="106"/>
      <c r="L81" s="106"/>
      <c r="M81" s="106"/>
      <c r="N81" s="106"/>
      <c r="O81" s="106"/>
      <c r="P81" s="893"/>
      <c r="Q81" s="106"/>
      <c r="R81" s="106"/>
      <c r="S81" s="106"/>
      <c r="T81" s="106"/>
      <c r="U81" s="106"/>
      <c r="V81" s="106"/>
      <c r="W81" s="894"/>
      <c r="X81" s="894"/>
      <c r="Y81" s="894"/>
      <c r="Z81" s="655"/>
      <c r="AA81" s="106"/>
      <c r="AB81" s="106"/>
      <c r="AC81" s="106"/>
      <c r="AD81" s="106"/>
      <c r="AE81" s="106"/>
      <c r="AF81" s="106"/>
      <c r="AG81" s="106"/>
      <c r="AH81" s="106"/>
      <c r="AI81" s="106"/>
      <c r="AJ81" s="106"/>
      <c r="AK81" s="106"/>
    </row>
    <row r="82" spans="1:37" ht="15.75" customHeight="1">
      <c r="A82" s="106"/>
      <c r="B82" s="654"/>
      <c r="C82" s="106"/>
      <c r="D82" s="106"/>
      <c r="E82" s="106"/>
      <c r="F82" s="106"/>
      <c r="G82" s="106"/>
      <c r="H82" s="106"/>
      <c r="I82" s="106"/>
      <c r="J82" s="106"/>
      <c r="K82" s="106"/>
      <c r="L82" s="106"/>
      <c r="M82" s="106"/>
      <c r="N82" s="106"/>
      <c r="O82" s="106"/>
      <c r="P82" s="893"/>
      <c r="Q82" s="106"/>
      <c r="R82" s="106"/>
      <c r="S82" s="106"/>
      <c r="T82" s="106"/>
      <c r="U82" s="106"/>
      <c r="V82" s="106"/>
      <c r="W82" s="894"/>
      <c r="X82" s="894"/>
      <c r="Y82" s="894"/>
      <c r="Z82" s="655"/>
      <c r="AA82" s="106"/>
      <c r="AB82" s="106"/>
      <c r="AC82" s="106"/>
      <c r="AD82" s="106"/>
      <c r="AE82" s="106"/>
      <c r="AF82" s="106"/>
      <c r="AG82" s="106"/>
      <c r="AH82" s="106"/>
      <c r="AI82" s="106"/>
      <c r="AJ82" s="106"/>
      <c r="AK82" s="106"/>
    </row>
    <row r="83" spans="1:37" ht="15.75" customHeight="1">
      <c r="A83" s="106"/>
      <c r="B83" s="654"/>
      <c r="C83" s="106"/>
      <c r="D83" s="106"/>
      <c r="E83" s="106"/>
      <c r="F83" s="106"/>
      <c r="G83" s="106"/>
      <c r="H83" s="106"/>
      <c r="I83" s="106"/>
      <c r="J83" s="106"/>
      <c r="K83" s="106"/>
      <c r="L83" s="106"/>
      <c r="M83" s="106"/>
      <c r="N83" s="106"/>
      <c r="O83" s="106"/>
      <c r="P83" s="893"/>
      <c r="Q83" s="106"/>
      <c r="R83" s="106"/>
      <c r="S83" s="106"/>
      <c r="T83" s="106"/>
      <c r="U83" s="106"/>
      <c r="V83" s="106"/>
      <c r="W83" s="894"/>
      <c r="X83" s="894"/>
      <c r="Y83" s="894"/>
      <c r="Z83" s="655"/>
      <c r="AA83" s="106"/>
      <c r="AB83" s="106"/>
      <c r="AC83" s="106"/>
      <c r="AD83" s="106"/>
      <c r="AE83" s="106"/>
      <c r="AF83" s="106"/>
      <c r="AG83" s="106"/>
      <c r="AH83" s="106"/>
      <c r="AI83" s="106"/>
      <c r="AJ83" s="106"/>
      <c r="AK83" s="106"/>
    </row>
    <row r="84" spans="1:37" ht="15.75" customHeight="1">
      <c r="A84" s="106"/>
      <c r="B84" s="654"/>
      <c r="C84" s="106"/>
      <c r="D84" s="106"/>
      <c r="E84" s="106"/>
      <c r="F84" s="106"/>
      <c r="G84" s="106"/>
      <c r="H84" s="106"/>
      <c r="I84" s="106"/>
      <c r="J84" s="106"/>
      <c r="K84" s="106"/>
      <c r="L84" s="106"/>
      <c r="M84" s="106"/>
      <c r="N84" s="106"/>
      <c r="O84" s="106"/>
      <c r="P84" s="893"/>
      <c r="Q84" s="106"/>
      <c r="R84" s="106"/>
      <c r="S84" s="106"/>
      <c r="T84" s="106"/>
      <c r="U84" s="106"/>
      <c r="V84" s="106"/>
      <c r="W84" s="894"/>
      <c r="X84" s="894"/>
      <c r="Y84" s="894"/>
      <c r="Z84" s="655"/>
      <c r="AA84" s="106"/>
      <c r="AB84" s="106"/>
      <c r="AC84" s="106"/>
      <c r="AD84" s="106"/>
      <c r="AE84" s="106"/>
      <c r="AF84" s="106"/>
      <c r="AG84" s="106"/>
      <c r="AH84" s="106"/>
      <c r="AI84" s="106"/>
      <c r="AJ84" s="106"/>
      <c r="AK84" s="106"/>
    </row>
    <row r="85" spans="1:37" ht="15.75" customHeight="1">
      <c r="A85" s="106"/>
      <c r="B85" s="654"/>
      <c r="C85" s="106"/>
      <c r="D85" s="106"/>
      <c r="E85" s="106"/>
      <c r="F85" s="106"/>
      <c r="G85" s="106"/>
      <c r="H85" s="106"/>
      <c r="I85" s="106"/>
      <c r="J85" s="106"/>
      <c r="K85" s="106"/>
      <c r="L85" s="106"/>
      <c r="M85" s="106"/>
      <c r="N85" s="106"/>
      <c r="O85" s="106"/>
      <c r="P85" s="893"/>
      <c r="Q85" s="106"/>
      <c r="R85" s="106"/>
      <c r="S85" s="106"/>
      <c r="T85" s="106"/>
      <c r="U85" s="106"/>
      <c r="V85" s="106"/>
      <c r="W85" s="894"/>
      <c r="X85" s="894"/>
      <c r="Y85" s="894"/>
      <c r="Z85" s="655"/>
      <c r="AA85" s="106"/>
      <c r="AB85" s="106"/>
      <c r="AC85" s="106"/>
      <c r="AD85" s="106"/>
      <c r="AE85" s="106"/>
      <c r="AF85" s="106"/>
      <c r="AG85" s="106"/>
      <c r="AH85" s="106"/>
      <c r="AI85" s="106"/>
      <c r="AJ85" s="106"/>
      <c r="AK85" s="106"/>
    </row>
    <row r="86" spans="1:37" ht="15.75" customHeight="1">
      <c r="A86" s="106"/>
      <c r="B86" s="654"/>
      <c r="C86" s="106"/>
      <c r="D86" s="106"/>
      <c r="E86" s="106"/>
      <c r="F86" s="106"/>
      <c r="G86" s="106"/>
      <c r="H86" s="106"/>
      <c r="I86" s="106"/>
      <c r="J86" s="106"/>
      <c r="K86" s="106"/>
      <c r="L86" s="106"/>
      <c r="M86" s="106"/>
      <c r="N86" s="106"/>
      <c r="O86" s="106"/>
      <c r="P86" s="893"/>
      <c r="Q86" s="106"/>
      <c r="R86" s="106"/>
      <c r="S86" s="106"/>
      <c r="T86" s="106"/>
      <c r="U86" s="106"/>
      <c r="V86" s="106"/>
      <c r="W86" s="894"/>
      <c r="X86" s="894"/>
      <c r="Y86" s="894"/>
      <c r="Z86" s="655"/>
      <c r="AA86" s="106"/>
      <c r="AB86" s="106"/>
      <c r="AC86" s="106"/>
      <c r="AD86" s="106"/>
      <c r="AE86" s="106"/>
      <c r="AF86" s="106"/>
      <c r="AG86" s="106"/>
      <c r="AH86" s="106"/>
      <c r="AI86" s="106"/>
      <c r="AJ86" s="106"/>
      <c r="AK86" s="106"/>
    </row>
    <row r="87" spans="1:37" ht="15.75" customHeight="1">
      <c r="A87" s="106"/>
      <c r="B87" s="654"/>
      <c r="C87" s="106"/>
      <c r="D87" s="106"/>
      <c r="E87" s="106"/>
      <c r="F87" s="106"/>
      <c r="G87" s="106"/>
      <c r="H87" s="106"/>
      <c r="I87" s="106"/>
      <c r="J87" s="106"/>
      <c r="K87" s="106"/>
      <c r="L87" s="106"/>
      <c r="M87" s="106"/>
      <c r="N87" s="106"/>
      <c r="O87" s="106"/>
      <c r="P87" s="893"/>
      <c r="Q87" s="106"/>
      <c r="R87" s="106"/>
      <c r="S87" s="106"/>
      <c r="T87" s="106"/>
      <c r="U87" s="106"/>
      <c r="V87" s="106"/>
      <c r="W87" s="894"/>
      <c r="X87" s="894"/>
      <c r="Y87" s="894"/>
      <c r="Z87" s="655"/>
      <c r="AA87" s="106"/>
      <c r="AB87" s="106"/>
      <c r="AC87" s="106"/>
      <c r="AD87" s="106"/>
      <c r="AE87" s="106"/>
      <c r="AF87" s="106"/>
      <c r="AG87" s="106"/>
      <c r="AH87" s="106"/>
      <c r="AI87" s="106"/>
      <c r="AJ87" s="106"/>
      <c r="AK87" s="106"/>
    </row>
    <row r="88" spans="1:37" ht="15.75" customHeight="1">
      <c r="A88" s="106"/>
      <c r="B88" s="654"/>
      <c r="C88" s="106"/>
      <c r="D88" s="106"/>
      <c r="E88" s="106"/>
      <c r="F88" s="106"/>
      <c r="G88" s="106"/>
      <c r="H88" s="106"/>
      <c r="I88" s="106"/>
      <c r="J88" s="106"/>
      <c r="K88" s="106"/>
      <c r="L88" s="106"/>
      <c r="M88" s="106"/>
      <c r="N88" s="106"/>
      <c r="O88" s="106"/>
      <c r="P88" s="893"/>
      <c r="Q88" s="106"/>
      <c r="R88" s="106"/>
      <c r="S88" s="106"/>
      <c r="T88" s="106"/>
      <c r="U88" s="106"/>
      <c r="V88" s="106"/>
      <c r="W88" s="894"/>
      <c r="X88" s="894"/>
      <c r="Y88" s="894"/>
      <c r="Z88" s="655"/>
      <c r="AA88" s="106"/>
      <c r="AB88" s="106"/>
      <c r="AC88" s="106"/>
      <c r="AD88" s="106"/>
      <c r="AE88" s="106"/>
      <c r="AF88" s="106"/>
      <c r="AG88" s="106"/>
      <c r="AH88" s="106"/>
      <c r="AI88" s="106"/>
      <c r="AJ88" s="106"/>
      <c r="AK88" s="106"/>
    </row>
    <row r="89" spans="1:37" ht="15.75" customHeight="1">
      <c r="A89" s="106"/>
      <c r="B89" s="654"/>
      <c r="C89" s="106"/>
      <c r="D89" s="106"/>
      <c r="E89" s="106"/>
      <c r="F89" s="106"/>
      <c r="G89" s="106"/>
      <c r="H89" s="106"/>
      <c r="I89" s="106"/>
      <c r="J89" s="106"/>
      <c r="K89" s="106"/>
      <c r="L89" s="106"/>
      <c r="M89" s="106"/>
      <c r="N89" s="106"/>
      <c r="O89" s="106"/>
      <c r="P89" s="893"/>
      <c r="Q89" s="106"/>
      <c r="R89" s="106"/>
      <c r="S89" s="106"/>
      <c r="T89" s="106"/>
      <c r="U89" s="106"/>
      <c r="V89" s="106"/>
      <c r="W89" s="894"/>
      <c r="X89" s="894"/>
      <c r="Y89" s="894"/>
      <c r="Z89" s="655"/>
      <c r="AA89" s="106"/>
      <c r="AB89" s="106"/>
      <c r="AC89" s="106"/>
      <c r="AD89" s="106"/>
      <c r="AE89" s="106"/>
      <c r="AF89" s="106"/>
      <c r="AG89" s="106"/>
      <c r="AH89" s="106"/>
      <c r="AI89" s="106"/>
      <c r="AJ89" s="106"/>
      <c r="AK89" s="106"/>
    </row>
    <row r="90" spans="1:37" ht="15.75" customHeight="1">
      <c r="A90" s="106"/>
      <c r="B90" s="654"/>
      <c r="C90" s="106"/>
      <c r="D90" s="106"/>
      <c r="E90" s="106"/>
      <c r="F90" s="106"/>
      <c r="G90" s="106"/>
      <c r="H90" s="106"/>
      <c r="I90" s="106"/>
      <c r="J90" s="106"/>
      <c r="K90" s="106"/>
      <c r="L90" s="106"/>
      <c r="M90" s="106"/>
      <c r="N90" s="106"/>
      <c r="O90" s="106"/>
      <c r="P90" s="893"/>
      <c r="Q90" s="106"/>
      <c r="R90" s="106"/>
      <c r="S90" s="106"/>
      <c r="T90" s="106"/>
      <c r="U90" s="106"/>
      <c r="V90" s="106"/>
      <c r="W90" s="894"/>
      <c r="X90" s="894"/>
      <c r="Y90" s="894"/>
      <c r="Z90" s="655"/>
      <c r="AA90" s="106"/>
      <c r="AB90" s="106"/>
      <c r="AC90" s="106"/>
      <c r="AD90" s="106"/>
      <c r="AE90" s="106"/>
      <c r="AF90" s="106"/>
      <c r="AG90" s="106"/>
      <c r="AH90" s="106"/>
      <c r="AI90" s="106"/>
      <c r="AJ90" s="106"/>
      <c r="AK90" s="106"/>
    </row>
    <row r="91" spans="1:37" ht="15.75" customHeight="1">
      <c r="A91" s="106"/>
      <c r="B91" s="654"/>
      <c r="C91" s="106"/>
      <c r="D91" s="106"/>
      <c r="E91" s="106"/>
      <c r="F91" s="106"/>
      <c r="G91" s="106"/>
      <c r="H91" s="106"/>
      <c r="I91" s="106"/>
      <c r="J91" s="106"/>
      <c r="K91" s="106"/>
      <c r="L91" s="106"/>
      <c r="M91" s="106"/>
      <c r="N91" s="106"/>
      <c r="O91" s="106"/>
      <c r="P91" s="893"/>
      <c r="Q91" s="106"/>
      <c r="R91" s="106"/>
      <c r="S91" s="106"/>
      <c r="T91" s="106"/>
      <c r="U91" s="106"/>
      <c r="V91" s="106"/>
      <c r="W91" s="894"/>
      <c r="X91" s="894"/>
      <c r="Y91" s="894"/>
      <c r="Z91" s="655"/>
      <c r="AA91" s="106"/>
      <c r="AB91" s="106"/>
      <c r="AC91" s="106"/>
      <c r="AD91" s="106"/>
      <c r="AE91" s="106"/>
      <c r="AF91" s="106"/>
      <c r="AG91" s="106"/>
      <c r="AH91" s="106"/>
      <c r="AI91" s="106"/>
      <c r="AJ91" s="106"/>
      <c r="AK91" s="106"/>
    </row>
    <row r="92" spans="1:37" ht="15.75" customHeight="1">
      <c r="A92" s="106"/>
      <c r="B92" s="654"/>
      <c r="C92" s="106"/>
      <c r="D92" s="106"/>
      <c r="E92" s="106"/>
      <c r="F92" s="106"/>
      <c r="G92" s="106"/>
      <c r="H92" s="106"/>
      <c r="I92" s="106"/>
      <c r="J92" s="106"/>
      <c r="K92" s="106"/>
      <c r="L92" s="106"/>
      <c r="M92" s="106"/>
      <c r="N92" s="106"/>
      <c r="O92" s="106"/>
      <c r="P92" s="893"/>
      <c r="Q92" s="106"/>
      <c r="R92" s="106"/>
      <c r="S92" s="106"/>
      <c r="T92" s="106"/>
      <c r="U92" s="106"/>
      <c r="V92" s="106"/>
      <c r="W92" s="894"/>
      <c r="X92" s="894"/>
      <c r="Y92" s="894"/>
      <c r="Z92" s="655"/>
      <c r="AA92" s="106"/>
      <c r="AB92" s="106"/>
      <c r="AC92" s="106"/>
      <c r="AD92" s="106"/>
      <c r="AE92" s="106"/>
      <c r="AF92" s="106"/>
      <c r="AG92" s="106"/>
      <c r="AH92" s="106"/>
      <c r="AI92" s="106"/>
      <c r="AJ92" s="106"/>
      <c r="AK92" s="106"/>
    </row>
    <row r="93" spans="1:37" ht="15.75" customHeight="1">
      <c r="A93" s="106"/>
      <c r="B93" s="654"/>
      <c r="C93" s="106"/>
      <c r="D93" s="106"/>
      <c r="E93" s="106"/>
      <c r="F93" s="106"/>
      <c r="G93" s="106"/>
      <c r="H93" s="106"/>
      <c r="I93" s="106"/>
      <c r="J93" s="106"/>
      <c r="K93" s="106"/>
      <c r="L93" s="106"/>
      <c r="M93" s="106"/>
      <c r="N93" s="106"/>
      <c r="O93" s="106"/>
      <c r="P93" s="893"/>
      <c r="Q93" s="106"/>
      <c r="R93" s="106"/>
      <c r="S93" s="106"/>
      <c r="T93" s="106"/>
      <c r="U93" s="106"/>
      <c r="V93" s="106"/>
      <c r="W93" s="894"/>
      <c r="X93" s="894"/>
      <c r="Y93" s="894"/>
      <c r="Z93" s="655"/>
      <c r="AA93" s="106"/>
      <c r="AB93" s="106"/>
      <c r="AC93" s="106"/>
      <c r="AD93" s="106"/>
      <c r="AE93" s="106"/>
      <c r="AF93" s="106"/>
      <c r="AG93" s="106"/>
      <c r="AH93" s="106"/>
      <c r="AI93" s="106"/>
      <c r="AJ93" s="106"/>
      <c r="AK93" s="106"/>
    </row>
    <row r="94" spans="1:37" ht="15.75" customHeight="1">
      <c r="A94" s="106"/>
      <c r="B94" s="654"/>
      <c r="C94" s="106"/>
      <c r="D94" s="106"/>
      <c r="E94" s="106"/>
      <c r="F94" s="106"/>
      <c r="G94" s="106"/>
      <c r="H94" s="106"/>
      <c r="I94" s="106"/>
      <c r="J94" s="106"/>
      <c r="K94" s="106"/>
      <c r="L94" s="106"/>
      <c r="M94" s="106"/>
      <c r="N94" s="106"/>
      <c r="O94" s="106"/>
      <c r="P94" s="893"/>
      <c r="Q94" s="106"/>
      <c r="R94" s="106"/>
      <c r="S94" s="106"/>
      <c r="T94" s="106"/>
      <c r="U94" s="106"/>
      <c r="V94" s="106"/>
      <c r="W94" s="894"/>
      <c r="X94" s="894"/>
      <c r="Y94" s="894"/>
      <c r="Z94" s="655"/>
      <c r="AA94" s="106"/>
      <c r="AB94" s="106"/>
      <c r="AC94" s="106"/>
      <c r="AD94" s="106"/>
      <c r="AE94" s="106"/>
      <c r="AF94" s="106"/>
      <c r="AG94" s="106"/>
      <c r="AH94" s="106"/>
      <c r="AI94" s="106"/>
      <c r="AJ94" s="106"/>
      <c r="AK94" s="106"/>
    </row>
    <row r="95" spans="1:37" ht="15.75" customHeight="1">
      <c r="A95" s="106"/>
      <c r="B95" s="654"/>
      <c r="C95" s="106"/>
      <c r="D95" s="106"/>
      <c r="E95" s="106"/>
      <c r="F95" s="106"/>
      <c r="G95" s="106"/>
      <c r="H95" s="106"/>
      <c r="I95" s="106"/>
      <c r="J95" s="106"/>
      <c r="K95" s="106"/>
      <c r="L95" s="106"/>
      <c r="M95" s="106"/>
      <c r="N95" s="106"/>
      <c r="O95" s="106"/>
      <c r="P95" s="893"/>
      <c r="Q95" s="106"/>
      <c r="R95" s="106"/>
      <c r="S95" s="106"/>
      <c r="T95" s="106"/>
      <c r="U95" s="106"/>
      <c r="V95" s="106"/>
      <c r="W95" s="894"/>
      <c r="X95" s="894"/>
      <c r="Y95" s="894"/>
      <c r="Z95" s="655"/>
      <c r="AA95" s="106"/>
      <c r="AB95" s="106"/>
      <c r="AC95" s="106"/>
      <c r="AD95" s="106"/>
      <c r="AE95" s="106"/>
      <c r="AF95" s="106"/>
      <c r="AG95" s="106"/>
      <c r="AH95" s="106"/>
      <c r="AI95" s="106"/>
      <c r="AJ95" s="106"/>
      <c r="AK95" s="106"/>
    </row>
    <row r="96" spans="1:37" ht="15.75" customHeight="1">
      <c r="A96" s="106"/>
      <c r="B96" s="654"/>
      <c r="C96" s="106"/>
      <c r="D96" s="106"/>
      <c r="E96" s="106"/>
      <c r="F96" s="106"/>
      <c r="G96" s="106"/>
      <c r="H96" s="106"/>
      <c r="I96" s="106"/>
      <c r="J96" s="106"/>
      <c r="K96" s="106"/>
      <c r="L96" s="106"/>
      <c r="M96" s="106"/>
      <c r="N96" s="106"/>
      <c r="O96" s="106"/>
      <c r="P96" s="893"/>
      <c r="Q96" s="106"/>
      <c r="R96" s="106"/>
      <c r="S96" s="106"/>
      <c r="T96" s="106"/>
      <c r="U96" s="106"/>
      <c r="V96" s="106"/>
      <c r="W96" s="894"/>
      <c r="X96" s="894"/>
      <c r="Y96" s="894"/>
      <c r="Z96" s="655"/>
      <c r="AA96" s="106"/>
      <c r="AB96" s="106"/>
      <c r="AC96" s="106"/>
      <c r="AD96" s="106"/>
      <c r="AE96" s="106"/>
      <c r="AF96" s="106"/>
      <c r="AG96" s="106"/>
      <c r="AH96" s="106"/>
      <c r="AI96" s="106"/>
      <c r="AJ96" s="106"/>
      <c r="AK96" s="106"/>
    </row>
    <row r="97" spans="1:37" ht="15.75" customHeight="1">
      <c r="A97" s="106"/>
      <c r="B97" s="654"/>
      <c r="C97" s="106"/>
      <c r="D97" s="106"/>
      <c r="E97" s="106"/>
      <c r="F97" s="106"/>
      <c r="G97" s="106"/>
      <c r="H97" s="106"/>
      <c r="I97" s="106"/>
      <c r="J97" s="106"/>
      <c r="K97" s="106"/>
      <c r="L97" s="106"/>
      <c r="M97" s="106"/>
      <c r="N97" s="106"/>
      <c r="O97" s="106"/>
      <c r="P97" s="893"/>
      <c r="Q97" s="106"/>
      <c r="R97" s="106"/>
      <c r="S97" s="106"/>
      <c r="T97" s="106"/>
      <c r="U97" s="106"/>
      <c r="V97" s="106"/>
      <c r="W97" s="894"/>
      <c r="X97" s="894"/>
      <c r="Y97" s="894"/>
      <c r="Z97" s="655"/>
      <c r="AA97" s="106"/>
      <c r="AB97" s="106"/>
      <c r="AC97" s="106"/>
      <c r="AD97" s="106"/>
      <c r="AE97" s="106"/>
      <c r="AF97" s="106"/>
      <c r="AG97" s="106"/>
      <c r="AH97" s="106"/>
      <c r="AI97" s="106"/>
      <c r="AJ97" s="106"/>
      <c r="AK97" s="106"/>
    </row>
    <row r="98" spans="1:37" ht="15.75" customHeight="1">
      <c r="A98" s="106"/>
      <c r="B98" s="654"/>
      <c r="C98" s="106"/>
      <c r="D98" s="106"/>
      <c r="E98" s="106"/>
      <c r="F98" s="106"/>
      <c r="G98" s="106"/>
      <c r="H98" s="106"/>
      <c r="I98" s="106"/>
      <c r="J98" s="106"/>
      <c r="K98" s="106"/>
      <c r="L98" s="106"/>
      <c r="M98" s="106"/>
      <c r="N98" s="106"/>
      <c r="O98" s="106"/>
      <c r="P98" s="893"/>
      <c r="Q98" s="106"/>
      <c r="R98" s="106"/>
      <c r="S98" s="106"/>
      <c r="T98" s="106"/>
      <c r="U98" s="106"/>
      <c r="V98" s="106"/>
      <c r="W98" s="894"/>
      <c r="X98" s="894"/>
      <c r="Y98" s="894"/>
      <c r="Z98" s="655"/>
      <c r="AA98" s="106"/>
      <c r="AB98" s="106"/>
      <c r="AC98" s="106"/>
      <c r="AD98" s="106"/>
      <c r="AE98" s="106"/>
      <c r="AF98" s="106"/>
      <c r="AG98" s="106"/>
      <c r="AH98" s="106"/>
      <c r="AI98" s="106"/>
      <c r="AJ98" s="106"/>
      <c r="AK98" s="106"/>
    </row>
    <row r="99" spans="1:37" ht="15.75" customHeight="1">
      <c r="A99" s="106"/>
      <c r="B99" s="654"/>
      <c r="C99" s="106"/>
      <c r="D99" s="106"/>
      <c r="E99" s="106"/>
      <c r="F99" s="106"/>
      <c r="G99" s="106"/>
      <c r="H99" s="106"/>
      <c r="I99" s="106"/>
      <c r="J99" s="106"/>
      <c r="K99" s="106"/>
      <c r="L99" s="106"/>
      <c r="M99" s="106"/>
      <c r="N99" s="106"/>
      <c r="O99" s="106"/>
      <c r="P99" s="893"/>
      <c r="Q99" s="106"/>
      <c r="R99" s="106"/>
      <c r="S99" s="106"/>
      <c r="T99" s="106"/>
      <c r="U99" s="106"/>
      <c r="V99" s="106"/>
      <c r="W99" s="894"/>
      <c r="X99" s="894"/>
      <c r="Y99" s="894"/>
      <c r="Z99" s="655"/>
      <c r="AA99" s="106"/>
      <c r="AB99" s="106"/>
      <c r="AC99" s="106"/>
      <c r="AD99" s="106"/>
      <c r="AE99" s="106"/>
      <c r="AF99" s="106"/>
      <c r="AG99" s="106"/>
      <c r="AH99" s="106"/>
      <c r="AI99" s="106"/>
      <c r="AJ99" s="106"/>
      <c r="AK99" s="106"/>
    </row>
    <row r="100" spans="1:37" ht="15.75" customHeight="1">
      <c r="A100" s="106"/>
      <c r="B100" s="654"/>
      <c r="C100" s="106"/>
      <c r="D100" s="106"/>
      <c r="E100" s="106"/>
      <c r="F100" s="106"/>
      <c r="G100" s="106"/>
      <c r="H100" s="106"/>
      <c r="I100" s="106"/>
      <c r="J100" s="106"/>
      <c r="K100" s="106"/>
      <c r="L100" s="106"/>
      <c r="M100" s="106"/>
      <c r="N100" s="106"/>
      <c r="O100" s="106"/>
      <c r="P100" s="893"/>
      <c r="Q100" s="106"/>
      <c r="R100" s="106"/>
      <c r="S100" s="106"/>
      <c r="T100" s="106"/>
      <c r="U100" s="106"/>
      <c r="V100" s="106"/>
      <c r="W100" s="894"/>
      <c r="X100" s="894"/>
      <c r="Y100" s="894"/>
      <c r="Z100" s="655"/>
      <c r="AA100" s="106"/>
      <c r="AB100" s="106"/>
      <c r="AC100" s="106"/>
      <c r="AD100" s="106"/>
      <c r="AE100" s="106"/>
      <c r="AF100" s="106"/>
      <c r="AG100" s="106"/>
      <c r="AH100" s="106"/>
      <c r="AI100" s="106"/>
      <c r="AJ100" s="106"/>
      <c r="AK100" s="106"/>
    </row>
    <row r="101" spans="1:37" ht="15.75" customHeight="1">
      <c r="A101" s="106"/>
      <c r="B101" s="654"/>
      <c r="C101" s="106"/>
      <c r="D101" s="106"/>
      <c r="E101" s="106"/>
      <c r="F101" s="106"/>
      <c r="G101" s="106"/>
      <c r="H101" s="106"/>
      <c r="I101" s="106"/>
      <c r="J101" s="106"/>
      <c r="K101" s="106"/>
      <c r="L101" s="106"/>
      <c r="M101" s="106"/>
      <c r="N101" s="106"/>
      <c r="O101" s="106"/>
      <c r="P101" s="893"/>
      <c r="Q101" s="106"/>
      <c r="R101" s="106"/>
      <c r="S101" s="106"/>
      <c r="T101" s="106"/>
      <c r="U101" s="106"/>
      <c r="V101" s="106"/>
      <c r="W101" s="894"/>
      <c r="X101" s="894"/>
      <c r="Y101" s="894"/>
      <c r="Z101" s="655"/>
      <c r="AA101" s="106"/>
      <c r="AB101" s="106"/>
      <c r="AC101" s="106"/>
      <c r="AD101" s="106"/>
      <c r="AE101" s="106"/>
      <c r="AF101" s="106"/>
      <c r="AG101" s="106"/>
      <c r="AH101" s="106"/>
      <c r="AI101" s="106"/>
      <c r="AJ101" s="106"/>
      <c r="AK101" s="106"/>
    </row>
    <row r="102" spans="1:37" ht="15.75" customHeight="1">
      <c r="A102" s="106"/>
      <c r="B102" s="654"/>
      <c r="C102" s="106"/>
      <c r="D102" s="106"/>
      <c r="E102" s="106"/>
      <c r="F102" s="106"/>
      <c r="G102" s="106"/>
      <c r="H102" s="106"/>
      <c r="I102" s="106"/>
      <c r="J102" s="106"/>
      <c r="K102" s="106"/>
      <c r="L102" s="106"/>
      <c r="M102" s="106"/>
      <c r="N102" s="106"/>
      <c r="O102" s="106"/>
      <c r="P102" s="893"/>
      <c r="Q102" s="106"/>
      <c r="R102" s="106"/>
      <c r="S102" s="106"/>
      <c r="T102" s="106"/>
      <c r="U102" s="106"/>
      <c r="V102" s="106"/>
      <c r="W102" s="894"/>
      <c r="X102" s="894"/>
      <c r="Y102" s="894"/>
      <c r="Z102" s="655"/>
      <c r="AA102" s="106"/>
      <c r="AB102" s="106"/>
      <c r="AC102" s="106"/>
      <c r="AD102" s="106"/>
      <c r="AE102" s="106"/>
      <c r="AF102" s="106"/>
      <c r="AG102" s="106"/>
      <c r="AH102" s="106"/>
      <c r="AI102" s="106"/>
      <c r="AJ102" s="106"/>
      <c r="AK102" s="106"/>
    </row>
    <row r="103" spans="1:37" ht="15.75" customHeight="1">
      <c r="A103" s="106"/>
      <c r="B103" s="654"/>
      <c r="C103" s="106"/>
      <c r="D103" s="106"/>
      <c r="E103" s="106"/>
      <c r="F103" s="106"/>
      <c r="G103" s="106"/>
      <c r="H103" s="106"/>
      <c r="I103" s="106"/>
      <c r="J103" s="106"/>
      <c r="K103" s="106"/>
      <c r="L103" s="106"/>
      <c r="M103" s="106"/>
      <c r="N103" s="106"/>
      <c r="O103" s="106"/>
      <c r="P103" s="893"/>
      <c r="Q103" s="106"/>
      <c r="R103" s="106"/>
      <c r="S103" s="106"/>
      <c r="T103" s="106"/>
      <c r="U103" s="106"/>
      <c r="V103" s="106"/>
      <c r="W103" s="894"/>
      <c r="X103" s="894"/>
      <c r="Y103" s="894"/>
      <c r="Z103" s="655"/>
      <c r="AA103" s="106"/>
      <c r="AB103" s="106"/>
      <c r="AC103" s="106"/>
      <c r="AD103" s="106"/>
      <c r="AE103" s="106"/>
      <c r="AF103" s="106"/>
      <c r="AG103" s="106"/>
      <c r="AH103" s="106"/>
      <c r="AI103" s="106"/>
      <c r="AJ103" s="106"/>
      <c r="AK103" s="106"/>
    </row>
    <row r="104" spans="1:37" ht="15.75" customHeight="1">
      <c r="A104" s="106"/>
      <c r="B104" s="654"/>
      <c r="C104" s="106"/>
      <c r="D104" s="106"/>
      <c r="E104" s="106"/>
      <c r="F104" s="106"/>
      <c r="G104" s="106"/>
      <c r="H104" s="106"/>
      <c r="I104" s="106"/>
      <c r="J104" s="106"/>
      <c r="K104" s="106"/>
      <c r="L104" s="106"/>
      <c r="M104" s="106"/>
      <c r="N104" s="106"/>
      <c r="O104" s="106"/>
      <c r="P104" s="893"/>
      <c r="Q104" s="106"/>
      <c r="R104" s="106"/>
      <c r="S104" s="106"/>
      <c r="T104" s="106"/>
      <c r="U104" s="106"/>
      <c r="V104" s="106"/>
      <c r="W104" s="894"/>
      <c r="X104" s="894"/>
      <c r="Y104" s="894"/>
      <c r="Z104" s="655"/>
      <c r="AA104" s="106"/>
      <c r="AB104" s="106"/>
      <c r="AC104" s="106"/>
      <c r="AD104" s="106"/>
      <c r="AE104" s="106"/>
      <c r="AF104" s="106"/>
      <c r="AG104" s="106"/>
      <c r="AH104" s="106"/>
      <c r="AI104" s="106"/>
      <c r="AJ104" s="106"/>
      <c r="AK104" s="106"/>
    </row>
    <row r="105" spans="1:37" ht="15.75" customHeight="1">
      <c r="A105" s="106"/>
      <c r="B105" s="654"/>
      <c r="C105" s="106"/>
      <c r="D105" s="106"/>
      <c r="E105" s="106"/>
      <c r="F105" s="106"/>
      <c r="G105" s="106"/>
      <c r="H105" s="106"/>
      <c r="I105" s="106"/>
      <c r="J105" s="106"/>
      <c r="K105" s="106"/>
      <c r="L105" s="106"/>
      <c r="M105" s="106"/>
      <c r="N105" s="106"/>
      <c r="O105" s="106"/>
      <c r="P105" s="893"/>
      <c r="Q105" s="106"/>
      <c r="R105" s="106"/>
      <c r="S105" s="106"/>
      <c r="T105" s="106"/>
      <c r="U105" s="106"/>
      <c r="V105" s="106"/>
      <c r="W105" s="894"/>
      <c r="X105" s="894"/>
      <c r="Y105" s="894"/>
      <c r="Z105" s="655"/>
      <c r="AA105" s="106"/>
      <c r="AB105" s="106"/>
      <c r="AC105" s="106"/>
      <c r="AD105" s="106"/>
      <c r="AE105" s="106"/>
      <c r="AF105" s="106"/>
      <c r="AG105" s="106"/>
      <c r="AH105" s="106"/>
      <c r="AI105" s="106"/>
      <c r="AJ105" s="106"/>
      <c r="AK105" s="106"/>
    </row>
    <row r="106" spans="1:37" ht="15.75" customHeight="1">
      <c r="A106" s="106"/>
      <c r="B106" s="654"/>
      <c r="C106" s="106"/>
      <c r="D106" s="106"/>
      <c r="E106" s="106"/>
      <c r="F106" s="106"/>
      <c r="G106" s="106"/>
      <c r="H106" s="106"/>
      <c r="I106" s="106"/>
      <c r="J106" s="106"/>
      <c r="K106" s="106"/>
      <c r="L106" s="106"/>
      <c r="M106" s="106"/>
      <c r="N106" s="106"/>
      <c r="O106" s="106"/>
      <c r="P106" s="893"/>
      <c r="Q106" s="106"/>
      <c r="R106" s="106"/>
      <c r="S106" s="106"/>
      <c r="T106" s="106"/>
      <c r="U106" s="106"/>
      <c r="V106" s="106"/>
      <c r="W106" s="894"/>
      <c r="X106" s="894"/>
      <c r="Y106" s="894"/>
      <c r="Z106" s="655"/>
      <c r="AA106" s="106"/>
      <c r="AB106" s="106"/>
      <c r="AC106" s="106"/>
      <c r="AD106" s="106"/>
      <c r="AE106" s="106"/>
      <c r="AF106" s="106"/>
      <c r="AG106" s="106"/>
      <c r="AH106" s="106"/>
      <c r="AI106" s="106"/>
      <c r="AJ106" s="106"/>
      <c r="AK106" s="106"/>
    </row>
    <row r="107" spans="1:37" ht="15.75" customHeight="1">
      <c r="A107" s="106"/>
      <c r="B107" s="654"/>
      <c r="C107" s="106"/>
      <c r="D107" s="106"/>
      <c r="E107" s="106"/>
      <c r="F107" s="106"/>
      <c r="G107" s="106"/>
      <c r="H107" s="106"/>
      <c r="I107" s="106"/>
      <c r="J107" s="106"/>
      <c r="K107" s="106"/>
      <c r="L107" s="106"/>
      <c r="M107" s="106"/>
      <c r="N107" s="106"/>
      <c r="O107" s="106"/>
      <c r="P107" s="893"/>
      <c r="Q107" s="106"/>
      <c r="R107" s="106"/>
      <c r="S107" s="106"/>
      <c r="T107" s="106"/>
      <c r="U107" s="106"/>
      <c r="V107" s="106"/>
      <c r="W107" s="894"/>
      <c r="X107" s="894"/>
      <c r="Y107" s="894"/>
      <c r="Z107" s="655"/>
      <c r="AA107" s="106"/>
      <c r="AB107" s="106"/>
      <c r="AC107" s="106"/>
      <c r="AD107" s="106"/>
      <c r="AE107" s="106"/>
      <c r="AF107" s="106"/>
      <c r="AG107" s="106"/>
      <c r="AH107" s="106"/>
      <c r="AI107" s="106"/>
      <c r="AJ107" s="106"/>
      <c r="AK107" s="106"/>
    </row>
    <row r="108" spans="1:37" ht="15.75" customHeight="1">
      <c r="A108" s="106"/>
      <c r="B108" s="654"/>
      <c r="C108" s="106"/>
      <c r="D108" s="106"/>
      <c r="E108" s="106"/>
      <c r="F108" s="106"/>
      <c r="G108" s="106"/>
      <c r="H108" s="106"/>
      <c r="I108" s="106"/>
      <c r="J108" s="106"/>
      <c r="K108" s="106"/>
      <c r="L108" s="106"/>
      <c r="M108" s="106"/>
      <c r="N108" s="106"/>
      <c r="O108" s="106"/>
      <c r="P108" s="893"/>
      <c r="Q108" s="106"/>
      <c r="R108" s="106"/>
      <c r="S108" s="106"/>
      <c r="T108" s="106"/>
      <c r="U108" s="106"/>
      <c r="V108" s="106"/>
      <c r="W108" s="894"/>
      <c r="X108" s="894"/>
      <c r="Y108" s="894"/>
      <c r="Z108" s="655"/>
      <c r="AA108" s="106"/>
      <c r="AB108" s="106"/>
      <c r="AC108" s="106"/>
      <c r="AD108" s="106"/>
      <c r="AE108" s="106"/>
      <c r="AF108" s="106"/>
      <c r="AG108" s="106"/>
      <c r="AH108" s="106"/>
      <c r="AI108" s="106"/>
      <c r="AJ108" s="106"/>
      <c r="AK108" s="106"/>
    </row>
    <row r="109" spans="1:37" ht="15.75" customHeight="1">
      <c r="A109" s="106"/>
      <c r="B109" s="654"/>
      <c r="C109" s="106"/>
      <c r="D109" s="106"/>
      <c r="E109" s="106"/>
      <c r="F109" s="106"/>
      <c r="G109" s="106"/>
      <c r="H109" s="106"/>
      <c r="I109" s="106"/>
      <c r="J109" s="106"/>
      <c r="K109" s="106"/>
      <c r="L109" s="106"/>
      <c r="M109" s="106"/>
      <c r="N109" s="106"/>
      <c r="O109" s="106"/>
      <c r="P109" s="893"/>
      <c r="Q109" s="106"/>
      <c r="R109" s="106"/>
      <c r="S109" s="106"/>
      <c r="T109" s="106"/>
      <c r="U109" s="106"/>
      <c r="V109" s="106"/>
      <c r="W109" s="894"/>
      <c r="X109" s="894"/>
      <c r="Y109" s="894"/>
      <c r="Z109" s="655"/>
      <c r="AA109" s="106"/>
      <c r="AB109" s="106"/>
      <c r="AC109" s="106"/>
      <c r="AD109" s="106"/>
      <c r="AE109" s="106"/>
      <c r="AF109" s="106"/>
      <c r="AG109" s="106"/>
      <c r="AH109" s="106"/>
      <c r="AI109" s="106"/>
      <c r="AJ109" s="106"/>
      <c r="AK109" s="106"/>
    </row>
    <row r="110" spans="1:37" ht="15.75" customHeight="1">
      <c r="A110" s="106"/>
      <c r="B110" s="654"/>
      <c r="C110" s="106"/>
      <c r="D110" s="106"/>
      <c r="E110" s="106"/>
      <c r="F110" s="106"/>
      <c r="G110" s="106"/>
      <c r="H110" s="106"/>
      <c r="I110" s="106"/>
      <c r="J110" s="106"/>
      <c r="K110" s="106"/>
      <c r="L110" s="106"/>
      <c r="M110" s="106"/>
      <c r="N110" s="106"/>
      <c r="O110" s="106"/>
      <c r="P110" s="893"/>
      <c r="Q110" s="106"/>
      <c r="R110" s="106"/>
      <c r="S110" s="106"/>
      <c r="T110" s="106"/>
      <c r="U110" s="106"/>
      <c r="V110" s="106"/>
      <c r="W110" s="894"/>
      <c r="X110" s="894"/>
      <c r="Y110" s="894"/>
      <c r="Z110" s="655"/>
      <c r="AA110" s="106"/>
      <c r="AB110" s="106"/>
      <c r="AC110" s="106"/>
      <c r="AD110" s="106"/>
      <c r="AE110" s="106"/>
      <c r="AF110" s="106"/>
      <c r="AG110" s="106"/>
      <c r="AH110" s="106"/>
      <c r="AI110" s="106"/>
      <c r="AJ110" s="106"/>
      <c r="AK110" s="106"/>
    </row>
    <row r="111" spans="1:37" ht="15.75" customHeight="1">
      <c r="A111" s="106"/>
      <c r="B111" s="654"/>
      <c r="C111" s="106"/>
      <c r="D111" s="106"/>
      <c r="E111" s="106"/>
      <c r="F111" s="106"/>
      <c r="G111" s="106"/>
      <c r="H111" s="106"/>
      <c r="I111" s="106"/>
      <c r="J111" s="106"/>
      <c r="K111" s="106"/>
      <c r="L111" s="106"/>
      <c r="M111" s="106"/>
      <c r="N111" s="106"/>
      <c r="O111" s="106"/>
      <c r="P111" s="893"/>
      <c r="Q111" s="106"/>
      <c r="R111" s="106"/>
      <c r="S111" s="106"/>
      <c r="T111" s="106"/>
      <c r="U111" s="106"/>
      <c r="V111" s="106"/>
      <c r="W111" s="894"/>
      <c r="X111" s="894"/>
      <c r="Y111" s="894"/>
      <c r="Z111" s="655"/>
      <c r="AA111" s="106"/>
      <c r="AB111" s="106"/>
      <c r="AC111" s="106"/>
      <c r="AD111" s="106"/>
      <c r="AE111" s="106"/>
      <c r="AF111" s="106"/>
      <c r="AG111" s="106"/>
      <c r="AH111" s="106"/>
      <c r="AI111" s="106"/>
      <c r="AJ111" s="106"/>
      <c r="AK111" s="106"/>
    </row>
    <row r="112" spans="1:37" ht="15.75" customHeight="1">
      <c r="A112" s="106"/>
      <c r="B112" s="654"/>
      <c r="C112" s="106"/>
      <c r="D112" s="106"/>
      <c r="E112" s="106"/>
      <c r="F112" s="106"/>
      <c r="G112" s="106"/>
      <c r="H112" s="106"/>
      <c r="I112" s="106"/>
      <c r="J112" s="106"/>
      <c r="K112" s="106"/>
      <c r="L112" s="106"/>
      <c r="M112" s="106"/>
      <c r="N112" s="106"/>
      <c r="O112" s="106"/>
      <c r="P112" s="893"/>
      <c r="Q112" s="106"/>
      <c r="R112" s="106"/>
      <c r="S112" s="106"/>
      <c r="T112" s="106"/>
      <c r="U112" s="106"/>
      <c r="V112" s="106"/>
      <c r="W112" s="894"/>
      <c r="X112" s="894"/>
      <c r="Y112" s="894"/>
      <c r="Z112" s="655"/>
      <c r="AA112" s="106"/>
      <c r="AB112" s="106"/>
      <c r="AC112" s="106"/>
      <c r="AD112" s="106"/>
      <c r="AE112" s="106"/>
      <c r="AF112" s="106"/>
      <c r="AG112" s="106"/>
      <c r="AH112" s="106"/>
      <c r="AI112" s="106"/>
      <c r="AJ112" s="106"/>
      <c r="AK112" s="106"/>
    </row>
    <row r="113" spans="1:37" ht="15.75" customHeight="1">
      <c r="A113" s="106"/>
      <c r="B113" s="654"/>
      <c r="C113" s="106"/>
      <c r="D113" s="106"/>
      <c r="E113" s="106"/>
      <c r="F113" s="106"/>
      <c r="G113" s="106"/>
      <c r="H113" s="106"/>
      <c r="I113" s="106"/>
      <c r="J113" s="106"/>
      <c r="K113" s="106"/>
      <c r="L113" s="106"/>
      <c r="M113" s="106"/>
      <c r="N113" s="106"/>
      <c r="O113" s="106"/>
      <c r="P113" s="893"/>
      <c r="Q113" s="106"/>
      <c r="R113" s="106"/>
      <c r="S113" s="106"/>
      <c r="T113" s="106"/>
      <c r="U113" s="106"/>
      <c r="V113" s="106"/>
      <c r="W113" s="894"/>
      <c r="X113" s="894"/>
      <c r="Y113" s="894"/>
      <c r="Z113" s="655"/>
      <c r="AA113" s="106"/>
      <c r="AB113" s="106"/>
      <c r="AC113" s="106"/>
      <c r="AD113" s="106"/>
      <c r="AE113" s="106"/>
      <c r="AF113" s="106"/>
      <c r="AG113" s="106"/>
      <c r="AH113" s="106"/>
      <c r="AI113" s="106"/>
      <c r="AJ113" s="106"/>
      <c r="AK113" s="106"/>
    </row>
    <row r="114" spans="1:37" ht="15.75" customHeight="1">
      <c r="A114" s="106"/>
      <c r="B114" s="654"/>
      <c r="C114" s="106"/>
      <c r="D114" s="106"/>
      <c r="E114" s="106"/>
      <c r="F114" s="106"/>
      <c r="G114" s="106"/>
      <c r="H114" s="106"/>
      <c r="I114" s="106"/>
      <c r="J114" s="106"/>
      <c r="K114" s="106"/>
      <c r="L114" s="106"/>
      <c r="M114" s="106"/>
      <c r="N114" s="106"/>
      <c r="O114" s="106"/>
      <c r="P114" s="893"/>
      <c r="Q114" s="106"/>
      <c r="R114" s="106"/>
      <c r="S114" s="106"/>
      <c r="T114" s="106"/>
      <c r="U114" s="106"/>
      <c r="V114" s="106"/>
      <c r="W114" s="894"/>
      <c r="X114" s="894"/>
      <c r="Y114" s="894"/>
      <c r="Z114" s="655"/>
      <c r="AA114" s="106"/>
      <c r="AB114" s="106"/>
      <c r="AC114" s="106"/>
      <c r="AD114" s="106"/>
      <c r="AE114" s="106"/>
      <c r="AF114" s="106"/>
      <c r="AG114" s="106"/>
      <c r="AH114" s="106"/>
      <c r="AI114" s="106"/>
      <c r="AJ114" s="106"/>
      <c r="AK114" s="106"/>
    </row>
    <row r="115" spans="1:37" ht="15.75" customHeight="1">
      <c r="A115" s="106"/>
      <c r="B115" s="654"/>
      <c r="C115" s="106"/>
      <c r="D115" s="106"/>
      <c r="E115" s="106"/>
      <c r="F115" s="106"/>
      <c r="G115" s="106"/>
      <c r="H115" s="106"/>
      <c r="I115" s="106"/>
      <c r="J115" s="106"/>
      <c r="K115" s="106"/>
      <c r="L115" s="106"/>
      <c r="M115" s="106"/>
      <c r="N115" s="106"/>
      <c r="O115" s="106"/>
      <c r="P115" s="893"/>
      <c r="Q115" s="106"/>
      <c r="R115" s="106"/>
      <c r="S115" s="106"/>
      <c r="T115" s="106"/>
      <c r="U115" s="106"/>
      <c r="V115" s="106"/>
      <c r="W115" s="894"/>
      <c r="X115" s="894"/>
      <c r="Y115" s="894"/>
      <c r="Z115" s="655"/>
      <c r="AA115" s="106"/>
      <c r="AB115" s="106"/>
      <c r="AC115" s="106"/>
      <c r="AD115" s="106"/>
      <c r="AE115" s="106"/>
      <c r="AF115" s="106"/>
      <c r="AG115" s="106"/>
      <c r="AH115" s="106"/>
      <c r="AI115" s="106"/>
      <c r="AJ115" s="106"/>
      <c r="AK115" s="106"/>
    </row>
    <row r="116" spans="1:37" ht="15.75" customHeight="1">
      <c r="A116" s="106"/>
      <c r="B116" s="654"/>
      <c r="C116" s="106"/>
      <c r="D116" s="106"/>
      <c r="E116" s="106"/>
      <c r="F116" s="106"/>
      <c r="G116" s="106"/>
      <c r="H116" s="106"/>
      <c r="I116" s="106"/>
      <c r="J116" s="106"/>
      <c r="K116" s="106"/>
      <c r="L116" s="106"/>
      <c r="M116" s="106"/>
      <c r="N116" s="106"/>
      <c r="O116" s="106"/>
      <c r="P116" s="893"/>
      <c r="Q116" s="106"/>
      <c r="R116" s="106"/>
      <c r="S116" s="106"/>
      <c r="T116" s="106"/>
      <c r="U116" s="106"/>
      <c r="V116" s="106"/>
      <c r="W116" s="894"/>
      <c r="X116" s="894"/>
      <c r="Y116" s="894"/>
      <c r="Z116" s="655"/>
      <c r="AA116" s="106"/>
      <c r="AB116" s="106"/>
      <c r="AC116" s="106"/>
      <c r="AD116" s="106"/>
      <c r="AE116" s="106"/>
      <c r="AF116" s="106"/>
      <c r="AG116" s="106"/>
      <c r="AH116" s="106"/>
      <c r="AI116" s="106"/>
      <c r="AJ116" s="106"/>
      <c r="AK116" s="106"/>
    </row>
    <row r="117" spans="1:37" ht="15.75" customHeight="1">
      <c r="A117" s="106"/>
      <c r="B117" s="654"/>
      <c r="C117" s="106"/>
      <c r="D117" s="106"/>
      <c r="E117" s="106"/>
      <c r="F117" s="106"/>
      <c r="G117" s="106"/>
      <c r="H117" s="106"/>
      <c r="I117" s="106"/>
      <c r="J117" s="106"/>
      <c r="K117" s="106"/>
      <c r="L117" s="106"/>
      <c r="M117" s="106"/>
      <c r="N117" s="106"/>
      <c r="O117" s="106"/>
      <c r="P117" s="893"/>
      <c r="Q117" s="106"/>
      <c r="R117" s="106"/>
      <c r="S117" s="106"/>
      <c r="T117" s="106"/>
      <c r="U117" s="106"/>
      <c r="V117" s="106"/>
      <c r="W117" s="894"/>
      <c r="X117" s="894"/>
      <c r="Y117" s="894"/>
      <c r="Z117" s="655"/>
      <c r="AA117" s="106"/>
      <c r="AB117" s="106"/>
      <c r="AC117" s="106"/>
      <c r="AD117" s="106"/>
      <c r="AE117" s="106"/>
      <c r="AF117" s="106"/>
      <c r="AG117" s="106"/>
      <c r="AH117" s="106"/>
      <c r="AI117" s="106"/>
      <c r="AJ117" s="106"/>
      <c r="AK117" s="106"/>
    </row>
    <row r="118" spans="1:37" ht="15.75" customHeight="1">
      <c r="A118" s="106"/>
      <c r="B118" s="654"/>
      <c r="C118" s="106"/>
      <c r="D118" s="106"/>
      <c r="E118" s="106"/>
      <c r="F118" s="106"/>
      <c r="G118" s="106"/>
      <c r="H118" s="106"/>
      <c r="I118" s="106"/>
      <c r="J118" s="106"/>
      <c r="K118" s="106"/>
      <c r="L118" s="106"/>
      <c r="M118" s="106"/>
      <c r="N118" s="106"/>
      <c r="O118" s="106"/>
      <c r="P118" s="893"/>
      <c r="Q118" s="106"/>
      <c r="R118" s="106"/>
      <c r="S118" s="106"/>
      <c r="T118" s="106"/>
      <c r="U118" s="106"/>
      <c r="V118" s="106"/>
      <c r="W118" s="894"/>
      <c r="X118" s="894"/>
      <c r="Y118" s="894"/>
      <c r="Z118" s="655"/>
      <c r="AA118" s="106"/>
      <c r="AB118" s="106"/>
      <c r="AC118" s="106"/>
      <c r="AD118" s="106"/>
      <c r="AE118" s="106"/>
      <c r="AF118" s="106"/>
      <c r="AG118" s="106"/>
      <c r="AH118" s="106"/>
      <c r="AI118" s="106"/>
      <c r="AJ118" s="106"/>
      <c r="AK118" s="106"/>
    </row>
    <row r="119" spans="1:37" ht="15.75" customHeight="1">
      <c r="A119" s="106"/>
      <c r="B119" s="654"/>
      <c r="C119" s="106"/>
      <c r="D119" s="106"/>
      <c r="E119" s="106"/>
      <c r="F119" s="106"/>
      <c r="G119" s="106"/>
      <c r="H119" s="106"/>
      <c r="I119" s="106"/>
      <c r="J119" s="106"/>
      <c r="K119" s="106"/>
      <c r="L119" s="106"/>
      <c r="M119" s="106"/>
      <c r="N119" s="106"/>
      <c r="O119" s="106"/>
      <c r="P119" s="893"/>
      <c r="Q119" s="106"/>
      <c r="R119" s="106"/>
      <c r="S119" s="106"/>
      <c r="T119" s="106"/>
      <c r="U119" s="106"/>
      <c r="V119" s="106"/>
      <c r="W119" s="894"/>
      <c r="X119" s="894"/>
      <c r="Y119" s="894"/>
      <c r="Z119" s="655"/>
      <c r="AA119" s="106"/>
      <c r="AB119" s="106"/>
      <c r="AC119" s="106"/>
      <c r="AD119" s="106"/>
      <c r="AE119" s="106"/>
      <c r="AF119" s="106"/>
      <c r="AG119" s="106"/>
      <c r="AH119" s="106"/>
      <c r="AI119" s="106"/>
      <c r="AJ119" s="106"/>
      <c r="AK119" s="106"/>
    </row>
    <row r="120" spans="1:37" ht="15.75" customHeight="1">
      <c r="A120" s="106"/>
      <c r="B120" s="654"/>
      <c r="C120" s="106"/>
      <c r="D120" s="106"/>
      <c r="E120" s="106"/>
      <c r="F120" s="106"/>
      <c r="G120" s="106"/>
      <c r="H120" s="106"/>
      <c r="I120" s="106"/>
      <c r="J120" s="106"/>
      <c r="K120" s="106"/>
      <c r="L120" s="106"/>
      <c r="M120" s="106"/>
      <c r="N120" s="106"/>
      <c r="O120" s="106"/>
      <c r="P120" s="893"/>
      <c r="Q120" s="106"/>
      <c r="R120" s="106"/>
      <c r="S120" s="106"/>
      <c r="T120" s="106"/>
      <c r="U120" s="106"/>
      <c r="V120" s="106"/>
      <c r="W120" s="894"/>
      <c r="X120" s="894"/>
      <c r="Y120" s="894"/>
      <c r="Z120" s="655"/>
      <c r="AA120" s="106"/>
      <c r="AB120" s="106"/>
      <c r="AC120" s="106"/>
      <c r="AD120" s="106"/>
      <c r="AE120" s="106"/>
      <c r="AF120" s="106"/>
      <c r="AG120" s="106"/>
      <c r="AH120" s="106"/>
      <c r="AI120" s="106"/>
      <c r="AJ120" s="106"/>
      <c r="AK120" s="106"/>
    </row>
    <row r="121" spans="1:37" ht="15.75" customHeight="1">
      <c r="A121" s="106"/>
      <c r="B121" s="654"/>
      <c r="C121" s="106"/>
      <c r="D121" s="106"/>
      <c r="E121" s="106"/>
      <c r="F121" s="106"/>
      <c r="G121" s="106"/>
      <c r="H121" s="106"/>
      <c r="I121" s="106"/>
      <c r="J121" s="106"/>
      <c r="K121" s="106"/>
      <c r="L121" s="106"/>
      <c r="M121" s="106"/>
      <c r="N121" s="106"/>
      <c r="O121" s="106"/>
      <c r="P121" s="893"/>
      <c r="Q121" s="106"/>
      <c r="R121" s="106"/>
      <c r="S121" s="106"/>
      <c r="T121" s="106"/>
      <c r="U121" s="106"/>
      <c r="V121" s="106"/>
      <c r="W121" s="894"/>
      <c r="X121" s="894"/>
      <c r="Y121" s="894"/>
      <c r="Z121" s="655"/>
      <c r="AA121" s="106"/>
      <c r="AB121" s="106"/>
      <c r="AC121" s="106"/>
      <c r="AD121" s="106"/>
      <c r="AE121" s="106"/>
      <c r="AF121" s="106"/>
      <c r="AG121" s="106"/>
      <c r="AH121" s="106"/>
      <c r="AI121" s="106"/>
      <c r="AJ121" s="106"/>
      <c r="AK121" s="106"/>
    </row>
    <row r="122" spans="1:37" ht="15.75" customHeight="1">
      <c r="A122" s="106"/>
      <c r="B122" s="654"/>
      <c r="C122" s="106"/>
      <c r="D122" s="106"/>
      <c r="E122" s="106"/>
      <c r="F122" s="106"/>
      <c r="G122" s="106"/>
      <c r="H122" s="106"/>
      <c r="I122" s="106"/>
      <c r="J122" s="106"/>
      <c r="K122" s="106"/>
      <c r="L122" s="106"/>
      <c r="M122" s="106"/>
      <c r="N122" s="106"/>
      <c r="O122" s="106"/>
      <c r="P122" s="893"/>
      <c r="Q122" s="106"/>
      <c r="R122" s="106"/>
      <c r="S122" s="106"/>
      <c r="T122" s="106"/>
      <c r="U122" s="106"/>
      <c r="V122" s="106"/>
      <c r="W122" s="894"/>
      <c r="X122" s="894"/>
      <c r="Y122" s="894"/>
      <c r="Z122" s="655"/>
      <c r="AA122" s="106"/>
      <c r="AB122" s="106"/>
      <c r="AC122" s="106"/>
      <c r="AD122" s="106"/>
      <c r="AE122" s="106"/>
      <c r="AF122" s="106"/>
      <c r="AG122" s="106"/>
      <c r="AH122" s="106"/>
      <c r="AI122" s="106"/>
      <c r="AJ122" s="106"/>
      <c r="AK122" s="106"/>
    </row>
    <row r="123" spans="1:37" ht="15.75" customHeight="1">
      <c r="A123" s="106"/>
      <c r="B123" s="654"/>
      <c r="C123" s="106"/>
      <c r="D123" s="106"/>
      <c r="E123" s="106"/>
      <c r="F123" s="106"/>
      <c r="G123" s="106"/>
      <c r="H123" s="106"/>
      <c r="I123" s="106"/>
      <c r="J123" s="106"/>
      <c r="K123" s="106"/>
      <c r="L123" s="106"/>
      <c r="M123" s="106"/>
      <c r="N123" s="106"/>
      <c r="O123" s="106"/>
      <c r="P123" s="893"/>
      <c r="Q123" s="106"/>
      <c r="R123" s="106"/>
      <c r="S123" s="106"/>
      <c r="T123" s="106"/>
      <c r="U123" s="106"/>
      <c r="V123" s="106"/>
      <c r="W123" s="894"/>
      <c r="X123" s="894"/>
      <c r="Y123" s="894"/>
      <c r="Z123" s="655"/>
      <c r="AA123" s="106"/>
      <c r="AB123" s="106"/>
      <c r="AC123" s="106"/>
      <c r="AD123" s="106"/>
      <c r="AE123" s="106"/>
      <c r="AF123" s="106"/>
      <c r="AG123" s="106"/>
      <c r="AH123" s="106"/>
      <c r="AI123" s="106"/>
      <c r="AJ123" s="106"/>
      <c r="AK123" s="106"/>
    </row>
    <row r="124" spans="1:37" ht="15.75" customHeight="1">
      <c r="A124" s="106"/>
      <c r="B124" s="654"/>
      <c r="C124" s="106"/>
      <c r="D124" s="106"/>
      <c r="E124" s="106"/>
      <c r="F124" s="106"/>
      <c r="G124" s="106"/>
      <c r="H124" s="106"/>
      <c r="I124" s="106"/>
      <c r="J124" s="106"/>
      <c r="K124" s="106"/>
      <c r="L124" s="106"/>
      <c r="M124" s="106"/>
      <c r="N124" s="106"/>
      <c r="O124" s="106"/>
      <c r="P124" s="893"/>
      <c r="Q124" s="106"/>
      <c r="R124" s="106"/>
      <c r="S124" s="106"/>
      <c r="T124" s="106"/>
      <c r="U124" s="106"/>
      <c r="V124" s="106"/>
      <c r="W124" s="894"/>
      <c r="X124" s="894"/>
      <c r="Y124" s="894"/>
      <c r="Z124" s="655"/>
      <c r="AA124" s="106"/>
      <c r="AB124" s="106"/>
      <c r="AC124" s="106"/>
      <c r="AD124" s="106"/>
      <c r="AE124" s="106"/>
      <c r="AF124" s="106"/>
      <c r="AG124" s="106"/>
      <c r="AH124" s="106"/>
      <c r="AI124" s="106"/>
      <c r="AJ124" s="106"/>
      <c r="AK124" s="106"/>
    </row>
    <row r="125" spans="1:37" ht="15.75" customHeight="1">
      <c r="A125" s="106"/>
      <c r="B125" s="654"/>
      <c r="C125" s="106"/>
      <c r="D125" s="106"/>
      <c r="E125" s="106"/>
      <c r="F125" s="106"/>
      <c r="G125" s="106"/>
      <c r="H125" s="106"/>
      <c r="I125" s="106"/>
      <c r="J125" s="106"/>
      <c r="K125" s="106"/>
      <c r="L125" s="106"/>
      <c r="M125" s="106"/>
      <c r="N125" s="106"/>
      <c r="O125" s="106"/>
      <c r="P125" s="893"/>
      <c r="Q125" s="106"/>
      <c r="R125" s="106"/>
      <c r="S125" s="106"/>
      <c r="T125" s="106"/>
      <c r="U125" s="106"/>
      <c r="V125" s="106"/>
      <c r="W125" s="894"/>
      <c r="X125" s="894"/>
      <c r="Y125" s="894"/>
      <c r="Z125" s="655"/>
      <c r="AA125" s="106"/>
      <c r="AB125" s="106"/>
      <c r="AC125" s="106"/>
      <c r="AD125" s="106"/>
      <c r="AE125" s="106"/>
      <c r="AF125" s="106"/>
      <c r="AG125" s="106"/>
      <c r="AH125" s="106"/>
      <c r="AI125" s="106"/>
      <c r="AJ125" s="106"/>
      <c r="AK125" s="106"/>
    </row>
    <row r="126" spans="1:37" ht="15.75" customHeight="1">
      <c r="A126" s="106"/>
      <c r="B126" s="654"/>
      <c r="C126" s="106"/>
      <c r="D126" s="106"/>
      <c r="E126" s="106"/>
      <c r="F126" s="106"/>
      <c r="G126" s="106"/>
      <c r="H126" s="106"/>
      <c r="I126" s="106"/>
      <c r="J126" s="106"/>
      <c r="K126" s="106"/>
      <c r="L126" s="106"/>
      <c r="M126" s="106"/>
      <c r="N126" s="106"/>
      <c r="O126" s="106"/>
      <c r="P126" s="893"/>
      <c r="Q126" s="106"/>
      <c r="R126" s="106"/>
      <c r="S126" s="106"/>
      <c r="T126" s="106"/>
      <c r="U126" s="106"/>
      <c r="V126" s="106"/>
      <c r="W126" s="894"/>
      <c r="X126" s="894"/>
      <c r="Y126" s="894"/>
      <c r="Z126" s="655"/>
      <c r="AA126" s="106"/>
      <c r="AB126" s="106"/>
      <c r="AC126" s="106"/>
      <c r="AD126" s="106"/>
      <c r="AE126" s="106"/>
      <c r="AF126" s="106"/>
      <c r="AG126" s="106"/>
      <c r="AH126" s="106"/>
      <c r="AI126" s="106"/>
      <c r="AJ126" s="106"/>
      <c r="AK126" s="106"/>
    </row>
    <row r="127" spans="1:37" ht="15.75" customHeight="1">
      <c r="A127" s="106"/>
      <c r="B127" s="654"/>
      <c r="C127" s="106"/>
      <c r="D127" s="106"/>
      <c r="E127" s="106"/>
      <c r="F127" s="106"/>
      <c r="G127" s="106"/>
      <c r="H127" s="106"/>
      <c r="I127" s="106"/>
      <c r="J127" s="106"/>
      <c r="K127" s="106"/>
      <c r="L127" s="106"/>
      <c r="M127" s="106"/>
      <c r="N127" s="106"/>
      <c r="O127" s="106"/>
      <c r="P127" s="893"/>
      <c r="Q127" s="106"/>
      <c r="R127" s="106"/>
      <c r="S127" s="106"/>
      <c r="T127" s="106"/>
      <c r="U127" s="106"/>
      <c r="V127" s="106"/>
      <c r="W127" s="894"/>
      <c r="X127" s="894"/>
      <c r="Y127" s="894"/>
      <c r="Z127" s="655"/>
      <c r="AA127" s="106"/>
      <c r="AB127" s="106"/>
      <c r="AC127" s="106"/>
      <c r="AD127" s="106"/>
      <c r="AE127" s="106"/>
      <c r="AF127" s="106"/>
      <c r="AG127" s="106"/>
      <c r="AH127" s="106"/>
      <c r="AI127" s="106"/>
      <c r="AJ127" s="106"/>
      <c r="AK127" s="106"/>
    </row>
    <row r="128" spans="1:37" ht="15.75" customHeight="1">
      <c r="A128" s="106"/>
      <c r="B128" s="654"/>
      <c r="C128" s="106"/>
      <c r="D128" s="106"/>
      <c r="E128" s="106"/>
      <c r="F128" s="106"/>
      <c r="G128" s="106"/>
      <c r="H128" s="106"/>
      <c r="I128" s="106"/>
      <c r="J128" s="106"/>
      <c r="K128" s="106"/>
      <c r="L128" s="106"/>
      <c r="M128" s="106"/>
      <c r="N128" s="106"/>
      <c r="O128" s="106"/>
      <c r="P128" s="893"/>
      <c r="Q128" s="106"/>
      <c r="R128" s="106"/>
      <c r="S128" s="106"/>
      <c r="T128" s="106"/>
      <c r="U128" s="106"/>
      <c r="V128" s="106"/>
      <c r="W128" s="894"/>
      <c r="X128" s="894"/>
      <c r="Y128" s="894"/>
      <c r="Z128" s="655"/>
      <c r="AA128" s="106"/>
      <c r="AB128" s="106"/>
      <c r="AC128" s="106"/>
      <c r="AD128" s="106"/>
      <c r="AE128" s="106"/>
      <c r="AF128" s="106"/>
      <c r="AG128" s="106"/>
      <c r="AH128" s="106"/>
      <c r="AI128" s="106"/>
      <c r="AJ128" s="106"/>
      <c r="AK128" s="106"/>
    </row>
    <row r="129" spans="1:37" ht="15.75" customHeight="1">
      <c r="A129" s="106"/>
      <c r="B129" s="654"/>
      <c r="C129" s="106"/>
      <c r="D129" s="106"/>
      <c r="E129" s="106"/>
      <c r="F129" s="106"/>
      <c r="G129" s="106"/>
      <c r="H129" s="106"/>
      <c r="I129" s="106"/>
      <c r="J129" s="106"/>
      <c r="K129" s="106"/>
      <c r="L129" s="106"/>
      <c r="M129" s="106"/>
      <c r="N129" s="106"/>
      <c r="O129" s="106"/>
      <c r="P129" s="893"/>
      <c r="Q129" s="106"/>
      <c r="R129" s="106"/>
      <c r="S129" s="106"/>
      <c r="T129" s="106"/>
      <c r="U129" s="106"/>
      <c r="V129" s="106"/>
      <c r="W129" s="894"/>
      <c r="X129" s="894"/>
      <c r="Y129" s="894"/>
      <c r="Z129" s="655"/>
      <c r="AA129" s="106"/>
      <c r="AB129" s="106"/>
      <c r="AC129" s="106"/>
      <c r="AD129" s="106"/>
      <c r="AE129" s="106"/>
      <c r="AF129" s="106"/>
      <c r="AG129" s="106"/>
      <c r="AH129" s="106"/>
      <c r="AI129" s="106"/>
      <c r="AJ129" s="106"/>
      <c r="AK129" s="106"/>
    </row>
    <row r="130" spans="1:37" ht="15.75" customHeight="1">
      <c r="A130" s="106"/>
      <c r="B130" s="654"/>
      <c r="C130" s="106"/>
      <c r="D130" s="106"/>
      <c r="E130" s="106"/>
      <c r="F130" s="106"/>
      <c r="G130" s="106"/>
      <c r="H130" s="106"/>
      <c r="I130" s="106"/>
      <c r="J130" s="106"/>
      <c r="K130" s="106"/>
      <c r="L130" s="106"/>
      <c r="M130" s="106"/>
      <c r="N130" s="106"/>
      <c r="O130" s="106"/>
      <c r="P130" s="893"/>
      <c r="Q130" s="106"/>
      <c r="R130" s="106"/>
      <c r="S130" s="106"/>
      <c r="T130" s="106"/>
      <c r="U130" s="106"/>
      <c r="V130" s="106"/>
      <c r="W130" s="894"/>
      <c r="X130" s="894"/>
      <c r="Y130" s="894"/>
      <c r="Z130" s="655"/>
      <c r="AA130" s="106"/>
      <c r="AB130" s="106"/>
      <c r="AC130" s="106"/>
      <c r="AD130" s="106"/>
      <c r="AE130" s="106"/>
      <c r="AF130" s="106"/>
      <c r="AG130" s="106"/>
      <c r="AH130" s="106"/>
      <c r="AI130" s="106"/>
      <c r="AJ130" s="106"/>
      <c r="AK130" s="106"/>
    </row>
    <row r="131" spans="1:37" ht="15.75" customHeight="1">
      <c r="A131" s="106"/>
      <c r="B131" s="654"/>
      <c r="C131" s="106"/>
      <c r="D131" s="106"/>
      <c r="E131" s="106"/>
      <c r="F131" s="106"/>
      <c r="G131" s="106"/>
      <c r="H131" s="106"/>
      <c r="I131" s="106"/>
      <c r="J131" s="106"/>
      <c r="K131" s="106"/>
      <c r="L131" s="106"/>
      <c r="M131" s="106"/>
      <c r="N131" s="106"/>
      <c r="O131" s="106"/>
      <c r="P131" s="893"/>
      <c r="Q131" s="106"/>
      <c r="R131" s="106"/>
      <c r="S131" s="106"/>
      <c r="T131" s="106"/>
      <c r="U131" s="106"/>
      <c r="V131" s="106"/>
      <c r="W131" s="894"/>
      <c r="X131" s="894"/>
      <c r="Y131" s="894"/>
      <c r="Z131" s="655"/>
      <c r="AA131" s="106"/>
      <c r="AB131" s="106"/>
      <c r="AC131" s="106"/>
      <c r="AD131" s="106"/>
      <c r="AE131" s="106"/>
      <c r="AF131" s="106"/>
      <c r="AG131" s="106"/>
      <c r="AH131" s="106"/>
      <c r="AI131" s="106"/>
      <c r="AJ131" s="106"/>
      <c r="AK131" s="106"/>
    </row>
    <row r="132" spans="1:37" ht="15.75" customHeight="1">
      <c r="A132" s="106"/>
      <c r="B132" s="654"/>
      <c r="C132" s="106"/>
      <c r="D132" s="106"/>
      <c r="E132" s="106"/>
      <c r="F132" s="106"/>
      <c r="G132" s="106"/>
      <c r="H132" s="106"/>
      <c r="I132" s="106"/>
      <c r="J132" s="106"/>
      <c r="K132" s="106"/>
      <c r="L132" s="106"/>
      <c r="M132" s="106"/>
      <c r="N132" s="106"/>
      <c r="O132" s="106"/>
      <c r="P132" s="893"/>
      <c r="Q132" s="106"/>
      <c r="R132" s="106"/>
      <c r="S132" s="106"/>
      <c r="T132" s="106"/>
      <c r="U132" s="106"/>
      <c r="V132" s="106"/>
      <c r="W132" s="894"/>
      <c r="X132" s="894"/>
      <c r="Y132" s="894"/>
      <c r="Z132" s="655"/>
      <c r="AA132" s="106"/>
      <c r="AB132" s="106"/>
      <c r="AC132" s="106"/>
      <c r="AD132" s="106"/>
      <c r="AE132" s="106"/>
      <c r="AF132" s="106"/>
      <c r="AG132" s="106"/>
      <c r="AH132" s="106"/>
      <c r="AI132" s="106"/>
      <c r="AJ132" s="106"/>
      <c r="AK132" s="106"/>
    </row>
    <row r="133" spans="1:37" ht="15.75" customHeight="1">
      <c r="A133" s="106"/>
      <c r="B133" s="654"/>
      <c r="C133" s="106"/>
      <c r="D133" s="106"/>
      <c r="E133" s="106"/>
      <c r="F133" s="106"/>
      <c r="G133" s="106"/>
      <c r="H133" s="106"/>
      <c r="I133" s="106"/>
      <c r="J133" s="106"/>
      <c r="K133" s="106"/>
      <c r="L133" s="106"/>
      <c r="M133" s="106"/>
      <c r="N133" s="106"/>
      <c r="O133" s="106"/>
      <c r="P133" s="893"/>
      <c r="Q133" s="106"/>
      <c r="R133" s="106"/>
      <c r="S133" s="106"/>
      <c r="T133" s="106"/>
      <c r="U133" s="106"/>
      <c r="V133" s="106"/>
      <c r="W133" s="894"/>
      <c r="X133" s="894"/>
      <c r="Y133" s="894"/>
      <c r="Z133" s="655"/>
      <c r="AA133" s="106"/>
      <c r="AB133" s="106"/>
      <c r="AC133" s="106"/>
      <c r="AD133" s="106"/>
      <c r="AE133" s="106"/>
      <c r="AF133" s="106"/>
      <c r="AG133" s="106"/>
      <c r="AH133" s="106"/>
      <c r="AI133" s="106"/>
      <c r="AJ133" s="106"/>
      <c r="AK133" s="106"/>
    </row>
    <row r="134" spans="1:37" ht="15.75" customHeight="1">
      <c r="A134" s="106"/>
      <c r="B134" s="654"/>
      <c r="C134" s="106"/>
      <c r="D134" s="106"/>
      <c r="E134" s="106"/>
      <c r="F134" s="106"/>
      <c r="G134" s="106"/>
      <c r="H134" s="106"/>
      <c r="I134" s="106"/>
      <c r="J134" s="106"/>
      <c r="K134" s="106"/>
      <c r="L134" s="106"/>
      <c r="M134" s="106"/>
      <c r="N134" s="106"/>
      <c r="O134" s="106"/>
      <c r="P134" s="893"/>
      <c r="Q134" s="106"/>
      <c r="R134" s="106"/>
      <c r="S134" s="106"/>
      <c r="T134" s="106"/>
      <c r="U134" s="106"/>
      <c r="V134" s="106"/>
      <c r="W134" s="894"/>
      <c r="X134" s="894"/>
      <c r="Y134" s="894"/>
      <c r="Z134" s="655"/>
      <c r="AA134" s="106"/>
      <c r="AB134" s="106"/>
      <c r="AC134" s="106"/>
      <c r="AD134" s="106"/>
      <c r="AE134" s="106"/>
      <c r="AF134" s="106"/>
      <c r="AG134" s="106"/>
      <c r="AH134" s="106"/>
      <c r="AI134" s="106"/>
      <c r="AJ134" s="106"/>
      <c r="AK134" s="106"/>
    </row>
    <row r="135" spans="1:37" ht="15.75" customHeight="1">
      <c r="A135" s="106"/>
      <c r="B135" s="654"/>
      <c r="C135" s="106"/>
      <c r="D135" s="106"/>
      <c r="E135" s="106"/>
      <c r="F135" s="106"/>
      <c r="G135" s="106"/>
      <c r="H135" s="106"/>
      <c r="I135" s="106"/>
      <c r="J135" s="106"/>
      <c r="K135" s="106"/>
      <c r="L135" s="106"/>
      <c r="M135" s="106"/>
      <c r="N135" s="106"/>
      <c r="O135" s="106"/>
      <c r="P135" s="893"/>
      <c r="Q135" s="106"/>
      <c r="R135" s="106"/>
      <c r="S135" s="106"/>
      <c r="T135" s="106"/>
      <c r="U135" s="106"/>
      <c r="V135" s="106"/>
      <c r="W135" s="894"/>
      <c r="X135" s="894"/>
      <c r="Y135" s="894"/>
      <c r="Z135" s="655"/>
      <c r="AA135" s="106"/>
      <c r="AB135" s="106"/>
      <c r="AC135" s="106"/>
      <c r="AD135" s="106"/>
      <c r="AE135" s="106"/>
      <c r="AF135" s="106"/>
      <c r="AG135" s="106"/>
      <c r="AH135" s="106"/>
      <c r="AI135" s="106"/>
      <c r="AJ135" s="106"/>
      <c r="AK135" s="106"/>
    </row>
    <row r="136" spans="1:37" ht="15.75" customHeight="1">
      <c r="A136" s="106"/>
      <c r="B136" s="654"/>
      <c r="C136" s="106"/>
      <c r="D136" s="106"/>
      <c r="E136" s="106"/>
      <c r="F136" s="106"/>
      <c r="G136" s="106"/>
      <c r="H136" s="106"/>
      <c r="I136" s="106"/>
      <c r="J136" s="106"/>
      <c r="K136" s="106"/>
      <c r="L136" s="106"/>
      <c r="M136" s="106"/>
      <c r="N136" s="106"/>
      <c r="O136" s="106"/>
      <c r="P136" s="893"/>
      <c r="Q136" s="106"/>
      <c r="R136" s="106"/>
      <c r="S136" s="106"/>
      <c r="T136" s="106"/>
      <c r="U136" s="106"/>
      <c r="V136" s="106"/>
      <c r="W136" s="894"/>
      <c r="X136" s="894"/>
      <c r="Y136" s="894"/>
      <c r="Z136" s="655"/>
      <c r="AA136" s="106"/>
      <c r="AB136" s="106"/>
      <c r="AC136" s="106"/>
      <c r="AD136" s="106"/>
      <c r="AE136" s="106"/>
      <c r="AF136" s="106"/>
      <c r="AG136" s="106"/>
      <c r="AH136" s="106"/>
      <c r="AI136" s="106"/>
      <c r="AJ136" s="106"/>
      <c r="AK136" s="106"/>
    </row>
    <row r="137" spans="1:37" ht="15.75" customHeight="1">
      <c r="A137" s="106"/>
      <c r="B137" s="654"/>
      <c r="C137" s="106"/>
      <c r="D137" s="106"/>
      <c r="E137" s="106"/>
      <c r="F137" s="106"/>
      <c r="G137" s="106"/>
      <c r="H137" s="106"/>
      <c r="I137" s="106"/>
      <c r="J137" s="106"/>
      <c r="K137" s="106"/>
      <c r="L137" s="106"/>
      <c r="M137" s="106"/>
      <c r="N137" s="106"/>
      <c r="O137" s="106"/>
      <c r="P137" s="893"/>
      <c r="Q137" s="106"/>
      <c r="R137" s="106"/>
      <c r="S137" s="106"/>
      <c r="T137" s="106"/>
      <c r="U137" s="106"/>
      <c r="V137" s="106"/>
      <c r="W137" s="894"/>
      <c r="X137" s="894"/>
      <c r="Y137" s="894"/>
      <c r="Z137" s="655"/>
      <c r="AA137" s="106"/>
      <c r="AB137" s="106"/>
      <c r="AC137" s="106"/>
      <c r="AD137" s="106"/>
      <c r="AE137" s="106"/>
      <c r="AF137" s="106"/>
      <c r="AG137" s="106"/>
      <c r="AH137" s="106"/>
      <c r="AI137" s="106"/>
      <c r="AJ137" s="106"/>
      <c r="AK137" s="106"/>
    </row>
    <row r="138" spans="1:37" ht="15.75" customHeight="1">
      <c r="A138" s="106"/>
      <c r="B138" s="654"/>
      <c r="C138" s="106"/>
      <c r="D138" s="106"/>
      <c r="E138" s="106"/>
      <c r="F138" s="106"/>
      <c r="G138" s="106"/>
      <c r="H138" s="106"/>
      <c r="I138" s="106"/>
      <c r="J138" s="106"/>
      <c r="K138" s="106"/>
      <c r="L138" s="106"/>
      <c r="M138" s="106"/>
      <c r="N138" s="106"/>
      <c r="O138" s="106"/>
      <c r="P138" s="893"/>
      <c r="Q138" s="106"/>
      <c r="R138" s="106"/>
      <c r="S138" s="106"/>
      <c r="T138" s="106"/>
      <c r="U138" s="106"/>
      <c r="V138" s="106"/>
      <c r="W138" s="894"/>
      <c r="X138" s="894"/>
      <c r="Y138" s="894"/>
      <c r="Z138" s="655"/>
      <c r="AA138" s="106"/>
      <c r="AB138" s="106"/>
      <c r="AC138" s="106"/>
      <c r="AD138" s="106"/>
      <c r="AE138" s="106"/>
      <c r="AF138" s="106"/>
      <c r="AG138" s="106"/>
      <c r="AH138" s="106"/>
      <c r="AI138" s="106"/>
      <c r="AJ138" s="106"/>
      <c r="AK138" s="106"/>
    </row>
    <row r="139" spans="1:37" ht="15.75" customHeight="1">
      <c r="A139" s="106"/>
      <c r="B139" s="654"/>
      <c r="C139" s="106"/>
      <c r="D139" s="106"/>
      <c r="E139" s="106"/>
      <c r="F139" s="106"/>
      <c r="G139" s="106"/>
      <c r="H139" s="106"/>
      <c r="I139" s="106"/>
      <c r="J139" s="106"/>
      <c r="K139" s="106"/>
      <c r="L139" s="106"/>
      <c r="M139" s="106"/>
      <c r="N139" s="106"/>
      <c r="O139" s="106"/>
      <c r="P139" s="893"/>
      <c r="Q139" s="106"/>
      <c r="R139" s="106"/>
      <c r="S139" s="106"/>
      <c r="T139" s="106"/>
      <c r="U139" s="106"/>
      <c r="V139" s="106"/>
      <c r="W139" s="894"/>
      <c r="X139" s="894"/>
      <c r="Y139" s="894"/>
      <c r="Z139" s="655"/>
      <c r="AA139" s="106"/>
      <c r="AB139" s="106"/>
      <c r="AC139" s="106"/>
      <c r="AD139" s="106"/>
      <c r="AE139" s="106"/>
      <c r="AF139" s="106"/>
      <c r="AG139" s="106"/>
      <c r="AH139" s="106"/>
      <c r="AI139" s="106"/>
      <c r="AJ139" s="106"/>
      <c r="AK139" s="106"/>
    </row>
    <row r="140" spans="1:37" ht="15.75" customHeight="1">
      <c r="A140" s="106"/>
      <c r="B140" s="654"/>
      <c r="C140" s="106"/>
      <c r="D140" s="106"/>
      <c r="E140" s="106"/>
      <c r="F140" s="106"/>
      <c r="G140" s="106"/>
      <c r="H140" s="106"/>
      <c r="I140" s="106"/>
      <c r="J140" s="106"/>
      <c r="K140" s="106"/>
      <c r="L140" s="106"/>
      <c r="M140" s="106"/>
      <c r="N140" s="106"/>
      <c r="O140" s="106"/>
      <c r="P140" s="893"/>
      <c r="Q140" s="106"/>
      <c r="R140" s="106"/>
      <c r="S140" s="106"/>
      <c r="T140" s="106"/>
      <c r="U140" s="106"/>
      <c r="V140" s="106"/>
      <c r="W140" s="894"/>
      <c r="X140" s="894"/>
      <c r="Y140" s="894"/>
      <c r="Z140" s="655"/>
      <c r="AA140" s="106"/>
      <c r="AB140" s="106"/>
      <c r="AC140" s="106"/>
      <c r="AD140" s="106"/>
      <c r="AE140" s="106"/>
      <c r="AF140" s="106"/>
      <c r="AG140" s="106"/>
      <c r="AH140" s="106"/>
      <c r="AI140" s="106"/>
      <c r="AJ140" s="106"/>
      <c r="AK140" s="106"/>
    </row>
    <row r="141" spans="1:37" ht="15.75" customHeight="1">
      <c r="A141" s="106"/>
      <c r="B141" s="654"/>
      <c r="C141" s="106"/>
      <c r="D141" s="106"/>
      <c r="E141" s="106"/>
      <c r="F141" s="106"/>
      <c r="G141" s="106"/>
      <c r="H141" s="106"/>
      <c r="I141" s="106"/>
      <c r="J141" s="106"/>
      <c r="K141" s="106"/>
      <c r="L141" s="106"/>
      <c r="M141" s="106"/>
      <c r="N141" s="106"/>
      <c r="O141" s="106"/>
      <c r="P141" s="893"/>
      <c r="Q141" s="106"/>
      <c r="R141" s="106"/>
      <c r="S141" s="106"/>
      <c r="T141" s="106"/>
      <c r="U141" s="106"/>
      <c r="V141" s="106"/>
      <c r="W141" s="894"/>
      <c r="X141" s="894"/>
      <c r="Y141" s="894"/>
      <c r="Z141" s="655"/>
      <c r="AA141" s="106"/>
      <c r="AB141" s="106"/>
      <c r="AC141" s="106"/>
      <c r="AD141" s="106"/>
      <c r="AE141" s="106"/>
      <c r="AF141" s="106"/>
      <c r="AG141" s="106"/>
      <c r="AH141" s="106"/>
      <c r="AI141" s="106"/>
      <c r="AJ141" s="106"/>
      <c r="AK141" s="106"/>
    </row>
    <row r="142" spans="1:37" ht="15.75" customHeight="1">
      <c r="A142" s="106"/>
      <c r="B142" s="654"/>
      <c r="C142" s="106"/>
      <c r="D142" s="106"/>
      <c r="E142" s="106"/>
      <c r="F142" s="106"/>
      <c r="G142" s="106"/>
      <c r="H142" s="106"/>
      <c r="I142" s="106"/>
      <c r="J142" s="106"/>
      <c r="K142" s="106"/>
      <c r="L142" s="106"/>
      <c r="M142" s="106"/>
      <c r="N142" s="106"/>
      <c r="O142" s="106"/>
      <c r="P142" s="893"/>
      <c r="Q142" s="106"/>
      <c r="R142" s="106"/>
      <c r="S142" s="106"/>
      <c r="T142" s="106"/>
      <c r="U142" s="106"/>
      <c r="V142" s="106"/>
      <c r="W142" s="894"/>
      <c r="X142" s="894"/>
      <c r="Y142" s="894"/>
      <c r="Z142" s="655"/>
      <c r="AA142" s="106"/>
      <c r="AB142" s="106"/>
      <c r="AC142" s="106"/>
      <c r="AD142" s="106"/>
      <c r="AE142" s="106"/>
      <c r="AF142" s="106"/>
      <c r="AG142" s="106"/>
      <c r="AH142" s="106"/>
      <c r="AI142" s="106"/>
      <c r="AJ142" s="106"/>
      <c r="AK142" s="106"/>
    </row>
    <row r="143" spans="1:37" ht="15.75" customHeight="1">
      <c r="A143" s="106"/>
      <c r="B143" s="654"/>
      <c r="C143" s="106"/>
      <c r="D143" s="106"/>
      <c r="E143" s="106"/>
      <c r="F143" s="106"/>
      <c r="G143" s="106"/>
      <c r="H143" s="106"/>
      <c r="I143" s="106"/>
      <c r="J143" s="106"/>
      <c r="K143" s="106"/>
      <c r="L143" s="106"/>
      <c r="M143" s="106"/>
      <c r="N143" s="106"/>
      <c r="O143" s="106"/>
      <c r="P143" s="893"/>
      <c r="Q143" s="106"/>
      <c r="R143" s="106"/>
      <c r="S143" s="106"/>
      <c r="T143" s="106"/>
      <c r="U143" s="106"/>
      <c r="V143" s="106"/>
      <c r="W143" s="894"/>
      <c r="X143" s="894"/>
      <c r="Y143" s="894"/>
      <c r="Z143" s="655"/>
      <c r="AA143" s="106"/>
      <c r="AB143" s="106"/>
      <c r="AC143" s="106"/>
      <c r="AD143" s="106"/>
      <c r="AE143" s="106"/>
      <c r="AF143" s="106"/>
      <c r="AG143" s="106"/>
      <c r="AH143" s="106"/>
      <c r="AI143" s="106"/>
      <c r="AJ143" s="106"/>
      <c r="AK143" s="106"/>
    </row>
    <row r="144" spans="1:37" ht="15.75" customHeight="1">
      <c r="A144" s="106"/>
      <c r="B144" s="654"/>
      <c r="C144" s="106"/>
      <c r="D144" s="106"/>
      <c r="E144" s="106"/>
      <c r="F144" s="106"/>
      <c r="G144" s="106"/>
      <c r="H144" s="106"/>
      <c r="I144" s="106"/>
      <c r="J144" s="106"/>
      <c r="K144" s="106"/>
      <c r="L144" s="106"/>
      <c r="M144" s="106"/>
      <c r="N144" s="106"/>
      <c r="O144" s="106"/>
      <c r="P144" s="893"/>
      <c r="Q144" s="106"/>
      <c r="R144" s="106"/>
      <c r="S144" s="106"/>
      <c r="T144" s="106"/>
      <c r="U144" s="106"/>
      <c r="V144" s="106"/>
      <c r="W144" s="894"/>
      <c r="X144" s="894"/>
      <c r="Y144" s="894"/>
      <c r="Z144" s="655"/>
      <c r="AA144" s="106"/>
      <c r="AB144" s="106"/>
      <c r="AC144" s="106"/>
      <c r="AD144" s="106"/>
      <c r="AE144" s="106"/>
      <c r="AF144" s="106"/>
      <c r="AG144" s="106"/>
      <c r="AH144" s="106"/>
      <c r="AI144" s="106"/>
      <c r="AJ144" s="106"/>
      <c r="AK144" s="106"/>
    </row>
    <row r="145" spans="1:37" ht="15.75" customHeight="1">
      <c r="A145" s="106"/>
      <c r="B145" s="654"/>
      <c r="C145" s="106"/>
      <c r="D145" s="106"/>
      <c r="E145" s="106"/>
      <c r="F145" s="106"/>
      <c r="G145" s="106"/>
      <c r="H145" s="106"/>
      <c r="I145" s="106"/>
      <c r="J145" s="106"/>
      <c r="K145" s="106"/>
      <c r="L145" s="106"/>
      <c r="M145" s="106"/>
      <c r="N145" s="106"/>
      <c r="O145" s="106"/>
      <c r="P145" s="893"/>
      <c r="Q145" s="106"/>
      <c r="R145" s="106"/>
      <c r="S145" s="106"/>
      <c r="T145" s="106"/>
      <c r="U145" s="106"/>
      <c r="V145" s="106"/>
      <c r="W145" s="894"/>
      <c r="X145" s="894"/>
      <c r="Y145" s="894"/>
      <c r="Z145" s="655"/>
      <c r="AA145" s="106"/>
      <c r="AB145" s="106"/>
      <c r="AC145" s="106"/>
      <c r="AD145" s="106"/>
      <c r="AE145" s="106"/>
      <c r="AF145" s="106"/>
      <c r="AG145" s="106"/>
      <c r="AH145" s="106"/>
      <c r="AI145" s="106"/>
      <c r="AJ145" s="106"/>
      <c r="AK145" s="106"/>
    </row>
    <row r="146" spans="1:37" ht="15.75" customHeight="1">
      <c r="A146" s="106"/>
      <c r="B146" s="654"/>
      <c r="C146" s="106"/>
      <c r="D146" s="106"/>
      <c r="E146" s="106"/>
      <c r="F146" s="106"/>
      <c r="G146" s="106"/>
      <c r="H146" s="106"/>
      <c r="I146" s="106"/>
      <c r="J146" s="106"/>
      <c r="K146" s="106"/>
      <c r="L146" s="106"/>
      <c r="M146" s="106"/>
      <c r="N146" s="106"/>
      <c r="O146" s="106"/>
      <c r="P146" s="893"/>
      <c r="Q146" s="106"/>
      <c r="R146" s="106"/>
      <c r="S146" s="106"/>
      <c r="T146" s="106"/>
      <c r="U146" s="106"/>
      <c r="V146" s="106"/>
      <c r="W146" s="894"/>
      <c r="X146" s="894"/>
      <c r="Y146" s="894"/>
      <c r="Z146" s="655"/>
      <c r="AA146" s="106"/>
      <c r="AB146" s="106"/>
      <c r="AC146" s="106"/>
      <c r="AD146" s="106"/>
      <c r="AE146" s="106"/>
      <c r="AF146" s="106"/>
      <c r="AG146" s="106"/>
      <c r="AH146" s="106"/>
      <c r="AI146" s="106"/>
      <c r="AJ146" s="106"/>
      <c r="AK146" s="106"/>
    </row>
    <row r="147" spans="1:37" ht="15.75" customHeight="1">
      <c r="A147" s="106"/>
      <c r="B147" s="654"/>
      <c r="C147" s="106"/>
      <c r="D147" s="106"/>
      <c r="E147" s="106"/>
      <c r="F147" s="106"/>
      <c r="G147" s="106"/>
      <c r="H147" s="106"/>
      <c r="I147" s="106"/>
      <c r="J147" s="106"/>
      <c r="K147" s="106"/>
      <c r="L147" s="106"/>
      <c r="M147" s="106"/>
      <c r="N147" s="106"/>
      <c r="O147" s="106"/>
      <c r="P147" s="893"/>
      <c r="Q147" s="106"/>
      <c r="R147" s="106"/>
      <c r="S147" s="106"/>
      <c r="T147" s="106"/>
      <c r="U147" s="106"/>
      <c r="V147" s="106"/>
      <c r="W147" s="894"/>
      <c r="X147" s="894"/>
      <c r="Y147" s="894"/>
      <c r="Z147" s="655"/>
      <c r="AA147" s="106"/>
      <c r="AB147" s="106"/>
      <c r="AC147" s="106"/>
      <c r="AD147" s="106"/>
      <c r="AE147" s="106"/>
      <c r="AF147" s="106"/>
      <c r="AG147" s="106"/>
      <c r="AH147" s="106"/>
      <c r="AI147" s="106"/>
      <c r="AJ147" s="106"/>
      <c r="AK147" s="106"/>
    </row>
    <row r="148" spans="1:37" ht="15.75" customHeight="1">
      <c r="A148" s="106"/>
      <c r="B148" s="654"/>
      <c r="C148" s="106"/>
      <c r="D148" s="106"/>
      <c r="E148" s="106"/>
      <c r="F148" s="106"/>
      <c r="G148" s="106"/>
      <c r="H148" s="106"/>
      <c r="I148" s="106"/>
      <c r="J148" s="106"/>
      <c r="K148" s="106"/>
      <c r="L148" s="106"/>
      <c r="M148" s="106"/>
      <c r="N148" s="106"/>
      <c r="O148" s="106"/>
      <c r="P148" s="893"/>
      <c r="Q148" s="106"/>
      <c r="R148" s="106"/>
      <c r="S148" s="106"/>
      <c r="T148" s="106"/>
      <c r="U148" s="106"/>
      <c r="V148" s="106"/>
      <c r="W148" s="894"/>
      <c r="X148" s="894"/>
      <c r="Y148" s="894"/>
      <c r="Z148" s="655"/>
      <c r="AA148" s="106"/>
      <c r="AB148" s="106"/>
      <c r="AC148" s="106"/>
      <c r="AD148" s="106"/>
      <c r="AE148" s="106"/>
      <c r="AF148" s="106"/>
      <c r="AG148" s="106"/>
      <c r="AH148" s="106"/>
      <c r="AI148" s="106"/>
      <c r="AJ148" s="106"/>
      <c r="AK148" s="106"/>
    </row>
    <row r="149" spans="1:37" ht="15.75" customHeight="1">
      <c r="A149" s="106"/>
      <c r="B149" s="654"/>
      <c r="C149" s="106"/>
      <c r="D149" s="106"/>
      <c r="E149" s="106"/>
      <c r="F149" s="106"/>
      <c r="S149" s="106"/>
      <c r="T149" s="106"/>
      <c r="U149" s="106"/>
      <c r="V149" s="106"/>
      <c r="W149" s="894"/>
      <c r="X149" s="894"/>
      <c r="Y149" s="894"/>
      <c r="Z149" s="655"/>
      <c r="AA149" s="106"/>
      <c r="AB149" s="106"/>
      <c r="AC149" s="106"/>
      <c r="AD149" s="106"/>
      <c r="AE149" s="106"/>
      <c r="AF149" s="106"/>
      <c r="AG149" s="106"/>
      <c r="AH149" s="106"/>
      <c r="AI149" s="106"/>
      <c r="AJ149" s="106"/>
      <c r="AK149" s="106"/>
    </row>
    <row r="150" spans="1:37" ht="15.75" customHeight="1">
      <c r="A150" s="106"/>
      <c r="B150" s="654"/>
      <c r="C150" s="106"/>
      <c r="D150" s="106"/>
      <c r="E150" s="106"/>
      <c r="F150" s="106"/>
      <c r="S150" s="106"/>
      <c r="T150" s="106"/>
      <c r="U150" s="106"/>
      <c r="V150" s="106"/>
      <c r="W150" s="894"/>
      <c r="X150" s="894"/>
      <c r="Y150" s="894"/>
      <c r="Z150" s="655"/>
      <c r="AA150" s="106"/>
      <c r="AB150" s="106"/>
      <c r="AC150" s="106"/>
      <c r="AD150" s="106"/>
      <c r="AE150" s="106"/>
      <c r="AF150" s="106"/>
      <c r="AG150" s="106"/>
      <c r="AH150" s="106"/>
      <c r="AI150" s="106"/>
      <c r="AJ150" s="106"/>
      <c r="AK150" s="106"/>
    </row>
  </sheetData>
  <mergeCells count="95">
    <mergeCell ref="S38:U38"/>
    <mergeCell ref="G51:G52"/>
    <mergeCell ref="H51:H52"/>
    <mergeCell ref="I51:K52"/>
    <mergeCell ref="L51:R52"/>
    <mergeCell ref="G49:G50"/>
    <mergeCell ref="H49:H50"/>
    <mergeCell ref="I49:K50"/>
    <mergeCell ref="L49:R50"/>
    <mergeCell ref="C38:D38"/>
    <mergeCell ref="J38:L38"/>
    <mergeCell ref="M38:O38"/>
    <mergeCell ref="P38:R38"/>
    <mergeCell ref="G53:G54"/>
    <mergeCell ref="H53:H54"/>
    <mergeCell ref="I53:K54"/>
    <mergeCell ref="L53:R54"/>
    <mergeCell ref="S34:U34"/>
    <mergeCell ref="C36:D36"/>
    <mergeCell ref="J36:L36"/>
    <mergeCell ref="M36:O36"/>
    <mergeCell ref="P36:R36"/>
    <mergeCell ref="S36:U36"/>
    <mergeCell ref="C34:D34"/>
    <mergeCell ref="J34:L34"/>
    <mergeCell ref="M34:O34"/>
    <mergeCell ref="P34:R34"/>
    <mergeCell ref="B29:B30"/>
    <mergeCell ref="C29:C30"/>
    <mergeCell ref="Z29:Z30"/>
    <mergeCell ref="AA29:AA30"/>
    <mergeCell ref="C31:D31"/>
    <mergeCell ref="J31:L31"/>
    <mergeCell ref="M31:O31"/>
    <mergeCell ref="P31:R31"/>
    <mergeCell ref="S31:U31"/>
    <mergeCell ref="C26:D26"/>
    <mergeCell ref="J26:L26"/>
    <mergeCell ref="M26:O26"/>
    <mergeCell ref="P26:R26"/>
    <mergeCell ref="S26:U26"/>
    <mergeCell ref="C28:D28"/>
    <mergeCell ref="J28:L28"/>
    <mergeCell ref="M28:O28"/>
    <mergeCell ref="P28:R28"/>
    <mergeCell ref="S28:U28"/>
    <mergeCell ref="AA22:AA23"/>
    <mergeCell ref="C24:D24"/>
    <mergeCell ref="J24:L24"/>
    <mergeCell ref="M24:O24"/>
    <mergeCell ref="P24:R24"/>
    <mergeCell ref="S24:U24"/>
    <mergeCell ref="B22:B23"/>
    <mergeCell ref="C22:C23"/>
    <mergeCell ref="B17:B18"/>
    <mergeCell ref="C17:C18"/>
    <mergeCell ref="Z17:Z18"/>
    <mergeCell ref="C21:D21"/>
    <mergeCell ref="J21:L21"/>
    <mergeCell ref="M21:O21"/>
    <mergeCell ref="P21:R21"/>
    <mergeCell ref="S21:U21"/>
    <mergeCell ref="Z22:Z23"/>
    <mergeCell ref="AA17:AA18"/>
    <mergeCell ref="C19:D19"/>
    <mergeCell ref="J19:L19"/>
    <mergeCell ref="M19:O19"/>
    <mergeCell ref="P19:R19"/>
    <mergeCell ref="S19:U19"/>
    <mergeCell ref="B13:B15"/>
    <mergeCell ref="C13:C15"/>
    <mergeCell ref="Z13:Z15"/>
    <mergeCell ref="AA13:AA15"/>
    <mergeCell ref="C16:D16"/>
    <mergeCell ref="J16:L16"/>
    <mergeCell ref="M16:O16"/>
    <mergeCell ref="P16:R16"/>
    <mergeCell ref="S16:U16"/>
    <mergeCell ref="C11:D11"/>
    <mergeCell ref="J11:L11"/>
    <mergeCell ref="M11:O11"/>
    <mergeCell ref="P11:R11"/>
    <mergeCell ref="S11:U11"/>
    <mergeCell ref="C12:D12"/>
    <mergeCell ref="J12:L12"/>
    <mergeCell ref="M12:O12"/>
    <mergeCell ref="P12:R12"/>
    <mergeCell ref="S12:U12"/>
    <mergeCell ref="K1:AA4"/>
    <mergeCell ref="L5:V5"/>
    <mergeCell ref="Y5:Z5"/>
    <mergeCell ref="B7:AA8"/>
    <mergeCell ref="C10:U10"/>
    <mergeCell ref="V10:Y10"/>
    <mergeCell ref="Z10:AA10"/>
  </mergeCells>
  <pageMargins left="0.23622047244094491" right="0.23622047244094491" top="0.74803149606299213" bottom="0.74803149606299213" header="0.31496062992125984" footer="0.31496062992125984"/>
  <pageSetup paperSize="5" scale="42" fitToHeight="0" orientation="landscape" r:id="rId1"/>
  <headerFooter>
    <oddFooter>&amp;LPágina &amp;P&amp;CPreparado por LUIS EMILIO &amp;D&amp;R&amp;G</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48"/>
  <sheetViews>
    <sheetView showGridLines="0" view="pageBreakPreview" zoomScale="85" zoomScaleNormal="40" zoomScaleSheetLayoutView="85" zoomScalePageLayoutView="70" workbookViewId="0">
      <selection activeCell="AE398" sqref="AE398"/>
    </sheetView>
  </sheetViews>
  <sheetFormatPr baseColWidth="10" defaultRowHeight="15" outlineLevelRow="1"/>
  <cols>
    <col min="1" max="1" width="7.42578125" customWidth="1"/>
    <col min="3" max="3" width="25.7109375" customWidth="1"/>
    <col min="4" max="4" width="19" customWidth="1"/>
    <col min="5" max="5" width="15.85546875" customWidth="1"/>
    <col min="6" max="6" width="12.28515625" customWidth="1"/>
    <col min="7" max="7" width="23.85546875" customWidth="1"/>
    <col min="8" max="8" width="11.5703125" style="99" customWidth="1"/>
    <col min="9" max="9" width="6.5703125" style="100" customWidth="1"/>
    <col min="10" max="20" width="5.5703125" style="100" customWidth="1"/>
    <col min="21" max="21" width="19.85546875" customWidth="1"/>
    <col min="22" max="22" width="17.28515625" customWidth="1"/>
    <col min="23" max="23" width="18.5703125" customWidth="1"/>
    <col min="24" max="24" width="24.5703125" customWidth="1"/>
    <col min="25" max="25" width="24.85546875" customWidth="1"/>
    <col min="26" max="26" width="19.5703125" customWidth="1"/>
  </cols>
  <sheetData>
    <row r="1" spans="1:26">
      <c r="A1" s="409"/>
      <c r="B1" s="409"/>
      <c r="C1" s="409"/>
      <c r="D1" s="409"/>
      <c r="E1" s="409"/>
      <c r="F1" s="409"/>
      <c r="G1" s="409"/>
      <c r="H1" s="410"/>
      <c r="I1" s="411"/>
      <c r="J1" s="411"/>
      <c r="K1" s="411"/>
      <c r="L1" s="411"/>
      <c r="M1" s="411"/>
      <c r="N1" s="411"/>
      <c r="O1" s="411"/>
      <c r="P1" s="411"/>
      <c r="Q1" s="411"/>
      <c r="R1" s="411"/>
      <c r="S1" s="411"/>
      <c r="T1" s="411"/>
      <c r="U1" s="409"/>
      <c r="V1" s="409"/>
      <c r="W1" s="409"/>
      <c r="X1" s="409"/>
      <c r="Y1" s="409"/>
      <c r="Z1" s="409"/>
    </row>
    <row r="2" spans="1:26">
      <c r="A2" s="409"/>
      <c r="B2" s="409"/>
      <c r="C2" s="409"/>
      <c r="D2" s="409"/>
      <c r="E2" s="409"/>
      <c r="F2" s="409"/>
      <c r="G2" s="409"/>
      <c r="H2" s="410"/>
      <c r="I2" s="411"/>
      <c r="J2" s="411"/>
      <c r="K2" s="411"/>
      <c r="L2" s="411"/>
      <c r="M2" s="411"/>
      <c r="N2" s="411"/>
      <c r="O2" s="411"/>
      <c r="P2" s="411"/>
      <c r="Q2" s="411"/>
      <c r="R2" s="411"/>
      <c r="S2" s="411"/>
      <c r="T2" s="411"/>
      <c r="U2" s="409"/>
      <c r="V2" s="409"/>
      <c r="W2" s="409"/>
      <c r="X2" s="409"/>
      <c r="Y2" s="409"/>
      <c r="Z2" s="409"/>
    </row>
    <row r="3" spans="1:26">
      <c r="A3" s="409"/>
      <c r="B3" s="409"/>
      <c r="C3" s="409"/>
      <c r="D3" s="409"/>
      <c r="E3" s="409"/>
      <c r="F3" s="409"/>
      <c r="G3" s="409"/>
      <c r="H3" s="410"/>
      <c r="I3" s="411"/>
      <c r="J3" s="411"/>
      <c r="K3" s="411"/>
      <c r="L3" s="411"/>
      <c r="M3" s="411"/>
      <c r="N3" s="411"/>
      <c r="O3" s="411"/>
      <c r="P3" s="411"/>
      <c r="Q3" s="411"/>
      <c r="R3" s="411"/>
      <c r="S3" s="411"/>
      <c r="T3" s="411"/>
      <c r="U3" s="409"/>
      <c r="V3" s="409"/>
      <c r="W3" s="409"/>
      <c r="X3" s="409"/>
      <c r="Y3" s="409"/>
      <c r="Z3" s="409"/>
    </row>
    <row r="4" spans="1:26">
      <c r="A4" s="412"/>
      <c r="B4" s="412"/>
      <c r="C4" s="413"/>
      <c r="D4" s="413"/>
      <c r="E4" s="413"/>
      <c r="F4" s="413"/>
      <c r="G4" s="1277" t="s">
        <v>895</v>
      </c>
      <c r="H4" s="1277"/>
      <c r="I4" s="1277"/>
      <c r="J4" s="1277"/>
      <c r="K4" s="1277"/>
      <c r="L4" s="1277"/>
      <c r="M4" s="1277"/>
      <c r="N4" s="1277"/>
      <c r="O4" s="1277"/>
      <c r="P4" s="1277"/>
      <c r="Q4" s="1277"/>
      <c r="R4" s="1277"/>
      <c r="S4" s="1277"/>
      <c r="T4" s="1277"/>
      <c r="U4" s="1277"/>
      <c r="V4" s="1277"/>
      <c r="W4" s="1277"/>
      <c r="X4" s="1277"/>
      <c r="Y4" s="1277"/>
      <c r="Z4" s="1277"/>
    </row>
    <row r="5" spans="1:26">
      <c r="A5" s="412"/>
      <c r="B5" s="413"/>
      <c r="C5" s="413"/>
      <c r="D5" s="413"/>
      <c r="E5" s="413"/>
      <c r="F5" s="413"/>
      <c r="G5" s="1277"/>
      <c r="H5" s="1277"/>
      <c r="I5" s="1277"/>
      <c r="J5" s="1277"/>
      <c r="K5" s="1277"/>
      <c r="L5" s="1277"/>
      <c r="M5" s="1277"/>
      <c r="N5" s="1277"/>
      <c r="O5" s="1277"/>
      <c r="P5" s="1277"/>
      <c r="Q5" s="1277"/>
      <c r="R5" s="1277"/>
      <c r="S5" s="1277"/>
      <c r="T5" s="1277"/>
      <c r="U5" s="1277"/>
      <c r="V5" s="1277"/>
      <c r="W5" s="1277"/>
      <c r="X5" s="1277"/>
      <c r="Y5" s="1277"/>
      <c r="Z5" s="1277"/>
    </row>
    <row r="6" spans="1:26">
      <c r="A6" s="412"/>
      <c r="B6" s="412"/>
      <c r="C6" s="413"/>
      <c r="D6" s="413"/>
      <c r="E6" s="413"/>
      <c r="F6" s="413"/>
      <c r="G6" s="1277"/>
      <c r="H6" s="1277"/>
      <c r="I6" s="1277"/>
      <c r="J6" s="1277"/>
      <c r="K6" s="1277"/>
      <c r="L6" s="1277"/>
      <c r="M6" s="1277"/>
      <c r="N6" s="1277"/>
      <c r="O6" s="1277"/>
      <c r="P6" s="1277"/>
      <c r="Q6" s="1277"/>
      <c r="R6" s="1277"/>
      <c r="S6" s="1277"/>
      <c r="T6" s="1277"/>
      <c r="U6" s="1277"/>
      <c r="V6" s="1277"/>
      <c r="W6" s="1277"/>
      <c r="X6" s="1277"/>
      <c r="Y6" s="1277"/>
      <c r="Z6" s="1277"/>
    </row>
    <row r="7" spans="1:26">
      <c r="A7" s="412"/>
      <c r="B7" s="413"/>
      <c r="C7" s="413"/>
      <c r="D7" s="413"/>
      <c r="E7" s="413"/>
      <c r="F7" s="413"/>
      <c r="G7" s="1277"/>
      <c r="H7" s="1277"/>
      <c r="I7" s="1277"/>
      <c r="J7" s="1277"/>
      <c r="K7" s="1277"/>
      <c r="L7" s="1277"/>
      <c r="M7" s="1277"/>
      <c r="N7" s="1277"/>
      <c r="O7" s="1277"/>
      <c r="P7" s="1277"/>
      <c r="Q7" s="1277"/>
      <c r="R7" s="1277"/>
      <c r="S7" s="1277"/>
      <c r="T7" s="1277"/>
      <c r="U7" s="1277"/>
      <c r="V7" s="1277"/>
      <c r="W7" s="1277"/>
      <c r="X7" s="1277"/>
      <c r="Y7" s="1277"/>
      <c r="Z7" s="1277"/>
    </row>
    <row r="8" spans="1:26">
      <c r="A8" s="412"/>
      <c r="B8" s="414"/>
      <c r="C8" s="414"/>
      <c r="D8" s="414"/>
      <c r="E8" s="414"/>
      <c r="F8" s="414"/>
      <c r="G8" s="414"/>
      <c r="H8" s="1278"/>
      <c r="I8" s="1278"/>
      <c r="J8" s="1278"/>
      <c r="K8" s="1278"/>
      <c r="L8" s="1278"/>
      <c r="M8" s="1278"/>
      <c r="N8" s="1278"/>
      <c r="O8" s="1278"/>
      <c r="P8" s="1278"/>
      <c r="Q8" s="1278"/>
      <c r="R8" s="1278"/>
      <c r="S8" s="1278"/>
      <c r="T8" s="1278"/>
      <c r="U8" s="1278"/>
      <c r="V8" s="414"/>
      <c r="W8" s="414"/>
      <c r="X8" s="1278"/>
      <c r="Y8" s="1278"/>
      <c r="Z8" s="413"/>
    </row>
    <row r="9" spans="1:26" ht="15.75" thickBot="1">
      <c r="A9" s="415"/>
      <c r="B9" s="413"/>
      <c r="C9" s="413"/>
      <c r="D9" s="413"/>
      <c r="E9" s="413"/>
      <c r="F9" s="414"/>
      <c r="G9" s="413"/>
      <c r="H9" s="414"/>
      <c r="I9" s="414"/>
      <c r="J9" s="414"/>
      <c r="K9" s="413"/>
      <c r="L9" s="413"/>
      <c r="M9" s="413"/>
      <c r="N9" s="413"/>
      <c r="O9" s="413"/>
      <c r="P9" s="413"/>
      <c r="Q9" s="413"/>
      <c r="R9" s="413"/>
      <c r="S9" s="413"/>
      <c r="T9" s="413"/>
      <c r="U9" s="413"/>
      <c r="V9" s="414"/>
      <c r="W9" s="414"/>
      <c r="X9" s="413"/>
      <c r="Y9" s="413"/>
      <c r="Z9" s="413"/>
    </row>
    <row r="10" spans="1:26">
      <c r="A10" s="1279" t="s">
        <v>896</v>
      </c>
      <c r="B10" s="1280"/>
      <c r="C10" s="1280"/>
      <c r="D10" s="1280"/>
      <c r="E10" s="1280"/>
      <c r="F10" s="1280"/>
      <c r="G10" s="1280"/>
      <c r="H10" s="1280"/>
      <c r="I10" s="1280"/>
      <c r="J10" s="1280"/>
      <c r="K10" s="1280"/>
      <c r="L10" s="1280"/>
      <c r="M10" s="1280"/>
      <c r="N10" s="1280"/>
      <c r="O10" s="1280"/>
      <c r="P10" s="1280"/>
      <c r="Q10" s="1280"/>
      <c r="R10" s="1280"/>
      <c r="S10" s="1280"/>
      <c r="T10" s="1280"/>
      <c r="U10" s="1280"/>
      <c r="V10" s="1280"/>
      <c r="W10" s="1280"/>
      <c r="X10" s="1280"/>
      <c r="Y10" s="1280"/>
      <c r="Z10" s="1281"/>
    </row>
    <row r="11" spans="1:26" ht="15.75" thickBot="1">
      <c r="A11" s="1282"/>
      <c r="B11" s="1283"/>
      <c r="C11" s="1283"/>
      <c r="D11" s="1283"/>
      <c r="E11" s="1283"/>
      <c r="F11" s="1283"/>
      <c r="G11" s="1283"/>
      <c r="H11" s="1283"/>
      <c r="I11" s="1283"/>
      <c r="J11" s="1283"/>
      <c r="K11" s="1283"/>
      <c r="L11" s="1283"/>
      <c r="M11" s="1283"/>
      <c r="N11" s="1283"/>
      <c r="O11" s="1283"/>
      <c r="P11" s="1283"/>
      <c r="Q11" s="1283"/>
      <c r="R11" s="1283"/>
      <c r="S11" s="1283"/>
      <c r="T11" s="1283"/>
      <c r="U11" s="1283"/>
      <c r="V11" s="1283"/>
      <c r="W11" s="1283"/>
      <c r="X11" s="1283"/>
      <c r="Y11" s="1283"/>
      <c r="Z11" s="1284"/>
    </row>
    <row r="12" spans="1:26" ht="15.75" thickBot="1">
      <c r="A12" s="412"/>
      <c r="B12" s="414"/>
      <c r="C12" s="414"/>
      <c r="D12" s="414"/>
      <c r="E12" s="414"/>
      <c r="F12" s="414"/>
      <c r="G12" s="414"/>
      <c r="H12" s="414"/>
      <c r="I12" s="414"/>
      <c r="J12" s="414"/>
      <c r="K12" s="414"/>
      <c r="L12" s="414"/>
      <c r="M12" s="414"/>
      <c r="N12" s="414"/>
      <c r="O12" s="414"/>
      <c r="P12" s="414"/>
      <c r="Q12" s="414"/>
      <c r="R12" s="414"/>
      <c r="S12" s="414"/>
      <c r="T12" s="414"/>
      <c r="U12" s="414"/>
      <c r="V12" s="414"/>
      <c r="W12" s="414"/>
      <c r="X12" s="414"/>
      <c r="Y12" s="414"/>
      <c r="Z12" s="414"/>
    </row>
    <row r="13" spans="1:26" ht="16.5" thickBot="1">
      <c r="A13" s="416" t="s">
        <v>897</v>
      </c>
      <c r="B13" s="1285" t="s">
        <v>3</v>
      </c>
      <c r="C13" s="1285"/>
      <c r="D13" s="1285"/>
      <c r="E13" s="1285"/>
      <c r="F13" s="1285"/>
      <c r="G13" s="1285"/>
      <c r="H13" s="1285"/>
      <c r="I13" s="1285"/>
      <c r="J13" s="1285"/>
      <c r="K13" s="1285"/>
      <c r="L13" s="1285"/>
      <c r="M13" s="1285"/>
      <c r="N13" s="1285"/>
      <c r="O13" s="1285"/>
      <c r="P13" s="1285"/>
      <c r="Q13" s="1285"/>
      <c r="R13" s="1285"/>
      <c r="S13" s="1285"/>
      <c r="T13" s="1285"/>
      <c r="U13" s="1286" t="s">
        <v>4</v>
      </c>
      <c r="V13" s="1286"/>
      <c r="W13" s="1286"/>
      <c r="X13" s="1286"/>
      <c r="Y13" s="1285" t="s">
        <v>5</v>
      </c>
      <c r="Z13" s="1287"/>
    </row>
    <row r="14" spans="1:26" ht="43.5" thickBot="1">
      <c r="A14" s="417" t="s">
        <v>6</v>
      </c>
      <c r="B14" s="1295" t="s">
        <v>898</v>
      </c>
      <c r="C14" s="1295"/>
      <c r="D14" s="418" t="s">
        <v>8</v>
      </c>
      <c r="E14" s="418" t="s">
        <v>9</v>
      </c>
      <c r="F14" s="418" t="s">
        <v>13</v>
      </c>
      <c r="G14" s="418" t="s">
        <v>899</v>
      </c>
      <c r="H14" s="419" t="s">
        <v>15</v>
      </c>
      <c r="I14" s="1296" t="s">
        <v>484</v>
      </c>
      <c r="J14" s="1296"/>
      <c r="K14" s="1296"/>
      <c r="L14" s="1297" t="s">
        <v>485</v>
      </c>
      <c r="M14" s="1297"/>
      <c r="N14" s="1297"/>
      <c r="O14" s="1298" t="s">
        <v>486</v>
      </c>
      <c r="P14" s="1298"/>
      <c r="Q14" s="1298"/>
      <c r="R14" s="1299" t="s">
        <v>487</v>
      </c>
      <c r="S14" s="1299"/>
      <c r="T14" s="1299"/>
      <c r="U14" s="418" t="s">
        <v>22</v>
      </c>
      <c r="V14" s="418" t="s">
        <v>23</v>
      </c>
      <c r="W14" s="418" t="s">
        <v>24</v>
      </c>
      <c r="X14" s="418" t="s">
        <v>25</v>
      </c>
      <c r="Y14" s="418" t="s">
        <v>900</v>
      </c>
      <c r="Z14" s="420" t="s">
        <v>564</v>
      </c>
    </row>
    <row r="15" spans="1:26" ht="90">
      <c r="A15" s="1288">
        <v>1</v>
      </c>
      <c r="B15" s="1291" t="s">
        <v>901</v>
      </c>
      <c r="C15" s="1291"/>
      <c r="D15" s="421" t="s">
        <v>571</v>
      </c>
      <c r="E15" s="421">
        <v>0</v>
      </c>
      <c r="F15" s="421" t="s">
        <v>902</v>
      </c>
      <c r="G15" s="421" t="s">
        <v>903</v>
      </c>
      <c r="H15" s="422">
        <v>1</v>
      </c>
      <c r="I15" s="1292">
        <v>0.4</v>
      </c>
      <c r="J15" s="1292"/>
      <c r="K15" s="1292"/>
      <c r="L15" s="1293">
        <v>0.8</v>
      </c>
      <c r="M15" s="1293"/>
      <c r="N15" s="1293"/>
      <c r="O15" s="1294">
        <v>1</v>
      </c>
      <c r="P15" s="1294"/>
      <c r="Q15" s="1294"/>
      <c r="R15" s="1300">
        <v>1</v>
      </c>
      <c r="S15" s="1300"/>
      <c r="T15" s="1300"/>
      <c r="U15" s="423" t="s">
        <v>904</v>
      </c>
      <c r="V15" s="421" t="s">
        <v>23</v>
      </c>
      <c r="W15" s="421" t="s">
        <v>24</v>
      </c>
      <c r="X15" s="423" t="s">
        <v>905</v>
      </c>
      <c r="Y15" s="424" t="s">
        <v>906</v>
      </c>
      <c r="Z15" s="425"/>
    </row>
    <row r="16" spans="1:26" ht="96" hidden="1" outlineLevel="1">
      <c r="A16" s="1289"/>
      <c r="B16" s="1301" t="s">
        <v>907</v>
      </c>
      <c r="C16" s="426" t="s">
        <v>908</v>
      </c>
      <c r="D16" s="427" t="s">
        <v>909</v>
      </c>
      <c r="E16" s="427">
        <v>0</v>
      </c>
      <c r="F16" s="427" t="s">
        <v>910</v>
      </c>
      <c r="G16" s="428" t="s">
        <v>911</v>
      </c>
      <c r="H16" s="429">
        <v>1</v>
      </c>
      <c r="I16" s="430"/>
      <c r="J16" s="431">
        <v>0.8</v>
      </c>
      <c r="K16" s="430"/>
      <c r="L16" s="430"/>
      <c r="M16" s="432">
        <v>1</v>
      </c>
      <c r="N16" s="433"/>
      <c r="O16" s="433"/>
      <c r="P16" s="432">
        <v>1</v>
      </c>
      <c r="Q16" s="433"/>
      <c r="R16" s="433"/>
      <c r="S16" s="432">
        <v>1</v>
      </c>
      <c r="T16" s="433"/>
      <c r="U16" s="428" t="s">
        <v>904</v>
      </c>
      <c r="V16" s="428" t="s">
        <v>23</v>
      </c>
      <c r="W16" s="428" t="s">
        <v>24</v>
      </c>
      <c r="X16" s="428" t="s">
        <v>905</v>
      </c>
      <c r="Y16" s="434"/>
      <c r="Z16" s="435"/>
    </row>
    <row r="17" spans="1:26" ht="72" hidden="1" outlineLevel="1">
      <c r="A17" s="1289"/>
      <c r="B17" s="1301"/>
      <c r="C17" s="428" t="s">
        <v>912</v>
      </c>
      <c r="D17" s="427" t="s">
        <v>909</v>
      </c>
      <c r="E17" s="427">
        <v>0</v>
      </c>
      <c r="F17" s="427" t="s">
        <v>913</v>
      </c>
      <c r="G17" s="428" t="s">
        <v>914</v>
      </c>
      <c r="H17" s="429">
        <v>1</v>
      </c>
      <c r="I17" s="430"/>
      <c r="J17" s="430"/>
      <c r="K17" s="430"/>
      <c r="L17" s="433"/>
      <c r="M17" s="433"/>
      <c r="N17" s="433"/>
      <c r="O17" s="434"/>
      <c r="P17" s="434"/>
      <c r="Q17" s="434"/>
      <c r="R17" s="436"/>
      <c r="S17" s="436"/>
      <c r="T17" s="437">
        <v>100</v>
      </c>
      <c r="U17" s="428" t="s">
        <v>904</v>
      </c>
      <c r="V17" s="428" t="s">
        <v>23</v>
      </c>
      <c r="W17" s="428" t="s">
        <v>24</v>
      </c>
      <c r="X17" s="428" t="s">
        <v>905</v>
      </c>
      <c r="Y17" s="434"/>
      <c r="Z17" s="435"/>
    </row>
    <row r="18" spans="1:26" ht="72.75" hidden="1" outlineLevel="1">
      <c r="A18" s="1289"/>
      <c r="B18" s="1301"/>
      <c r="C18" s="428" t="s">
        <v>915</v>
      </c>
      <c r="D18" s="427" t="s">
        <v>909</v>
      </c>
      <c r="E18" s="427">
        <v>0</v>
      </c>
      <c r="F18" s="438" t="s">
        <v>916</v>
      </c>
      <c r="G18" s="428" t="s">
        <v>914</v>
      </c>
      <c r="H18" s="429">
        <v>1</v>
      </c>
      <c r="I18" s="430"/>
      <c r="J18" s="431">
        <v>1</v>
      </c>
      <c r="K18" s="430"/>
      <c r="L18" s="433"/>
      <c r="M18" s="433"/>
      <c r="N18" s="433"/>
      <c r="O18" s="434"/>
      <c r="P18" s="434"/>
      <c r="Q18" s="434"/>
      <c r="R18" s="436"/>
      <c r="S18" s="436"/>
      <c r="T18" s="436"/>
      <c r="U18" s="428" t="s">
        <v>904</v>
      </c>
      <c r="V18" s="428" t="s">
        <v>23</v>
      </c>
      <c r="W18" s="428" t="s">
        <v>24</v>
      </c>
      <c r="X18" s="428" t="s">
        <v>905</v>
      </c>
      <c r="Y18" s="434"/>
      <c r="Z18" s="435"/>
    </row>
    <row r="19" spans="1:26" ht="84" hidden="1" outlineLevel="1">
      <c r="A19" s="1289"/>
      <c r="B19" s="1301"/>
      <c r="C19" s="428" t="s">
        <v>917</v>
      </c>
      <c r="D19" s="427" t="s">
        <v>909</v>
      </c>
      <c r="E19" s="427">
        <v>0</v>
      </c>
      <c r="F19" s="427" t="s">
        <v>918</v>
      </c>
      <c r="G19" s="428" t="s">
        <v>914</v>
      </c>
      <c r="H19" s="429">
        <v>1</v>
      </c>
      <c r="I19" s="430"/>
      <c r="J19" s="430"/>
      <c r="K19" s="431">
        <v>1</v>
      </c>
      <c r="L19" s="433"/>
      <c r="M19" s="433"/>
      <c r="N19" s="433"/>
      <c r="O19" s="434"/>
      <c r="P19" s="434"/>
      <c r="Q19" s="434"/>
      <c r="R19" s="436"/>
      <c r="S19" s="436"/>
      <c r="T19" s="436"/>
      <c r="U19" s="428" t="s">
        <v>904</v>
      </c>
      <c r="V19" s="428" t="s">
        <v>23</v>
      </c>
      <c r="W19" s="428" t="s">
        <v>24</v>
      </c>
      <c r="X19" s="428" t="s">
        <v>905</v>
      </c>
      <c r="Y19" s="434"/>
      <c r="Z19" s="435"/>
    </row>
    <row r="20" spans="1:26" ht="36" hidden="1" outlineLevel="1">
      <c r="A20" s="1289"/>
      <c r="B20" s="1301"/>
      <c r="C20" s="428" t="s">
        <v>919</v>
      </c>
      <c r="D20" s="427" t="s">
        <v>909</v>
      </c>
      <c r="E20" s="427">
        <v>0</v>
      </c>
      <c r="F20" s="427" t="s">
        <v>920</v>
      </c>
      <c r="G20" s="428" t="s">
        <v>914</v>
      </c>
      <c r="H20" s="429">
        <v>1</v>
      </c>
      <c r="I20" s="430"/>
      <c r="J20" s="430"/>
      <c r="K20" s="431">
        <v>1</v>
      </c>
      <c r="L20" s="433"/>
      <c r="M20" s="433"/>
      <c r="N20" s="433"/>
      <c r="O20" s="434"/>
      <c r="P20" s="434"/>
      <c r="Q20" s="434"/>
      <c r="R20" s="436"/>
      <c r="S20" s="436"/>
      <c r="T20" s="436"/>
      <c r="U20" s="428" t="s">
        <v>904</v>
      </c>
      <c r="V20" s="428" t="s">
        <v>23</v>
      </c>
      <c r="W20" s="428" t="s">
        <v>24</v>
      </c>
      <c r="X20" s="428" t="s">
        <v>905</v>
      </c>
      <c r="Y20" s="434"/>
      <c r="Z20" s="435"/>
    </row>
    <row r="21" spans="1:26" ht="72.75" hidden="1" outlineLevel="1" thickBot="1">
      <c r="A21" s="1290"/>
      <c r="B21" s="1302"/>
      <c r="C21" s="439" t="s">
        <v>921</v>
      </c>
      <c r="D21" s="440" t="s">
        <v>909</v>
      </c>
      <c r="E21" s="440">
        <v>0</v>
      </c>
      <c r="F21" s="440" t="s">
        <v>922</v>
      </c>
      <c r="G21" s="439" t="s">
        <v>914</v>
      </c>
      <c r="H21" s="441">
        <v>1</v>
      </c>
      <c r="I21" s="442"/>
      <c r="J21" s="442"/>
      <c r="K21" s="443">
        <v>1</v>
      </c>
      <c r="L21" s="444"/>
      <c r="M21" s="444"/>
      <c r="N21" s="444"/>
      <c r="O21" s="445"/>
      <c r="P21" s="445"/>
      <c r="Q21" s="445"/>
      <c r="R21" s="446"/>
      <c r="S21" s="446"/>
      <c r="T21" s="446"/>
      <c r="U21" s="439" t="s">
        <v>904</v>
      </c>
      <c r="V21" s="439" t="s">
        <v>23</v>
      </c>
      <c r="W21" s="439" t="s">
        <v>24</v>
      </c>
      <c r="X21" s="439" t="s">
        <v>905</v>
      </c>
      <c r="Y21" s="445"/>
      <c r="Z21" s="447"/>
    </row>
    <row r="22" spans="1:26" collapsed="1">
      <c r="A22" s="413"/>
      <c r="B22" s="413"/>
      <c r="C22" s="413"/>
      <c r="D22" s="413"/>
      <c r="E22" s="413"/>
      <c r="F22" s="413"/>
      <c r="G22" s="413"/>
      <c r="H22" s="413"/>
      <c r="I22" s="413"/>
      <c r="J22" s="413"/>
      <c r="K22" s="413"/>
      <c r="L22" s="413"/>
      <c r="M22" s="413"/>
      <c r="N22" s="413"/>
      <c r="O22" s="413"/>
      <c r="P22" s="413"/>
      <c r="Q22" s="413"/>
      <c r="R22" s="413"/>
      <c r="S22" s="413"/>
      <c r="T22" s="413"/>
      <c r="U22" s="413"/>
      <c r="V22" s="413"/>
      <c r="W22" s="413"/>
      <c r="X22" s="413"/>
      <c r="Y22" s="413"/>
      <c r="Z22" s="413"/>
    </row>
    <row r="23" spans="1:26">
      <c r="A23" s="413"/>
      <c r="B23" s="413"/>
      <c r="C23" s="413"/>
      <c r="D23" s="413"/>
      <c r="E23" s="413"/>
      <c r="F23" s="413"/>
      <c r="G23" s="413"/>
      <c r="H23" s="413"/>
      <c r="I23" s="413"/>
      <c r="J23" s="413"/>
      <c r="K23" s="413"/>
      <c r="L23" s="413"/>
      <c r="M23" s="413"/>
      <c r="N23" s="413"/>
      <c r="O23" s="413"/>
      <c r="P23" s="413"/>
      <c r="Q23" s="413"/>
      <c r="R23" s="413"/>
      <c r="S23" s="413"/>
      <c r="T23" s="413"/>
      <c r="U23" s="413"/>
      <c r="V23" s="413"/>
      <c r="W23" s="413"/>
      <c r="X23" s="413"/>
      <c r="Y23" s="413"/>
      <c r="Z23" s="413"/>
    </row>
    <row r="24" spans="1:26" ht="20.25">
      <c r="A24" s="413"/>
      <c r="B24" s="413"/>
      <c r="C24" s="413"/>
      <c r="D24" s="413"/>
      <c r="E24" s="413"/>
      <c r="F24" s="413"/>
      <c r="G24" s="1303" t="s">
        <v>475</v>
      </c>
      <c r="H24" s="448"/>
      <c r="I24" s="449"/>
      <c r="J24" s="448"/>
      <c r="K24" s="450"/>
      <c r="L24" s="450"/>
      <c r="M24" s="451"/>
      <c r="N24" s="451"/>
      <c r="O24" s="451"/>
      <c r="P24" s="451"/>
      <c r="Q24" s="451"/>
      <c r="R24" s="411"/>
      <c r="S24" s="411"/>
      <c r="T24" s="413"/>
      <c r="U24" s="413"/>
      <c r="V24" s="413"/>
      <c r="W24" s="413"/>
      <c r="X24" s="413"/>
      <c r="Y24" s="413"/>
      <c r="Z24" s="413"/>
    </row>
    <row r="25" spans="1:26" ht="20.25">
      <c r="A25" s="413"/>
      <c r="B25" s="413"/>
      <c r="C25" s="413"/>
      <c r="D25" s="413"/>
      <c r="E25" s="1304"/>
      <c r="F25" s="1304"/>
      <c r="G25" s="1303"/>
      <c r="H25" s="452"/>
      <c r="I25" s="453"/>
      <c r="J25" s="448"/>
      <c r="K25" s="450"/>
      <c r="L25" s="450"/>
      <c r="M25" s="451"/>
      <c r="N25" s="451"/>
      <c r="O25" s="451"/>
      <c r="P25" s="451"/>
      <c r="Q25" s="451"/>
      <c r="R25" s="411"/>
      <c r="S25" s="411"/>
      <c r="T25" s="413"/>
      <c r="U25" s="413"/>
      <c r="V25" s="413"/>
      <c r="W25" s="413"/>
      <c r="X25" s="413"/>
      <c r="Y25" s="413"/>
      <c r="Z25" s="413"/>
    </row>
    <row r="26" spans="1:26">
      <c r="A26" s="413"/>
      <c r="B26" s="413"/>
      <c r="C26" s="413"/>
      <c r="D26" s="413"/>
      <c r="E26" s="1305"/>
      <c r="F26" s="1305"/>
      <c r="G26" s="1306"/>
      <c r="H26" s="1307" t="s">
        <v>476</v>
      </c>
      <c r="I26" s="1307"/>
      <c r="J26" s="1307" t="s">
        <v>477</v>
      </c>
      <c r="K26" s="1307"/>
      <c r="L26" s="1307"/>
      <c r="M26" s="1307" t="s">
        <v>478</v>
      </c>
      <c r="N26" s="1307"/>
      <c r="O26" s="1307"/>
      <c r="P26" s="1307"/>
      <c r="Q26" s="1307"/>
      <c r="R26" s="1307"/>
      <c r="S26" s="1307"/>
      <c r="T26" s="413"/>
      <c r="U26" s="413"/>
      <c r="V26" s="413"/>
      <c r="W26" s="413"/>
      <c r="X26" s="413"/>
      <c r="Y26" s="413"/>
      <c r="Z26" s="413"/>
    </row>
    <row r="27" spans="1:26">
      <c r="A27" s="409"/>
      <c r="B27" s="409"/>
      <c r="C27" s="409"/>
      <c r="D27" s="409"/>
      <c r="E27" s="409"/>
      <c r="F27" s="409"/>
      <c r="G27" s="1306"/>
      <c r="H27" s="1307"/>
      <c r="I27" s="1307"/>
      <c r="J27" s="1307"/>
      <c r="K27" s="1307"/>
      <c r="L27" s="1307"/>
      <c r="M27" s="1307"/>
      <c r="N27" s="1307"/>
      <c r="O27" s="1307"/>
      <c r="P27" s="1307"/>
      <c r="Q27" s="1307"/>
      <c r="R27" s="1307"/>
      <c r="S27" s="1307"/>
      <c r="T27" s="411"/>
      <c r="U27" s="409"/>
      <c r="V27" s="409"/>
      <c r="W27" s="409"/>
      <c r="X27" s="409"/>
      <c r="Y27" s="409"/>
      <c r="Z27" s="409"/>
    </row>
    <row r="28" spans="1:26" ht="165.75">
      <c r="C28" s="912" t="s">
        <v>1637</v>
      </c>
      <c r="D28" s="957"/>
      <c r="G28" s="1308" t="s">
        <v>479</v>
      </c>
      <c r="H28" s="1309" t="s">
        <v>923</v>
      </c>
      <c r="I28" s="1309"/>
      <c r="J28" s="1310">
        <f ca="1">TODAY()-20</f>
        <v>45689</v>
      </c>
      <c r="K28" s="1310"/>
      <c r="L28" s="1310"/>
      <c r="M28" s="1311"/>
      <c r="N28" s="1311"/>
      <c r="O28" s="1311"/>
      <c r="P28" s="1311"/>
      <c r="Q28" s="1311"/>
      <c r="R28" s="1311"/>
      <c r="S28" s="1311"/>
    </row>
    <row r="29" spans="1:26">
      <c r="G29" s="1308"/>
      <c r="H29" s="1309"/>
      <c r="I29" s="1309"/>
      <c r="J29" s="1310"/>
      <c r="K29" s="1310"/>
      <c r="L29" s="1310"/>
      <c r="M29" s="1311"/>
      <c r="N29" s="1311"/>
      <c r="O29" s="1311"/>
      <c r="P29" s="1311"/>
      <c r="Q29" s="1311"/>
      <c r="R29" s="1311"/>
      <c r="S29" s="1311"/>
    </row>
    <row r="30" spans="1:26">
      <c r="G30" s="1308" t="s">
        <v>480</v>
      </c>
      <c r="H30" s="1309" t="s">
        <v>481</v>
      </c>
      <c r="I30" s="1309"/>
      <c r="J30" s="1310">
        <f ca="1">TODAY()</f>
        <v>45709</v>
      </c>
      <c r="K30" s="1310"/>
      <c r="L30" s="1310"/>
      <c r="M30" s="1311"/>
      <c r="N30" s="1311"/>
      <c r="O30" s="1311"/>
      <c r="P30" s="1311"/>
      <c r="Q30" s="1311"/>
      <c r="R30" s="1311"/>
      <c r="S30" s="1311"/>
    </row>
    <row r="31" spans="1:26">
      <c r="G31" s="1308"/>
      <c r="H31" s="1309"/>
      <c r="I31" s="1309"/>
      <c r="J31" s="1310"/>
      <c r="K31" s="1310"/>
      <c r="L31" s="1310"/>
      <c r="M31" s="1311"/>
      <c r="N31" s="1311"/>
      <c r="O31" s="1311"/>
      <c r="P31" s="1311"/>
      <c r="Q31" s="1311"/>
      <c r="R31" s="1311"/>
      <c r="S31" s="1311"/>
    </row>
    <row r="45" ht="111.75" customHeight="1"/>
    <row r="46" hidden="1"/>
    <row r="47" hidden="1"/>
    <row r="48" hidden="1"/>
  </sheetData>
  <mergeCells count="34">
    <mergeCell ref="G28:G29"/>
    <mergeCell ref="H28:I29"/>
    <mergeCell ref="J28:L29"/>
    <mergeCell ref="M28:S29"/>
    <mergeCell ref="G30:G31"/>
    <mergeCell ref="H30:I31"/>
    <mergeCell ref="J30:L31"/>
    <mergeCell ref="M30:S31"/>
    <mergeCell ref="R15:T15"/>
    <mergeCell ref="B16:B21"/>
    <mergeCell ref="G24:G25"/>
    <mergeCell ref="E25:F25"/>
    <mergeCell ref="E26:F26"/>
    <mergeCell ref="G26:G27"/>
    <mergeCell ref="H26:I27"/>
    <mergeCell ref="J26:L27"/>
    <mergeCell ref="M26:S27"/>
    <mergeCell ref="B14:C14"/>
    <mergeCell ref="I14:K14"/>
    <mergeCell ref="L14:N14"/>
    <mergeCell ref="O14:Q14"/>
    <mergeCell ref="R14:T14"/>
    <mergeCell ref="A15:A21"/>
    <mergeCell ref="B15:C15"/>
    <mergeCell ref="I15:K15"/>
    <mergeCell ref="L15:N15"/>
    <mergeCell ref="O15:Q15"/>
    <mergeCell ref="G4:Z7"/>
    <mergeCell ref="H8:U8"/>
    <mergeCell ref="X8:Y8"/>
    <mergeCell ref="A10:Z11"/>
    <mergeCell ref="B13:T13"/>
    <mergeCell ref="U13:X13"/>
    <mergeCell ref="Y13:Z13"/>
  </mergeCells>
  <pageMargins left="0.23622047244094491" right="0.23622047244094491" top="0.74803149606299213" bottom="0.74803149606299213" header="0.31496062992125984" footer="0.31496062992125984"/>
  <pageSetup paperSize="5" scale="54" fitToHeight="0" orientation="landscape" r:id="rId1"/>
  <headerFooter>
    <oddFooter>&amp;LPágina &amp;P&amp;CPreparado por LUIS EMILIO &amp;D&amp;R&amp;G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94"/>
  <sheetViews>
    <sheetView showGridLines="0" view="pageBreakPreview" topLeftCell="A74" zoomScale="70" zoomScaleNormal="40" zoomScaleSheetLayoutView="70" zoomScalePageLayoutView="10" workbookViewId="0">
      <selection activeCell="AE398" sqref="AE398"/>
    </sheetView>
  </sheetViews>
  <sheetFormatPr baseColWidth="10" defaultColWidth="14.42578125" defaultRowHeight="15" customHeight="1" outlineLevelRow="1"/>
  <cols>
    <col min="1" max="1" width="3.85546875" style="109" customWidth="1"/>
    <col min="2" max="2" width="10.42578125" style="109" customWidth="1"/>
    <col min="3" max="3" width="5.7109375" style="109" customWidth="1"/>
    <col min="4" max="4" width="70.7109375" style="121" customWidth="1"/>
    <col min="5" max="5" width="15.85546875" style="122" customWidth="1"/>
    <col min="6" max="6" width="12.28515625" style="122" customWidth="1"/>
    <col min="7" max="7" width="23.85546875" style="109" customWidth="1"/>
    <col min="8" max="8" width="34.5703125" style="109" customWidth="1"/>
    <col min="9" max="9" width="10.7109375" style="304" customWidth="1"/>
    <col min="10" max="21" width="5.42578125" style="304" customWidth="1"/>
    <col min="22" max="22" width="28.140625" style="109" customWidth="1"/>
    <col min="23" max="23" width="21.85546875" style="109" customWidth="1"/>
    <col min="24" max="24" width="16.85546875" style="109" customWidth="1"/>
    <col min="25" max="25" width="24.85546875" style="109" customWidth="1"/>
    <col min="26" max="26" width="15.7109375" style="109" customWidth="1"/>
    <col min="27" max="27" width="18.7109375" style="109" customWidth="1"/>
    <col min="28" max="28" width="34.28515625" style="109" hidden="1" customWidth="1"/>
    <col min="29" max="29" width="4.7109375" style="109" customWidth="1"/>
    <col min="30" max="30" width="11.42578125" style="109" hidden="1" customWidth="1"/>
    <col min="31" max="37" width="11.42578125" style="109" customWidth="1"/>
    <col min="38" max="16384" width="14.42578125" style="109"/>
  </cols>
  <sheetData>
    <row r="1" spans="1:37" ht="15" customHeight="1">
      <c r="A1" s="454"/>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row>
    <row r="2" spans="1:37" ht="15" customHeight="1">
      <c r="A2" s="11"/>
      <c r="B2" s="1"/>
      <c r="C2" s="110"/>
      <c r="D2" s="3"/>
      <c r="E2" s="3"/>
      <c r="F2" s="3"/>
      <c r="G2" s="3"/>
      <c r="H2" s="3"/>
      <c r="I2" s="3"/>
      <c r="J2" s="3"/>
      <c r="K2" s="970" t="s">
        <v>924</v>
      </c>
      <c r="L2" s="970"/>
      <c r="M2" s="970"/>
      <c r="N2" s="970"/>
      <c r="O2" s="970"/>
      <c r="P2" s="970"/>
      <c r="Q2" s="970"/>
      <c r="R2" s="970"/>
      <c r="S2" s="970"/>
      <c r="T2" s="970"/>
      <c r="U2" s="970"/>
      <c r="V2" s="970"/>
      <c r="W2" s="970"/>
      <c r="X2" s="970"/>
      <c r="Y2" s="970"/>
      <c r="Z2" s="970"/>
      <c r="AA2" s="970"/>
    </row>
    <row r="3" spans="1:37" ht="15" customHeight="1">
      <c r="A3" s="108"/>
      <c r="B3" s="1"/>
      <c r="C3" s="3"/>
      <c r="D3" s="3"/>
      <c r="E3" s="3"/>
      <c r="F3" s="3"/>
      <c r="G3" s="3"/>
      <c r="H3" s="3"/>
      <c r="I3" s="3"/>
      <c r="J3" s="3"/>
      <c r="K3" s="970"/>
      <c r="L3" s="970"/>
      <c r="M3" s="970"/>
      <c r="N3" s="970"/>
      <c r="O3" s="970"/>
      <c r="P3" s="970"/>
      <c r="Q3" s="970"/>
      <c r="R3" s="970"/>
      <c r="S3" s="970"/>
      <c r="T3" s="970"/>
      <c r="U3" s="970"/>
      <c r="V3" s="970"/>
      <c r="W3" s="970"/>
      <c r="X3" s="970"/>
      <c r="Y3" s="970"/>
      <c r="Z3" s="970"/>
      <c r="AA3" s="970"/>
    </row>
    <row r="4" spans="1:37" ht="15" customHeight="1">
      <c r="A4" s="108"/>
      <c r="B4" s="1"/>
      <c r="C4" s="111"/>
      <c r="D4" s="3"/>
      <c r="E4" s="3"/>
      <c r="F4" s="3"/>
      <c r="G4" s="3"/>
      <c r="H4" s="3"/>
      <c r="I4" s="3"/>
      <c r="J4" s="3"/>
      <c r="K4" s="970"/>
      <c r="L4" s="970"/>
      <c r="M4" s="970"/>
      <c r="N4" s="970"/>
      <c r="O4" s="970"/>
      <c r="P4" s="970"/>
      <c r="Q4" s="970"/>
      <c r="R4" s="970"/>
      <c r="S4" s="970"/>
      <c r="T4" s="970"/>
      <c r="U4" s="970"/>
      <c r="V4" s="970"/>
      <c r="W4" s="970"/>
      <c r="X4" s="970"/>
      <c r="Y4" s="970"/>
      <c r="Z4" s="970"/>
      <c r="AA4" s="970"/>
    </row>
    <row r="5" spans="1:37" ht="15" customHeight="1">
      <c r="A5" s="108"/>
      <c r="B5" s="1"/>
      <c r="D5" s="109"/>
      <c r="E5" s="109"/>
      <c r="F5" s="109"/>
      <c r="I5" s="109"/>
      <c r="J5" s="109"/>
      <c r="K5" s="970"/>
      <c r="L5" s="970"/>
      <c r="M5" s="970"/>
      <c r="N5" s="970"/>
      <c r="O5" s="970"/>
      <c r="P5" s="970"/>
      <c r="Q5" s="970"/>
      <c r="R5" s="970"/>
      <c r="S5" s="970"/>
      <c r="T5" s="970"/>
      <c r="U5" s="970"/>
      <c r="V5" s="970"/>
      <c r="W5" s="970"/>
      <c r="X5" s="970"/>
      <c r="Y5" s="970"/>
      <c r="Z5" s="970"/>
      <c r="AA5" s="970"/>
    </row>
    <row r="6" spans="1:37" ht="15" customHeight="1">
      <c r="A6" s="108"/>
      <c r="B6" s="6"/>
      <c r="C6" s="113"/>
      <c r="D6" s="114"/>
      <c r="E6" s="9"/>
      <c r="F6" s="9"/>
      <c r="G6" s="9"/>
      <c r="H6" s="9"/>
      <c r="I6" s="9"/>
      <c r="J6" s="9"/>
      <c r="K6" s="9"/>
      <c r="L6" s="973"/>
      <c r="M6" s="973"/>
      <c r="N6" s="973"/>
      <c r="O6" s="973"/>
      <c r="P6" s="973"/>
      <c r="Q6" s="973"/>
      <c r="R6" s="973"/>
      <c r="S6" s="973"/>
      <c r="T6" s="973"/>
      <c r="U6" s="973"/>
      <c r="V6" s="973"/>
      <c r="W6" s="9"/>
      <c r="X6" s="9"/>
      <c r="Y6" s="974"/>
      <c r="Z6" s="974"/>
      <c r="AA6" s="7"/>
    </row>
    <row r="7" spans="1:37" ht="15" customHeight="1">
      <c r="A7" s="454"/>
      <c r="B7" s="454"/>
      <c r="C7" s="454"/>
      <c r="D7" s="454"/>
      <c r="E7" s="454"/>
      <c r="F7" s="454"/>
      <c r="G7" s="454"/>
      <c r="H7" s="454"/>
      <c r="I7" s="454"/>
      <c r="J7" s="454"/>
      <c r="K7" s="454"/>
      <c r="L7" s="454"/>
      <c r="M7" s="454"/>
      <c r="N7" s="454"/>
      <c r="O7" s="454"/>
      <c r="P7" s="454"/>
      <c r="Q7" s="454"/>
      <c r="R7" s="454"/>
      <c r="S7" s="454"/>
      <c r="T7" s="454"/>
      <c r="U7" s="454"/>
      <c r="V7" s="454"/>
      <c r="W7" s="454"/>
      <c r="X7" s="454"/>
      <c r="Y7" s="454"/>
      <c r="Z7" s="454"/>
      <c r="AA7" s="454"/>
    </row>
    <row r="8" spans="1:37" ht="15.75" thickBot="1">
      <c r="A8" s="11"/>
      <c r="B8" s="107"/>
      <c r="C8" s="5"/>
      <c r="D8" s="5"/>
      <c r="E8" s="5"/>
      <c r="F8" s="5"/>
      <c r="G8" s="5"/>
      <c r="H8" s="5"/>
      <c r="I8" s="5"/>
      <c r="J8" s="5"/>
      <c r="K8" s="17"/>
      <c r="L8" s="17"/>
      <c r="M8" s="17"/>
      <c r="N8" s="17"/>
      <c r="O8" s="17"/>
      <c r="P8" s="17"/>
      <c r="Q8" s="17"/>
      <c r="R8" s="17"/>
      <c r="S8" s="17"/>
      <c r="T8" s="17"/>
      <c r="U8" s="17"/>
      <c r="V8" s="12"/>
      <c r="W8" s="12"/>
      <c r="X8" s="12"/>
      <c r="Y8" s="11"/>
      <c r="Z8" s="11"/>
      <c r="AA8" s="11"/>
      <c r="AB8" s="11"/>
      <c r="AC8" s="11"/>
      <c r="AD8" s="11"/>
      <c r="AE8" s="11"/>
      <c r="AF8" s="11"/>
      <c r="AG8" s="11"/>
      <c r="AH8" s="11"/>
      <c r="AI8" s="11"/>
      <c r="AJ8" s="11"/>
      <c r="AK8" s="108"/>
    </row>
    <row r="9" spans="1:37" ht="16.5" customHeight="1" thickTop="1">
      <c r="A9" s="108"/>
      <c r="B9" s="454"/>
      <c r="C9" s="454"/>
      <c r="D9" s="454"/>
      <c r="E9" s="454"/>
      <c r="F9" s="454"/>
      <c r="G9" s="454"/>
      <c r="H9" s="454"/>
      <c r="I9" s="454"/>
      <c r="J9" s="454"/>
      <c r="K9" s="454"/>
      <c r="L9" s="454"/>
      <c r="M9" s="454"/>
      <c r="N9" s="454"/>
      <c r="O9" s="454"/>
      <c r="P9" s="454"/>
      <c r="Q9" s="454"/>
      <c r="R9" s="454"/>
      <c r="S9" s="454"/>
      <c r="T9" s="454"/>
      <c r="U9" s="454"/>
      <c r="V9" s="454"/>
      <c r="W9" s="454"/>
      <c r="X9" s="454"/>
      <c r="Y9" s="454"/>
      <c r="Z9" s="454"/>
      <c r="AA9" s="454"/>
      <c r="AB9" s="454"/>
      <c r="AC9" s="7"/>
      <c r="AD9" s="7"/>
      <c r="AE9" s="7"/>
      <c r="AF9" s="7"/>
      <c r="AG9" s="7"/>
      <c r="AH9" s="7"/>
      <c r="AI9" s="7"/>
      <c r="AJ9" s="7"/>
      <c r="AK9" s="7"/>
    </row>
    <row r="10" spans="1:37" ht="16.5" customHeight="1" thickBot="1">
      <c r="A10" s="108"/>
      <c r="B10" s="454"/>
      <c r="C10" s="454"/>
      <c r="D10" s="454"/>
      <c r="E10" s="454"/>
      <c r="F10" s="454"/>
      <c r="G10" s="454"/>
      <c r="H10" s="454"/>
      <c r="I10" s="454"/>
      <c r="J10" s="454"/>
      <c r="K10" s="454"/>
      <c r="L10" s="454"/>
      <c r="M10" s="454"/>
      <c r="N10" s="454"/>
      <c r="O10" s="454"/>
      <c r="P10" s="454"/>
      <c r="Q10" s="454"/>
      <c r="R10" s="454"/>
      <c r="S10" s="454"/>
      <c r="T10" s="454"/>
      <c r="U10" s="454"/>
      <c r="V10" s="454"/>
      <c r="W10" s="454"/>
      <c r="X10" s="454"/>
      <c r="Y10" s="454"/>
      <c r="Z10" s="454"/>
      <c r="AA10" s="454"/>
      <c r="AB10" s="454"/>
      <c r="AC10" s="7"/>
      <c r="AD10" s="7"/>
      <c r="AE10" s="7"/>
      <c r="AF10" s="7"/>
      <c r="AG10" s="7"/>
      <c r="AH10" s="7"/>
      <c r="AI10" s="7"/>
      <c r="AJ10" s="7"/>
      <c r="AK10" s="7"/>
    </row>
    <row r="11" spans="1:37" ht="53.25" customHeight="1">
      <c r="A11" s="108"/>
      <c r="B11" s="1312" t="s">
        <v>925</v>
      </c>
      <c r="C11" s="1313"/>
      <c r="D11" s="1313"/>
      <c r="E11" s="1313"/>
      <c r="F11" s="1313"/>
      <c r="G11" s="1313"/>
      <c r="H11" s="1313"/>
      <c r="I11" s="1313"/>
      <c r="J11" s="1313"/>
      <c r="K11" s="1313"/>
      <c r="L11" s="1313"/>
      <c r="M11" s="1313"/>
      <c r="N11" s="1313"/>
      <c r="O11" s="1313"/>
      <c r="P11" s="1313"/>
      <c r="Q11" s="1313"/>
      <c r="R11" s="1313"/>
      <c r="S11" s="1313"/>
      <c r="T11" s="1313"/>
      <c r="U11" s="1313"/>
      <c r="V11" s="1313"/>
      <c r="W11" s="1313"/>
      <c r="X11" s="1313"/>
      <c r="Y11" s="1313"/>
      <c r="Z11" s="1313"/>
      <c r="AA11" s="1314"/>
      <c r="AB11" s="455"/>
      <c r="AC11" s="108"/>
      <c r="AD11" s="108"/>
      <c r="AE11" s="108"/>
      <c r="AF11" s="108"/>
      <c r="AG11" s="108"/>
      <c r="AH11" s="108"/>
      <c r="AI11" s="108"/>
      <c r="AJ11" s="108"/>
      <c r="AK11" s="108"/>
    </row>
    <row r="12" spans="1:37" ht="15.75" thickBot="1">
      <c r="A12" s="108"/>
      <c r="B12" s="1315"/>
      <c r="C12" s="1316"/>
      <c r="D12" s="1316"/>
      <c r="E12" s="1316"/>
      <c r="F12" s="1316"/>
      <c r="G12" s="1316"/>
      <c r="H12" s="1316"/>
      <c r="I12" s="1316"/>
      <c r="J12" s="1316"/>
      <c r="K12" s="1316"/>
      <c r="L12" s="1316"/>
      <c r="M12" s="1316"/>
      <c r="N12" s="1316"/>
      <c r="O12" s="1316"/>
      <c r="P12" s="1316"/>
      <c r="Q12" s="1316"/>
      <c r="R12" s="1316"/>
      <c r="S12" s="1316"/>
      <c r="T12" s="1316"/>
      <c r="U12" s="1316"/>
      <c r="V12" s="1316"/>
      <c r="W12" s="1316"/>
      <c r="X12" s="1316"/>
      <c r="Y12" s="1316"/>
      <c r="Z12" s="1316"/>
      <c r="AA12" s="1317"/>
      <c r="AB12" s="455"/>
      <c r="AC12" s="108"/>
      <c r="AD12" s="108"/>
      <c r="AE12" s="108"/>
      <c r="AF12" s="108"/>
      <c r="AG12" s="108"/>
      <c r="AH12" s="108"/>
      <c r="AI12" s="108"/>
      <c r="AJ12" s="108"/>
      <c r="AK12" s="108"/>
    </row>
    <row r="13" spans="1:37" ht="53.25" customHeight="1">
      <c r="A13" s="108"/>
      <c r="B13" s="456" t="s">
        <v>2</v>
      </c>
      <c r="C13" s="1318" t="s">
        <v>3</v>
      </c>
      <c r="D13" s="1319"/>
      <c r="E13" s="1319"/>
      <c r="F13" s="1319"/>
      <c r="G13" s="1319"/>
      <c r="H13" s="1319"/>
      <c r="I13" s="1319"/>
      <c r="J13" s="1319"/>
      <c r="K13" s="1319"/>
      <c r="L13" s="1319"/>
      <c r="M13" s="1319"/>
      <c r="N13" s="1319"/>
      <c r="O13" s="1319"/>
      <c r="P13" s="1319"/>
      <c r="Q13" s="1319"/>
      <c r="R13" s="1319"/>
      <c r="S13" s="1319"/>
      <c r="T13" s="1319"/>
      <c r="U13" s="1319"/>
      <c r="V13" s="1318" t="s">
        <v>4</v>
      </c>
      <c r="W13" s="1319"/>
      <c r="X13" s="1319"/>
      <c r="Y13" s="1319"/>
      <c r="Z13" s="1320" t="s">
        <v>5</v>
      </c>
      <c r="AA13" s="1319"/>
      <c r="AB13" s="455"/>
      <c r="AC13" s="108"/>
      <c r="AD13" s="108"/>
      <c r="AE13" s="108"/>
      <c r="AF13" s="108"/>
      <c r="AG13" s="108"/>
      <c r="AH13" s="108"/>
      <c r="AI13" s="108"/>
      <c r="AJ13" s="108"/>
      <c r="AK13" s="108"/>
    </row>
    <row r="14" spans="1:37" ht="53.25" customHeight="1">
      <c r="A14" s="108"/>
      <c r="B14" s="198" t="s">
        <v>6</v>
      </c>
      <c r="C14" s="1321" t="s">
        <v>588</v>
      </c>
      <c r="D14" s="1322"/>
      <c r="E14" s="199" t="s">
        <v>8</v>
      </c>
      <c r="F14" s="199" t="s">
        <v>926</v>
      </c>
      <c r="G14" s="199" t="s">
        <v>13</v>
      </c>
      <c r="H14" s="199" t="s">
        <v>14</v>
      </c>
      <c r="I14" s="199" t="s">
        <v>15</v>
      </c>
      <c r="J14" s="1323" t="s">
        <v>484</v>
      </c>
      <c r="K14" s="1323"/>
      <c r="L14" s="1323"/>
      <c r="M14" s="1324" t="s">
        <v>485</v>
      </c>
      <c r="N14" s="1324"/>
      <c r="O14" s="1324"/>
      <c r="P14" s="1325" t="s">
        <v>486</v>
      </c>
      <c r="Q14" s="1325"/>
      <c r="R14" s="1325"/>
      <c r="S14" s="1326" t="s">
        <v>487</v>
      </c>
      <c r="T14" s="1326"/>
      <c r="U14" s="1326"/>
      <c r="V14" s="200" t="s">
        <v>22</v>
      </c>
      <c r="W14" s="200" t="s">
        <v>23</v>
      </c>
      <c r="X14" s="200" t="s">
        <v>24</v>
      </c>
      <c r="Y14" s="457" t="s">
        <v>25</v>
      </c>
      <c r="Z14" s="457" t="s">
        <v>26</v>
      </c>
      <c r="AA14" s="200" t="s">
        <v>27</v>
      </c>
      <c r="AB14" s="455"/>
      <c r="AC14" s="108"/>
      <c r="AD14" s="108"/>
      <c r="AE14" s="108"/>
      <c r="AF14" s="108"/>
      <c r="AG14" s="108"/>
      <c r="AH14" s="108"/>
      <c r="AI14" s="108"/>
      <c r="AJ14" s="108"/>
      <c r="AK14" s="108"/>
    </row>
    <row r="15" spans="1:37" ht="195.75" customHeight="1">
      <c r="A15" s="108"/>
      <c r="B15" s="202">
        <v>1</v>
      </c>
      <c r="C15" s="1327" t="s">
        <v>927</v>
      </c>
      <c r="D15" s="1327"/>
      <c r="E15" s="458" t="s">
        <v>928</v>
      </c>
      <c r="F15" s="459">
        <v>0.91</v>
      </c>
      <c r="G15" s="460" t="s">
        <v>929</v>
      </c>
      <c r="H15" s="458" t="s">
        <v>930</v>
      </c>
      <c r="I15" s="461">
        <v>0.9</v>
      </c>
      <c r="J15" s="1328">
        <v>0.1</v>
      </c>
      <c r="K15" s="1328"/>
      <c r="L15" s="1328"/>
      <c r="M15" s="1329">
        <v>0.3</v>
      </c>
      <c r="N15" s="1329"/>
      <c r="O15" s="1329"/>
      <c r="P15" s="1330">
        <v>0.3</v>
      </c>
      <c r="Q15" s="1330"/>
      <c r="R15" s="1330"/>
      <c r="S15" s="1331">
        <v>0.2</v>
      </c>
      <c r="T15" s="1331"/>
      <c r="U15" s="1331"/>
      <c r="V15" s="462" t="s">
        <v>931</v>
      </c>
      <c r="W15" s="458" t="s">
        <v>23</v>
      </c>
      <c r="X15" s="463" t="s">
        <v>24</v>
      </c>
      <c r="Y15" s="458" t="s">
        <v>932</v>
      </c>
      <c r="Z15" s="1332"/>
      <c r="AA15" s="1335" t="s">
        <v>933</v>
      </c>
      <c r="AB15" s="464" t="s">
        <v>934</v>
      </c>
      <c r="AC15" s="108"/>
      <c r="AD15" s="108"/>
      <c r="AE15" s="108"/>
      <c r="AF15" s="108"/>
      <c r="AG15" s="108"/>
      <c r="AH15" s="108"/>
      <c r="AI15" s="108"/>
      <c r="AJ15" s="108"/>
      <c r="AK15" s="108"/>
    </row>
    <row r="16" spans="1:37" ht="15.75" hidden="1" customHeight="1" outlineLevel="1">
      <c r="A16" s="108"/>
      <c r="B16" s="1339" t="s">
        <v>152</v>
      </c>
      <c r="C16" s="1340" t="s">
        <v>935</v>
      </c>
      <c r="D16" s="465" t="s">
        <v>936</v>
      </c>
      <c r="E16" s="466"/>
      <c r="F16" s="466"/>
      <c r="G16" s="467"/>
      <c r="H16" s="467"/>
      <c r="I16" s="468"/>
      <c r="J16" s="468"/>
      <c r="K16" s="468"/>
      <c r="L16" s="468"/>
      <c r="M16" s="468"/>
      <c r="N16" s="468"/>
      <c r="O16" s="468"/>
      <c r="P16" s="468"/>
      <c r="Q16" s="468"/>
      <c r="R16" s="468"/>
      <c r="S16" s="468"/>
      <c r="T16" s="468"/>
      <c r="U16" s="468"/>
      <c r="V16" s="467"/>
      <c r="W16" s="458" t="s">
        <v>23</v>
      </c>
      <c r="X16" s="463" t="s">
        <v>24</v>
      </c>
      <c r="Y16" s="466"/>
      <c r="Z16" s="1332"/>
      <c r="AA16" s="1336"/>
      <c r="AB16" s="455"/>
      <c r="AC16" s="108"/>
      <c r="AD16" s="108"/>
      <c r="AE16" s="108"/>
      <c r="AF16" s="108"/>
      <c r="AG16" s="108"/>
      <c r="AH16" s="108"/>
      <c r="AI16" s="108"/>
      <c r="AJ16" s="108"/>
      <c r="AK16" s="108"/>
    </row>
    <row r="17" spans="1:37" ht="15.75" hidden="1" customHeight="1" outlineLevel="1">
      <c r="A17" s="108"/>
      <c r="B17" s="1339"/>
      <c r="C17" s="1340"/>
      <c r="D17" s="465" t="s">
        <v>937</v>
      </c>
      <c r="E17" s="466"/>
      <c r="F17" s="466"/>
      <c r="G17" s="467"/>
      <c r="H17" s="467"/>
      <c r="I17" s="468"/>
      <c r="J17" s="468"/>
      <c r="K17" s="468"/>
      <c r="L17" s="468"/>
      <c r="M17" s="468"/>
      <c r="N17" s="468"/>
      <c r="O17" s="468"/>
      <c r="P17" s="468"/>
      <c r="Q17" s="468"/>
      <c r="R17" s="468"/>
      <c r="S17" s="468"/>
      <c r="T17" s="468"/>
      <c r="U17" s="468"/>
      <c r="V17" s="467"/>
      <c r="W17" s="458" t="s">
        <v>23</v>
      </c>
      <c r="X17" s="463" t="s">
        <v>24</v>
      </c>
      <c r="Y17" s="466"/>
      <c r="Z17" s="1332"/>
      <c r="AA17" s="1336"/>
      <c r="AB17" s="455"/>
      <c r="AC17" s="108"/>
      <c r="AD17" s="108"/>
      <c r="AE17" s="108"/>
      <c r="AF17" s="108"/>
      <c r="AG17" s="108"/>
      <c r="AH17" s="108"/>
      <c r="AI17" s="108"/>
      <c r="AJ17" s="108"/>
      <c r="AK17" s="108"/>
    </row>
    <row r="18" spans="1:37" ht="15.75" hidden="1" customHeight="1" outlineLevel="1">
      <c r="A18" s="108"/>
      <c r="B18" s="1339"/>
      <c r="C18" s="1340"/>
      <c r="D18" s="465" t="s">
        <v>938</v>
      </c>
      <c r="E18" s="466"/>
      <c r="F18" s="466"/>
      <c r="G18" s="467"/>
      <c r="H18" s="467"/>
      <c r="I18" s="468"/>
      <c r="J18" s="468"/>
      <c r="K18" s="468"/>
      <c r="L18" s="468"/>
      <c r="M18" s="468"/>
      <c r="N18" s="468"/>
      <c r="O18" s="468"/>
      <c r="P18" s="468"/>
      <c r="Q18" s="468"/>
      <c r="R18" s="468"/>
      <c r="S18" s="468"/>
      <c r="T18" s="468"/>
      <c r="U18" s="468"/>
      <c r="V18" s="467"/>
      <c r="W18" s="458" t="s">
        <v>23</v>
      </c>
      <c r="X18" s="463" t="s">
        <v>24</v>
      </c>
      <c r="Y18" s="466"/>
      <c r="Z18" s="1332"/>
      <c r="AA18" s="1336"/>
      <c r="AB18" s="455"/>
      <c r="AC18" s="108"/>
      <c r="AD18" s="108"/>
      <c r="AE18" s="108"/>
      <c r="AF18" s="108"/>
      <c r="AG18" s="108"/>
      <c r="AH18" s="108"/>
      <c r="AI18" s="108"/>
      <c r="AJ18" s="108"/>
      <c r="AK18" s="108"/>
    </row>
    <row r="19" spans="1:37" ht="15.75" hidden="1" customHeight="1" outlineLevel="1">
      <c r="A19" s="108"/>
      <c r="B19" s="1339"/>
      <c r="C19" s="1340"/>
      <c r="D19" s="465" t="s">
        <v>939</v>
      </c>
      <c r="E19" s="466"/>
      <c r="F19" s="466"/>
      <c r="G19" s="469"/>
      <c r="H19" s="469"/>
      <c r="I19" s="470"/>
      <c r="J19" s="470"/>
      <c r="K19" s="470"/>
      <c r="L19" s="468"/>
      <c r="M19" s="468"/>
      <c r="N19" s="468"/>
      <c r="O19" s="468"/>
      <c r="P19" s="468"/>
      <c r="Q19" s="468"/>
      <c r="R19" s="468"/>
      <c r="S19" s="468"/>
      <c r="T19" s="468"/>
      <c r="U19" s="468"/>
      <c r="V19" s="467"/>
      <c r="W19" s="458" t="s">
        <v>23</v>
      </c>
      <c r="X19" s="463" t="s">
        <v>24</v>
      </c>
      <c r="Y19" s="467"/>
      <c r="Z19" s="1332"/>
      <c r="AA19" s="1336"/>
      <c r="AB19" s="455"/>
      <c r="AC19" s="108"/>
      <c r="AD19" s="108"/>
      <c r="AE19" s="108"/>
      <c r="AF19" s="108"/>
      <c r="AG19" s="108"/>
      <c r="AH19" s="108"/>
      <c r="AI19" s="108"/>
      <c r="AJ19" s="108"/>
      <c r="AK19" s="108"/>
    </row>
    <row r="20" spans="1:37" ht="15.75" hidden="1" customHeight="1" outlineLevel="1">
      <c r="A20" s="108"/>
      <c r="B20" s="1339"/>
      <c r="C20" s="1340"/>
      <c r="D20" s="465" t="s">
        <v>940</v>
      </c>
      <c r="E20" s="471"/>
      <c r="F20" s="472"/>
      <c r="G20" s="469"/>
      <c r="H20" s="469"/>
      <c r="I20" s="470"/>
      <c r="J20" s="470"/>
      <c r="K20" s="470"/>
      <c r="L20" s="470"/>
      <c r="M20" s="470"/>
      <c r="N20" s="470"/>
      <c r="O20" s="470"/>
      <c r="P20" s="470"/>
      <c r="Q20" s="470"/>
      <c r="R20" s="470"/>
      <c r="S20" s="470"/>
      <c r="T20" s="470"/>
      <c r="U20" s="470"/>
      <c r="V20" s="473"/>
      <c r="W20" s="458" t="s">
        <v>23</v>
      </c>
      <c r="X20" s="463" t="s">
        <v>24</v>
      </c>
      <c r="Y20" s="469"/>
      <c r="Z20" s="1332"/>
      <c r="AA20" s="1336"/>
      <c r="AB20" s="455"/>
      <c r="AC20" s="108"/>
      <c r="AD20" s="108"/>
      <c r="AE20" s="108"/>
      <c r="AF20" s="108"/>
      <c r="AG20" s="108"/>
      <c r="AH20" s="108"/>
      <c r="AI20" s="108"/>
      <c r="AJ20" s="108"/>
      <c r="AK20" s="108"/>
    </row>
    <row r="21" spans="1:37" ht="15.75" hidden="1" customHeight="1" outlineLevel="1">
      <c r="A21" s="108"/>
      <c r="B21" s="1339"/>
      <c r="C21" s="1340"/>
      <c r="D21" s="465" t="s">
        <v>941</v>
      </c>
      <c r="E21" s="466"/>
      <c r="F21" s="472"/>
      <c r="G21" s="469"/>
      <c r="H21" s="469"/>
      <c r="I21" s="470"/>
      <c r="J21" s="470"/>
      <c r="K21" s="470"/>
      <c r="L21" s="470"/>
      <c r="M21" s="470"/>
      <c r="N21" s="470"/>
      <c r="O21" s="470"/>
      <c r="P21" s="470"/>
      <c r="Q21" s="470"/>
      <c r="R21" s="470"/>
      <c r="S21" s="470"/>
      <c r="T21" s="470"/>
      <c r="U21" s="470"/>
      <c r="V21" s="473"/>
      <c r="W21" s="458" t="s">
        <v>23</v>
      </c>
      <c r="X21" s="463" t="s">
        <v>24</v>
      </c>
      <c r="Y21" s="469"/>
      <c r="Z21" s="1332"/>
      <c r="AA21" s="1336"/>
      <c r="AB21" s="455"/>
      <c r="AC21" s="108"/>
      <c r="AD21" s="108"/>
      <c r="AE21" s="108"/>
      <c r="AF21" s="108"/>
      <c r="AG21" s="108"/>
      <c r="AH21" s="108"/>
      <c r="AI21" s="108"/>
      <c r="AJ21" s="108"/>
      <c r="AK21" s="108"/>
    </row>
    <row r="22" spans="1:37" ht="15.75" hidden="1" customHeight="1" outlineLevel="1">
      <c r="A22" s="108"/>
      <c r="B22" s="1339"/>
      <c r="C22" s="1340"/>
      <c r="D22" s="465" t="s">
        <v>942</v>
      </c>
      <c r="E22" s="466"/>
      <c r="F22" s="466"/>
      <c r="G22" s="469"/>
      <c r="H22" s="469"/>
      <c r="I22" s="470"/>
      <c r="J22" s="470"/>
      <c r="K22" s="470"/>
      <c r="L22" s="468"/>
      <c r="M22" s="468"/>
      <c r="N22" s="468"/>
      <c r="O22" s="468"/>
      <c r="P22" s="468"/>
      <c r="Q22" s="468"/>
      <c r="R22" s="468"/>
      <c r="S22" s="468"/>
      <c r="T22" s="468"/>
      <c r="U22" s="468"/>
      <c r="V22" s="467"/>
      <c r="W22" s="458" t="s">
        <v>23</v>
      </c>
      <c r="X22" s="463" t="s">
        <v>24</v>
      </c>
      <c r="Y22" s="467"/>
      <c r="Z22" s="1332"/>
      <c r="AA22" s="1336"/>
      <c r="AB22" s="455"/>
      <c r="AC22" s="108"/>
      <c r="AD22" s="108"/>
      <c r="AE22" s="108"/>
      <c r="AF22" s="108"/>
      <c r="AG22" s="108"/>
      <c r="AH22" s="108"/>
      <c r="AI22" s="108"/>
      <c r="AJ22" s="108"/>
      <c r="AK22" s="108"/>
    </row>
    <row r="23" spans="1:37" ht="121.5" collapsed="1">
      <c r="A23" s="108"/>
      <c r="B23" s="202">
        <v>2</v>
      </c>
      <c r="C23" s="1327" t="s">
        <v>943</v>
      </c>
      <c r="D23" s="1341"/>
      <c r="E23" s="458" t="s">
        <v>944</v>
      </c>
      <c r="F23" s="459">
        <v>0.84</v>
      </c>
      <c r="G23" s="460" t="s">
        <v>945</v>
      </c>
      <c r="H23" s="458" t="s">
        <v>946</v>
      </c>
      <c r="I23" s="461">
        <v>0.85</v>
      </c>
      <c r="J23" s="1328">
        <v>0</v>
      </c>
      <c r="K23" s="1328"/>
      <c r="L23" s="1328"/>
      <c r="M23" s="1329">
        <v>0.5</v>
      </c>
      <c r="N23" s="1329"/>
      <c r="O23" s="1329"/>
      <c r="P23" s="1330">
        <v>0</v>
      </c>
      <c r="Q23" s="1330"/>
      <c r="R23" s="1330"/>
      <c r="S23" s="1331">
        <v>0.35</v>
      </c>
      <c r="T23" s="1331"/>
      <c r="U23" s="1331"/>
      <c r="V23" s="462" t="s">
        <v>947</v>
      </c>
      <c r="W23" s="458" t="s">
        <v>23</v>
      </c>
      <c r="X23" s="463" t="s">
        <v>24</v>
      </c>
      <c r="Y23" s="458" t="s">
        <v>948</v>
      </c>
      <c r="Z23" s="1332"/>
      <c r="AA23" s="1336"/>
      <c r="AB23" s="464" t="s">
        <v>934</v>
      </c>
      <c r="AC23" s="108"/>
      <c r="AD23" s="108"/>
      <c r="AE23" s="108"/>
      <c r="AF23" s="108"/>
      <c r="AG23" s="108"/>
      <c r="AH23" s="108"/>
      <c r="AI23" s="108"/>
      <c r="AJ23" s="108"/>
      <c r="AK23" s="108"/>
    </row>
    <row r="24" spans="1:37" ht="15.75" hidden="1" customHeight="1" outlineLevel="1">
      <c r="A24" s="108"/>
      <c r="B24" s="1339" t="s">
        <v>152</v>
      </c>
      <c r="C24" s="1340" t="s">
        <v>949</v>
      </c>
      <c r="D24" s="465" t="s">
        <v>950</v>
      </c>
      <c r="E24" s="468"/>
      <c r="F24" s="468"/>
      <c r="G24" s="468"/>
      <c r="H24" s="474"/>
      <c r="I24" s="468"/>
      <c r="J24" s="468"/>
      <c r="K24" s="468"/>
      <c r="L24" s="468"/>
      <c r="M24" s="468"/>
      <c r="N24" s="468"/>
      <c r="O24" s="468"/>
      <c r="P24" s="468"/>
      <c r="Q24" s="468"/>
      <c r="R24" s="468"/>
      <c r="S24" s="468"/>
      <c r="T24" s="468"/>
      <c r="U24" s="468"/>
      <c r="V24" s="467"/>
      <c r="W24" s="458" t="s">
        <v>23</v>
      </c>
      <c r="X24" s="463" t="s">
        <v>24</v>
      </c>
      <c r="Y24" s="468"/>
      <c r="Z24" s="1332"/>
      <c r="AA24" s="1336"/>
      <c r="AB24" s="455"/>
      <c r="AC24" s="108"/>
      <c r="AD24" s="108"/>
      <c r="AE24" s="108"/>
      <c r="AF24" s="108"/>
      <c r="AG24" s="108"/>
      <c r="AH24" s="108"/>
      <c r="AI24" s="108"/>
      <c r="AJ24" s="108"/>
      <c r="AK24" s="108"/>
    </row>
    <row r="25" spans="1:37" ht="15.75" hidden="1" customHeight="1" outlineLevel="1">
      <c r="A25" s="108"/>
      <c r="B25" s="1339"/>
      <c r="C25" s="1342"/>
      <c r="D25" s="465" t="s">
        <v>951</v>
      </c>
      <c r="E25" s="468"/>
      <c r="F25" s="468"/>
      <c r="G25" s="468"/>
      <c r="H25" s="474"/>
      <c r="I25" s="468"/>
      <c r="J25" s="468"/>
      <c r="K25" s="468"/>
      <c r="L25" s="468"/>
      <c r="M25" s="468"/>
      <c r="N25" s="468"/>
      <c r="O25" s="468"/>
      <c r="P25" s="468"/>
      <c r="Q25" s="468"/>
      <c r="R25" s="468"/>
      <c r="S25" s="468"/>
      <c r="T25" s="468"/>
      <c r="U25" s="468"/>
      <c r="V25" s="467"/>
      <c r="W25" s="458" t="s">
        <v>23</v>
      </c>
      <c r="X25" s="463" t="s">
        <v>24</v>
      </c>
      <c r="Y25" s="468"/>
      <c r="Z25" s="1332"/>
      <c r="AA25" s="1336"/>
      <c r="AB25" s="455"/>
      <c r="AC25" s="108"/>
      <c r="AD25" s="108"/>
      <c r="AE25" s="108"/>
      <c r="AF25" s="108"/>
      <c r="AG25" s="108"/>
      <c r="AH25" s="108"/>
      <c r="AI25" s="108"/>
      <c r="AJ25" s="108"/>
      <c r="AK25" s="108"/>
    </row>
    <row r="26" spans="1:37" ht="15.75" hidden="1" customHeight="1" outlineLevel="1">
      <c r="A26" s="108"/>
      <c r="B26" s="1339"/>
      <c r="C26" s="1342"/>
      <c r="D26" s="465" t="s">
        <v>952</v>
      </c>
      <c r="E26" s="468"/>
      <c r="F26" s="468"/>
      <c r="G26" s="468"/>
      <c r="H26" s="474"/>
      <c r="I26" s="468"/>
      <c r="J26" s="468"/>
      <c r="K26" s="468"/>
      <c r="L26" s="468"/>
      <c r="M26" s="468"/>
      <c r="N26" s="468"/>
      <c r="O26" s="468"/>
      <c r="P26" s="468"/>
      <c r="Q26" s="468"/>
      <c r="R26" s="468"/>
      <c r="S26" s="468"/>
      <c r="T26" s="468"/>
      <c r="U26" s="468"/>
      <c r="V26" s="467"/>
      <c r="W26" s="458" t="s">
        <v>23</v>
      </c>
      <c r="X26" s="463" t="s">
        <v>24</v>
      </c>
      <c r="Y26" s="468"/>
      <c r="Z26" s="1332"/>
      <c r="AA26" s="1336"/>
      <c r="AB26" s="455"/>
      <c r="AC26" s="108"/>
      <c r="AD26" s="108"/>
      <c r="AE26" s="108"/>
      <c r="AF26" s="108"/>
      <c r="AG26" s="108"/>
      <c r="AH26" s="108"/>
      <c r="AI26" s="108"/>
      <c r="AJ26" s="108"/>
      <c r="AK26" s="108"/>
    </row>
    <row r="27" spans="1:37" ht="15.75" hidden="1" customHeight="1" outlineLevel="1">
      <c r="A27" s="108"/>
      <c r="B27" s="1339"/>
      <c r="C27" s="1342"/>
      <c r="D27" s="465" t="s">
        <v>953</v>
      </c>
      <c r="E27" s="468"/>
      <c r="F27" s="468"/>
      <c r="G27" s="468"/>
      <c r="H27" s="474"/>
      <c r="I27" s="468"/>
      <c r="J27" s="468"/>
      <c r="K27" s="468"/>
      <c r="L27" s="468"/>
      <c r="M27" s="468"/>
      <c r="N27" s="468"/>
      <c r="O27" s="468"/>
      <c r="P27" s="468"/>
      <c r="Q27" s="468"/>
      <c r="R27" s="468"/>
      <c r="S27" s="468"/>
      <c r="T27" s="468"/>
      <c r="U27" s="468"/>
      <c r="V27" s="467"/>
      <c r="W27" s="458" t="s">
        <v>23</v>
      </c>
      <c r="X27" s="463" t="s">
        <v>24</v>
      </c>
      <c r="Y27" s="468"/>
      <c r="Z27" s="1332"/>
      <c r="AA27" s="1336"/>
      <c r="AB27" s="455"/>
      <c r="AC27" s="108"/>
      <c r="AD27" s="108"/>
      <c r="AE27" s="108"/>
      <c r="AF27" s="108"/>
      <c r="AG27" s="108"/>
      <c r="AH27" s="108"/>
      <c r="AI27" s="108"/>
      <c r="AJ27" s="108"/>
      <c r="AK27" s="108"/>
    </row>
    <row r="28" spans="1:37" ht="15.75" hidden="1" customHeight="1" outlineLevel="1">
      <c r="A28" s="108"/>
      <c r="B28" s="1339"/>
      <c r="C28" s="1343"/>
      <c r="D28" s="961" t="s">
        <v>954</v>
      </c>
      <c r="E28" s="468"/>
      <c r="F28" s="468"/>
      <c r="G28" s="468"/>
      <c r="H28" s="474"/>
      <c r="I28" s="468"/>
      <c r="J28" s="468"/>
      <c r="K28" s="468"/>
      <c r="L28" s="468"/>
      <c r="M28" s="468"/>
      <c r="N28" s="468"/>
      <c r="O28" s="468"/>
      <c r="P28" s="468"/>
      <c r="Q28" s="468"/>
      <c r="R28" s="468"/>
      <c r="S28" s="468"/>
      <c r="T28" s="468"/>
      <c r="U28" s="468"/>
      <c r="V28" s="467"/>
      <c r="W28" s="458" t="s">
        <v>23</v>
      </c>
      <c r="X28" s="463" t="s">
        <v>24</v>
      </c>
      <c r="Y28" s="468"/>
      <c r="Z28" s="1332"/>
      <c r="AA28" s="1336"/>
      <c r="AB28" s="455"/>
      <c r="AC28" s="108"/>
      <c r="AD28" s="108"/>
      <c r="AE28" s="108"/>
      <c r="AF28" s="108"/>
      <c r="AG28" s="108"/>
      <c r="AH28" s="108"/>
      <c r="AI28" s="108"/>
      <c r="AJ28" s="108"/>
      <c r="AK28" s="108"/>
    </row>
    <row r="29" spans="1:37" ht="243" collapsed="1">
      <c r="A29" s="108"/>
      <c r="B29" s="475">
        <v>3</v>
      </c>
      <c r="C29" s="1327" t="s">
        <v>95</v>
      </c>
      <c r="D29" s="1341"/>
      <c r="E29" s="458" t="s">
        <v>955</v>
      </c>
      <c r="F29" s="459">
        <v>0.85</v>
      </c>
      <c r="G29" s="460" t="s">
        <v>956</v>
      </c>
      <c r="H29" s="458" t="s">
        <v>957</v>
      </c>
      <c r="I29" s="461">
        <v>0.95</v>
      </c>
      <c r="J29" s="1328" t="s">
        <v>96</v>
      </c>
      <c r="K29" s="1328"/>
      <c r="L29" s="1328"/>
      <c r="M29" s="1329">
        <v>0.25</v>
      </c>
      <c r="N29" s="1329"/>
      <c r="O29" s="1329"/>
      <c r="P29" s="1330">
        <v>0.25</v>
      </c>
      <c r="Q29" s="1330"/>
      <c r="R29" s="1330"/>
      <c r="S29" s="1331">
        <v>0.3</v>
      </c>
      <c r="T29" s="1331"/>
      <c r="U29" s="1331"/>
      <c r="V29" s="462" t="s">
        <v>958</v>
      </c>
      <c r="W29" s="458" t="s">
        <v>23</v>
      </c>
      <c r="X29" s="463" t="s">
        <v>24</v>
      </c>
      <c r="Y29" s="458" t="s">
        <v>959</v>
      </c>
      <c r="Z29" s="1332"/>
      <c r="AA29" s="1336"/>
      <c r="AB29" s="464" t="s">
        <v>934</v>
      </c>
      <c r="AC29" s="108"/>
      <c r="AD29" s="108"/>
      <c r="AE29" s="108"/>
      <c r="AF29" s="108"/>
      <c r="AG29" s="108"/>
      <c r="AH29" s="108"/>
      <c r="AI29" s="108"/>
      <c r="AJ29" s="108"/>
      <c r="AK29" s="108"/>
    </row>
    <row r="30" spans="1:37" ht="15.75" hidden="1" customHeight="1" outlineLevel="1">
      <c r="A30" s="108"/>
      <c r="B30" s="1339" t="s">
        <v>152</v>
      </c>
      <c r="C30" s="1340" t="s">
        <v>949</v>
      </c>
      <c r="D30" s="465" t="s">
        <v>960</v>
      </c>
      <c r="E30" s="468"/>
      <c r="F30" s="468"/>
      <c r="G30" s="468"/>
      <c r="H30" s="466"/>
      <c r="I30" s="468"/>
      <c r="J30" s="468"/>
      <c r="K30" s="468"/>
      <c r="L30" s="468"/>
      <c r="M30" s="468"/>
      <c r="N30" s="468"/>
      <c r="O30" s="468"/>
      <c r="P30" s="468"/>
      <c r="Q30" s="468"/>
      <c r="R30" s="468"/>
      <c r="S30" s="468"/>
      <c r="T30" s="468"/>
      <c r="U30" s="468"/>
      <c r="V30" s="467"/>
      <c r="W30" s="458" t="s">
        <v>23</v>
      </c>
      <c r="X30" s="463" t="s">
        <v>24</v>
      </c>
      <c r="Y30" s="468"/>
      <c r="Z30" s="1332"/>
      <c r="AA30" s="1336"/>
      <c r="AB30" s="455"/>
      <c r="AC30" s="108"/>
      <c r="AD30" s="108"/>
      <c r="AE30" s="108"/>
      <c r="AF30" s="108"/>
      <c r="AG30" s="108"/>
      <c r="AH30" s="108"/>
      <c r="AI30" s="108"/>
      <c r="AJ30" s="108"/>
      <c r="AK30" s="108"/>
    </row>
    <row r="31" spans="1:37" ht="15.75" hidden="1" customHeight="1" outlineLevel="1">
      <c r="A31" s="108"/>
      <c r="B31" s="1339"/>
      <c r="C31" s="1340"/>
      <c r="D31" s="465" t="s">
        <v>961</v>
      </c>
      <c r="E31" s="468"/>
      <c r="F31" s="468"/>
      <c r="G31" s="468"/>
      <c r="H31" s="466"/>
      <c r="I31" s="468"/>
      <c r="J31" s="468"/>
      <c r="K31" s="468"/>
      <c r="L31" s="468"/>
      <c r="M31" s="468"/>
      <c r="N31" s="468"/>
      <c r="O31" s="468"/>
      <c r="P31" s="468"/>
      <c r="Q31" s="468"/>
      <c r="R31" s="468"/>
      <c r="S31" s="468"/>
      <c r="T31" s="468"/>
      <c r="U31" s="468"/>
      <c r="V31" s="467"/>
      <c r="W31" s="458" t="s">
        <v>23</v>
      </c>
      <c r="X31" s="463" t="s">
        <v>24</v>
      </c>
      <c r="Y31" s="468"/>
      <c r="Z31" s="1332"/>
      <c r="AA31" s="1336"/>
      <c r="AB31" s="455"/>
      <c r="AC31" s="108"/>
      <c r="AD31" s="108"/>
      <c r="AE31" s="108"/>
      <c r="AF31" s="108"/>
      <c r="AG31" s="108"/>
      <c r="AH31" s="108"/>
      <c r="AI31" s="108"/>
      <c r="AJ31" s="108"/>
      <c r="AK31" s="108"/>
    </row>
    <row r="32" spans="1:37" ht="48" hidden="1" customHeight="1" outlineLevel="1">
      <c r="A32" s="108"/>
      <c r="B32" s="1339"/>
      <c r="C32" s="1340"/>
      <c r="D32" s="465" t="s">
        <v>962</v>
      </c>
      <c r="E32" s="468"/>
      <c r="F32" s="468"/>
      <c r="G32" s="468"/>
      <c r="H32" s="466"/>
      <c r="I32" s="468"/>
      <c r="J32" s="468"/>
      <c r="K32" s="468"/>
      <c r="L32" s="468"/>
      <c r="M32" s="468"/>
      <c r="N32" s="468"/>
      <c r="O32" s="468"/>
      <c r="P32" s="468"/>
      <c r="Q32" s="468"/>
      <c r="R32" s="468"/>
      <c r="S32" s="468"/>
      <c r="T32" s="468"/>
      <c r="U32" s="468"/>
      <c r="V32" s="467"/>
      <c r="W32" s="458" t="s">
        <v>23</v>
      </c>
      <c r="X32" s="463" t="s">
        <v>24</v>
      </c>
      <c r="Y32" s="468"/>
      <c r="Z32" s="1332"/>
      <c r="AA32" s="1336"/>
      <c r="AB32" s="455"/>
      <c r="AC32" s="108"/>
      <c r="AD32" s="108"/>
      <c r="AE32" s="108"/>
      <c r="AF32" s="108"/>
      <c r="AG32" s="108"/>
      <c r="AH32" s="108"/>
      <c r="AI32" s="108"/>
      <c r="AJ32" s="108"/>
      <c r="AK32" s="108"/>
    </row>
    <row r="33" spans="1:37" ht="15.75" hidden="1" customHeight="1" outlineLevel="1">
      <c r="A33" s="108"/>
      <c r="B33" s="1339"/>
      <c r="C33" s="1340"/>
      <c r="D33" s="465" t="s">
        <v>963</v>
      </c>
      <c r="E33" s="468"/>
      <c r="F33" s="468"/>
      <c r="G33" s="468"/>
      <c r="H33" s="466"/>
      <c r="I33" s="468"/>
      <c r="J33" s="468"/>
      <c r="K33" s="468"/>
      <c r="L33" s="468"/>
      <c r="M33" s="468"/>
      <c r="N33" s="468"/>
      <c r="O33" s="468"/>
      <c r="P33" s="468"/>
      <c r="Q33" s="468"/>
      <c r="R33" s="468"/>
      <c r="S33" s="468"/>
      <c r="T33" s="468"/>
      <c r="U33" s="468"/>
      <c r="V33" s="467"/>
      <c r="W33" s="458" t="s">
        <v>23</v>
      </c>
      <c r="X33" s="463" t="s">
        <v>24</v>
      </c>
      <c r="Y33" s="468"/>
      <c r="Z33" s="1332"/>
      <c r="AA33" s="1336"/>
      <c r="AB33" s="455"/>
      <c r="AC33" s="108"/>
      <c r="AD33" s="108"/>
      <c r="AE33" s="108"/>
      <c r="AF33" s="108"/>
      <c r="AG33" s="108"/>
      <c r="AH33" s="108"/>
      <c r="AI33" s="108"/>
      <c r="AJ33" s="108"/>
      <c r="AK33" s="108"/>
    </row>
    <row r="34" spans="1:37" ht="15.75" hidden="1" customHeight="1" outlineLevel="1">
      <c r="A34" s="108"/>
      <c r="B34" s="1339"/>
      <c r="C34" s="1340"/>
      <c r="D34" s="465" t="s">
        <v>964</v>
      </c>
      <c r="E34" s="468"/>
      <c r="F34" s="468"/>
      <c r="G34" s="468"/>
      <c r="H34" s="466"/>
      <c r="I34" s="468"/>
      <c r="J34" s="468"/>
      <c r="K34" s="468"/>
      <c r="L34" s="468"/>
      <c r="M34" s="468"/>
      <c r="N34" s="468"/>
      <c r="O34" s="468"/>
      <c r="P34" s="468"/>
      <c r="Q34" s="468"/>
      <c r="R34" s="468"/>
      <c r="S34" s="468"/>
      <c r="T34" s="468"/>
      <c r="U34" s="468"/>
      <c r="V34" s="467"/>
      <c r="W34" s="458" t="s">
        <v>23</v>
      </c>
      <c r="X34" s="463" t="s">
        <v>24</v>
      </c>
      <c r="Y34" s="468"/>
      <c r="Z34" s="1332"/>
      <c r="AA34" s="1336"/>
      <c r="AB34" s="455"/>
      <c r="AC34" s="108"/>
      <c r="AD34" s="108"/>
      <c r="AE34" s="108"/>
      <c r="AF34" s="108"/>
      <c r="AG34" s="108"/>
      <c r="AH34" s="108"/>
      <c r="AI34" s="108"/>
      <c r="AJ34" s="108"/>
      <c r="AK34" s="108"/>
    </row>
    <row r="35" spans="1:37" ht="101.25" collapsed="1">
      <c r="A35" s="108"/>
      <c r="B35" s="475">
        <v>4</v>
      </c>
      <c r="C35" s="1327" t="s">
        <v>965</v>
      </c>
      <c r="D35" s="1341"/>
      <c r="E35" s="458" t="s">
        <v>966</v>
      </c>
      <c r="F35" s="459">
        <v>1</v>
      </c>
      <c r="G35" s="460" t="s">
        <v>967</v>
      </c>
      <c r="H35" s="458" t="s">
        <v>968</v>
      </c>
      <c r="I35" s="461">
        <v>1</v>
      </c>
      <c r="J35" s="1328">
        <v>0</v>
      </c>
      <c r="K35" s="1328"/>
      <c r="L35" s="1328"/>
      <c r="M35" s="1329">
        <v>0</v>
      </c>
      <c r="N35" s="1329"/>
      <c r="O35" s="1329"/>
      <c r="P35" s="1330">
        <v>1</v>
      </c>
      <c r="Q35" s="1330"/>
      <c r="R35" s="1330"/>
      <c r="S35" s="1331">
        <v>0</v>
      </c>
      <c r="T35" s="1331"/>
      <c r="U35" s="1331"/>
      <c r="V35" s="462" t="s">
        <v>969</v>
      </c>
      <c r="W35" s="458" t="s">
        <v>23</v>
      </c>
      <c r="X35" s="458" t="s">
        <v>24</v>
      </c>
      <c r="Y35" s="476" t="s">
        <v>970</v>
      </c>
      <c r="Z35" s="1333"/>
      <c r="AA35" s="1337"/>
      <c r="AB35" s="464" t="s">
        <v>934</v>
      </c>
      <c r="AC35" s="108"/>
      <c r="AD35" s="108"/>
      <c r="AE35" s="108"/>
      <c r="AF35" s="108"/>
      <c r="AG35" s="108"/>
      <c r="AH35" s="108"/>
      <c r="AI35" s="108"/>
      <c r="AJ35" s="108"/>
      <c r="AK35" s="108"/>
    </row>
    <row r="36" spans="1:37" ht="15.75" hidden="1" customHeight="1" outlineLevel="1">
      <c r="A36" s="108"/>
      <c r="B36" s="1339" t="s">
        <v>152</v>
      </c>
      <c r="C36" s="1340" t="s">
        <v>124</v>
      </c>
      <c r="D36" s="477" t="s">
        <v>971</v>
      </c>
      <c r="E36" s="468"/>
      <c r="F36" s="468"/>
      <c r="G36" s="468"/>
      <c r="H36" s="466"/>
      <c r="I36" s="468"/>
      <c r="J36" s="468"/>
      <c r="K36" s="468"/>
      <c r="L36" s="468"/>
      <c r="M36" s="468"/>
      <c r="N36" s="468"/>
      <c r="O36" s="468"/>
      <c r="P36" s="468"/>
      <c r="Q36" s="468"/>
      <c r="R36" s="468"/>
      <c r="S36" s="468"/>
      <c r="T36" s="468"/>
      <c r="U36" s="468"/>
      <c r="V36" s="467"/>
      <c r="W36" s="458" t="s">
        <v>23</v>
      </c>
      <c r="X36" s="458" t="s">
        <v>24</v>
      </c>
      <c r="Y36" s="468"/>
      <c r="Z36" s="1333"/>
      <c r="AA36" s="1337"/>
      <c r="AB36" s="455"/>
      <c r="AC36" s="108"/>
      <c r="AD36" s="108"/>
      <c r="AE36" s="108"/>
      <c r="AF36" s="108"/>
      <c r="AG36" s="108"/>
      <c r="AH36" s="108"/>
      <c r="AI36" s="108"/>
      <c r="AJ36" s="108"/>
      <c r="AK36" s="108"/>
    </row>
    <row r="37" spans="1:37" ht="15.75" hidden="1" customHeight="1" outlineLevel="1">
      <c r="A37" s="108"/>
      <c r="B37" s="1339"/>
      <c r="C37" s="1340"/>
      <c r="D37" s="477" t="s">
        <v>972</v>
      </c>
      <c r="E37" s="468"/>
      <c r="F37" s="468"/>
      <c r="G37" s="468"/>
      <c r="H37" s="466"/>
      <c r="I37" s="468"/>
      <c r="J37" s="468"/>
      <c r="K37" s="468"/>
      <c r="L37" s="468"/>
      <c r="M37" s="468"/>
      <c r="N37" s="468"/>
      <c r="O37" s="468"/>
      <c r="P37" s="468"/>
      <c r="Q37" s="468"/>
      <c r="R37" s="468"/>
      <c r="S37" s="468"/>
      <c r="T37" s="468"/>
      <c r="U37" s="468"/>
      <c r="V37" s="467"/>
      <c r="W37" s="458" t="s">
        <v>23</v>
      </c>
      <c r="X37" s="458" t="s">
        <v>24</v>
      </c>
      <c r="Y37" s="468"/>
      <c r="Z37" s="1333"/>
      <c r="AA37" s="1337"/>
      <c r="AB37" s="455"/>
      <c r="AC37" s="108"/>
      <c r="AD37" s="108"/>
      <c r="AE37" s="108"/>
      <c r="AF37" s="108"/>
      <c r="AG37" s="108"/>
      <c r="AH37" s="108"/>
      <c r="AI37" s="108"/>
      <c r="AJ37" s="108"/>
      <c r="AK37" s="108"/>
    </row>
    <row r="38" spans="1:37" ht="15.75" hidden="1" customHeight="1" outlineLevel="1">
      <c r="A38" s="108"/>
      <c r="B38" s="1339"/>
      <c r="C38" s="1340"/>
      <c r="D38" s="477" t="s">
        <v>973</v>
      </c>
      <c r="E38" s="468"/>
      <c r="F38" s="468"/>
      <c r="G38" s="468"/>
      <c r="H38" s="466"/>
      <c r="I38" s="468"/>
      <c r="J38" s="468"/>
      <c r="K38" s="468"/>
      <c r="L38" s="468"/>
      <c r="M38" s="468"/>
      <c r="N38" s="468"/>
      <c r="O38" s="468"/>
      <c r="P38" s="468"/>
      <c r="Q38" s="468"/>
      <c r="R38" s="468"/>
      <c r="S38" s="468"/>
      <c r="T38" s="468"/>
      <c r="U38" s="468"/>
      <c r="V38" s="467"/>
      <c r="W38" s="458" t="s">
        <v>23</v>
      </c>
      <c r="X38" s="458" t="s">
        <v>24</v>
      </c>
      <c r="Y38" s="468"/>
      <c r="Z38" s="1333"/>
      <c r="AA38" s="1337"/>
      <c r="AB38" s="455"/>
      <c r="AC38" s="108"/>
      <c r="AD38" s="108"/>
      <c r="AE38" s="108"/>
      <c r="AF38" s="108"/>
      <c r="AG38" s="108"/>
      <c r="AH38" s="108"/>
      <c r="AI38" s="108"/>
      <c r="AJ38" s="108"/>
      <c r="AK38" s="108"/>
    </row>
    <row r="39" spans="1:37" ht="15.75" hidden="1" customHeight="1" outlineLevel="1">
      <c r="A39" s="108"/>
      <c r="B39" s="1339"/>
      <c r="C39" s="1340"/>
      <c r="D39" s="477" t="s">
        <v>974</v>
      </c>
      <c r="E39" s="468"/>
      <c r="F39" s="468"/>
      <c r="G39" s="468"/>
      <c r="H39" s="466"/>
      <c r="I39" s="468"/>
      <c r="J39" s="468"/>
      <c r="K39" s="468"/>
      <c r="L39" s="468"/>
      <c r="M39" s="468"/>
      <c r="N39" s="468"/>
      <c r="O39" s="468"/>
      <c r="P39" s="468"/>
      <c r="Q39" s="468"/>
      <c r="R39" s="468"/>
      <c r="S39" s="468"/>
      <c r="T39" s="468"/>
      <c r="U39" s="468"/>
      <c r="V39" s="467"/>
      <c r="W39" s="458" t="s">
        <v>23</v>
      </c>
      <c r="X39" s="458" t="s">
        <v>24</v>
      </c>
      <c r="Y39" s="468"/>
      <c r="Z39" s="1333"/>
      <c r="AA39" s="1337"/>
      <c r="AB39" s="455"/>
      <c r="AC39" s="108"/>
      <c r="AD39" s="108"/>
      <c r="AE39" s="108"/>
      <c r="AF39" s="108"/>
      <c r="AG39" s="108"/>
      <c r="AH39" s="108"/>
      <c r="AI39" s="108"/>
      <c r="AJ39" s="108"/>
      <c r="AK39" s="108"/>
    </row>
    <row r="40" spans="1:37" ht="101.25" collapsed="1">
      <c r="A40" s="108"/>
      <c r="B40" s="475">
        <v>5</v>
      </c>
      <c r="C40" s="1327" t="s">
        <v>975</v>
      </c>
      <c r="D40" s="1341"/>
      <c r="E40" s="458" t="s">
        <v>976</v>
      </c>
      <c r="F40" s="459">
        <v>0</v>
      </c>
      <c r="G40" s="460" t="s">
        <v>977</v>
      </c>
      <c r="H40" s="458" t="s">
        <v>978</v>
      </c>
      <c r="I40" s="461">
        <v>1</v>
      </c>
      <c r="J40" s="1328">
        <v>0.25</v>
      </c>
      <c r="K40" s="1328"/>
      <c r="L40" s="1328"/>
      <c r="M40" s="1329">
        <v>0.25</v>
      </c>
      <c r="N40" s="1329"/>
      <c r="O40" s="1329"/>
      <c r="P40" s="1330">
        <v>0.25</v>
      </c>
      <c r="Q40" s="1330"/>
      <c r="R40" s="1330"/>
      <c r="S40" s="1331">
        <v>0.25</v>
      </c>
      <c r="T40" s="1331"/>
      <c r="U40" s="1331"/>
      <c r="V40" s="462" t="s">
        <v>979</v>
      </c>
      <c r="W40" s="458" t="s">
        <v>23</v>
      </c>
      <c r="X40" s="458" t="s">
        <v>24</v>
      </c>
      <c r="Y40" s="458" t="s">
        <v>980</v>
      </c>
      <c r="Z40" s="1333"/>
      <c r="AA40" s="1337"/>
      <c r="AB40" s="464" t="s">
        <v>934</v>
      </c>
      <c r="AC40" s="108"/>
      <c r="AD40" s="108"/>
      <c r="AE40" s="108"/>
      <c r="AF40" s="108"/>
      <c r="AG40" s="108"/>
      <c r="AH40" s="108"/>
      <c r="AI40" s="108"/>
      <c r="AJ40" s="108"/>
      <c r="AK40" s="108"/>
    </row>
    <row r="41" spans="1:37" ht="15.75" hidden="1" customHeight="1" outlineLevel="1">
      <c r="A41" s="108"/>
      <c r="B41" s="1339" t="s">
        <v>152</v>
      </c>
      <c r="C41" s="1340" t="s">
        <v>949</v>
      </c>
      <c r="D41" s="477" t="s">
        <v>981</v>
      </c>
      <c r="E41" s="468"/>
      <c r="F41" s="468"/>
      <c r="G41" s="468"/>
      <c r="H41" s="466"/>
      <c r="I41" s="468"/>
      <c r="J41" s="468"/>
      <c r="K41" s="468"/>
      <c r="L41" s="468"/>
      <c r="M41" s="468"/>
      <c r="N41" s="468"/>
      <c r="O41" s="468"/>
      <c r="P41" s="468"/>
      <c r="Q41" s="468"/>
      <c r="R41" s="468"/>
      <c r="S41" s="468"/>
      <c r="T41" s="468"/>
      <c r="U41" s="468"/>
      <c r="V41" s="467"/>
      <c r="W41" s="458" t="s">
        <v>23</v>
      </c>
      <c r="X41" s="458" t="s">
        <v>24</v>
      </c>
      <c r="Y41" s="468"/>
      <c r="Z41" s="1333"/>
      <c r="AA41" s="1337"/>
      <c r="AB41" s="455"/>
      <c r="AC41" s="108"/>
      <c r="AD41" s="108"/>
      <c r="AE41" s="108"/>
      <c r="AF41" s="108"/>
      <c r="AG41" s="108"/>
      <c r="AH41" s="108"/>
      <c r="AI41" s="108"/>
      <c r="AJ41" s="108"/>
      <c r="AK41" s="108"/>
    </row>
    <row r="42" spans="1:37" ht="15.75" hidden="1" customHeight="1" outlineLevel="1">
      <c r="A42" s="108"/>
      <c r="B42" s="1339"/>
      <c r="C42" s="1340"/>
      <c r="D42" s="477" t="s">
        <v>982</v>
      </c>
      <c r="E42" s="468"/>
      <c r="F42" s="468"/>
      <c r="G42" s="468"/>
      <c r="H42" s="466"/>
      <c r="I42" s="468"/>
      <c r="J42" s="468"/>
      <c r="K42" s="468"/>
      <c r="L42" s="468"/>
      <c r="M42" s="468"/>
      <c r="N42" s="468"/>
      <c r="O42" s="468"/>
      <c r="P42" s="468"/>
      <c r="Q42" s="468"/>
      <c r="R42" s="468"/>
      <c r="S42" s="468"/>
      <c r="T42" s="468"/>
      <c r="U42" s="468"/>
      <c r="V42" s="467"/>
      <c r="W42" s="458" t="s">
        <v>23</v>
      </c>
      <c r="X42" s="458" t="s">
        <v>24</v>
      </c>
      <c r="Y42" s="468"/>
      <c r="Z42" s="1333"/>
      <c r="AA42" s="1337"/>
      <c r="AB42" s="455"/>
      <c r="AC42" s="108"/>
      <c r="AD42" s="108"/>
      <c r="AE42" s="108"/>
      <c r="AF42" s="108"/>
      <c r="AG42" s="108"/>
      <c r="AH42" s="108"/>
      <c r="AI42" s="108"/>
      <c r="AJ42" s="108"/>
      <c r="AK42" s="108"/>
    </row>
    <row r="43" spans="1:37" ht="15.75" hidden="1" customHeight="1" outlineLevel="1">
      <c r="A43" s="108"/>
      <c r="B43" s="1339"/>
      <c r="C43" s="1340"/>
      <c r="D43" s="477" t="s">
        <v>983</v>
      </c>
      <c r="E43" s="468"/>
      <c r="F43" s="468"/>
      <c r="G43" s="468"/>
      <c r="H43" s="466"/>
      <c r="I43" s="468"/>
      <c r="J43" s="468"/>
      <c r="K43" s="468"/>
      <c r="L43" s="468"/>
      <c r="M43" s="468"/>
      <c r="N43" s="468"/>
      <c r="O43" s="468"/>
      <c r="P43" s="468"/>
      <c r="Q43" s="468"/>
      <c r="R43" s="468"/>
      <c r="S43" s="468"/>
      <c r="T43" s="468"/>
      <c r="U43" s="468"/>
      <c r="V43" s="467"/>
      <c r="W43" s="458" t="s">
        <v>23</v>
      </c>
      <c r="X43" s="458" t="s">
        <v>24</v>
      </c>
      <c r="Y43" s="468"/>
      <c r="Z43" s="1333"/>
      <c r="AA43" s="1337"/>
      <c r="AB43" s="455"/>
      <c r="AC43" s="108"/>
      <c r="AD43" s="108"/>
      <c r="AE43" s="108"/>
      <c r="AF43" s="108"/>
      <c r="AG43" s="108"/>
      <c r="AH43" s="108"/>
      <c r="AI43" s="108"/>
      <c r="AJ43" s="108"/>
      <c r="AK43" s="108"/>
    </row>
    <row r="44" spans="1:37" ht="15.75" hidden="1" customHeight="1" outlineLevel="1">
      <c r="A44" s="108"/>
      <c r="B44" s="1339"/>
      <c r="C44" s="1340"/>
      <c r="D44" s="477" t="s">
        <v>984</v>
      </c>
      <c r="E44" s="468"/>
      <c r="F44" s="468"/>
      <c r="G44" s="468"/>
      <c r="H44" s="466"/>
      <c r="I44" s="468"/>
      <c r="J44" s="468"/>
      <c r="K44" s="468"/>
      <c r="L44" s="468"/>
      <c r="M44" s="468"/>
      <c r="N44" s="468"/>
      <c r="O44" s="468"/>
      <c r="P44" s="468"/>
      <c r="Q44" s="468"/>
      <c r="R44" s="468"/>
      <c r="S44" s="468"/>
      <c r="T44" s="468"/>
      <c r="U44" s="468"/>
      <c r="V44" s="467"/>
      <c r="W44" s="458" t="s">
        <v>23</v>
      </c>
      <c r="X44" s="458" t="s">
        <v>24</v>
      </c>
      <c r="Y44" s="468"/>
      <c r="Z44" s="1333"/>
      <c r="AA44" s="1337"/>
      <c r="AB44" s="455"/>
      <c r="AC44" s="108"/>
      <c r="AD44" s="108"/>
      <c r="AE44" s="108"/>
      <c r="AF44" s="108"/>
      <c r="AG44" s="108"/>
      <c r="AH44" s="108"/>
      <c r="AI44" s="108"/>
      <c r="AJ44" s="108"/>
      <c r="AK44" s="108"/>
    </row>
    <row r="45" spans="1:37" ht="111.75" customHeight="1" collapsed="1">
      <c r="A45" s="108"/>
      <c r="B45" s="475">
        <v>6</v>
      </c>
      <c r="C45" s="1327" t="s">
        <v>985</v>
      </c>
      <c r="D45" s="1341"/>
      <c r="E45" s="458" t="s">
        <v>986</v>
      </c>
      <c r="F45" s="459">
        <v>0.7</v>
      </c>
      <c r="G45" s="460" t="s">
        <v>987</v>
      </c>
      <c r="H45" s="458" t="s">
        <v>988</v>
      </c>
      <c r="I45" s="461">
        <v>1</v>
      </c>
      <c r="J45" s="1328">
        <v>0.15</v>
      </c>
      <c r="K45" s="1328"/>
      <c r="L45" s="1328"/>
      <c r="M45" s="1329">
        <v>0.15</v>
      </c>
      <c r="N45" s="1329"/>
      <c r="O45" s="1329"/>
      <c r="P45" s="1330">
        <v>0</v>
      </c>
      <c r="Q45" s="1330"/>
      <c r="R45" s="1330"/>
      <c r="S45" s="1331">
        <v>0</v>
      </c>
      <c r="T45" s="1331"/>
      <c r="U45" s="1331"/>
      <c r="V45" s="462" t="s">
        <v>989</v>
      </c>
      <c r="W45" s="458" t="s">
        <v>23</v>
      </c>
      <c r="X45" s="458" t="s">
        <v>24</v>
      </c>
      <c r="Y45" s="458" t="s">
        <v>980</v>
      </c>
      <c r="Z45" s="1333"/>
      <c r="AA45" s="1337"/>
      <c r="AB45" s="464" t="s">
        <v>934</v>
      </c>
      <c r="AC45" s="108"/>
      <c r="AD45" s="108"/>
      <c r="AE45" s="108"/>
      <c r="AF45" s="108"/>
      <c r="AG45" s="108"/>
      <c r="AH45" s="108"/>
      <c r="AI45" s="108"/>
      <c r="AJ45" s="108"/>
      <c r="AK45" s="108"/>
    </row>
    <row r="46" spans="1:37" ht="15.75" hidden="1" customHeight="1" outlineLevel="1">
      <c r="A46" s="108"/>
      <c r="B46" s="1339" t="s">
        <v>152</v>
      </c>
      <c r="C46" s="1340" t="s">
        <v>949</v>
      </c>
      <c r="D46" s="477" t="s">
        <v>990</v>
      </c>
      <c r="E46" s="468"/>
      <c r="F46" s="468"/>
      <c r="G46" s="468"/>
      <c r="H46" s="466"/>
      <c r="I46" s="468"/>
      <c r="J46" s="468"/>
      <c r="K46" s="468"/>
      <c r="L46" s="468"/>
      <c r="M46" s="468"/>
      <c r="N46" s="468"/>
      <c r="O46" s="468"/>
      <c r="P46" s="468"/>
      <c r="Q46" s="468"/>
      <c r="R46" s="468"/>
      <c r="S46" s="468"/>
      <c r="T46" s="468"/>
      <c r="U46" s="468"/>
      <c r="V46" s="467"/>
      <c r="W46" s="458" t="s">
        <v>23</v>
      </c>
      <c r="X46" s="458" t="s">
        <v>24</v>
      </c>
      <c r="Y46" s="468"/>
      <c r="Z46" s="1333"/>
      <c r="AA46" s="1337"/>
      <c r="AB46" s="455"/>
      <c r="AC46" s="108"/>
      <c r="AD46" s="108"/>
      <c r="AE46" s="108"/>
      <c r="AF46" s="108"/>
      <c r="AG46" s="108"/>
      <c r="AH46" s="108"/>
      <c r="AI46" s="108"/>
      <c r="AJ46" s="108"/>
      <c r="AK46" s="108"/>
    </row>
    <row r="47" spans="1:37" ht="31.5" hidden="1" customHeight="1" outlineLevel="1">
      <c r="A47" s="108"/>
      <c r="B47" s="1339"/>
      <c r="C47" s="1340"/>
      <c r="D47" s="477" t="s">
        <v>991</v>
      </c>
      <c r="E47" s="468"/>
      <c r="F47" s="468"/>
      <c r="G47" s="468"/>
      <c r="H47" s="466"/>
      <c r="I47" s="468"/>
      <c r="J47" s="468"/>
      <c r="K47" s="468"/>
      <c r="L47" s="468"/>
      <c r="M47" s="468"/>
      <c r="N47" s="468"/>
      <c r="O47" s="468"/>
      <c r="P47" s="468"/>
      <c r="Q47" s="468"/>
      <c r="R47" s="468"/>
      <c r="S47" s="468"/>
      <c r="T47" s="468"/>
      <c r="U47" s="468"/>
      <c r="V47" s="467"/>
      <c r="W47" s="458" t="s">
        <v>23</v>
      </c>
      <c r="X47" s="458" t="s">
        <v>24</v>
      </c>
      <c r="Y47" s="468"/>
      <c r="Z47" s="1333"/>
      <c r="AA47" s="1337"/>
      <c r="AB47" s="455"/>
      <c r="AC47" s="108"/>
      <c r="AD47" s="108"/>
      <c r="AE47" s="108"/>
      <c r="AF47" s="108"/>
      <c r="AG47" s="108"/>
      <c r="AH47" s="108"/>
      <c r="AI47" s="108"/>
      <c r="AJ47" s="108"/>
      <c r="AK47" s="108"/>
    </row>
    <row r="48" spans="1:37" ht="15.75" hidden="1" customHeight="1" outlineLevel="1">
      <c r="A48" s="108"/>
      <c r="B48" s="1339"/>
      <c r="C48" s="1340"/>
      <c r="D48" s="477" t="s">
        <v>992</v>
      </c>
      <c r="E48" s="468"/>
      <c r="F48" s="468"/>
      <c r="G48" s="468"/>
      <c r="H48" s="466"/>
      <c r="I48" s="468"/>
      <c r="J48" s="468"/>
      <c r="K48" s="468"/>
      <c r="L48" s="468"/>
      <c r="M48" s="468"/>
      <c r="N48" s="468"/>
      <c r="O48" s="468"/>
      <c r="P48" s="468"/>
      <c r="Q48" s="468"/>
      <c r="R48" s="468"/>
      <c r="S48" s="468"/>
      <c r="T48" s="468"/>
      <c r="U48" s="468"/>
      <c r="V48" s="467"/>
      <c r="W48" s="458" t="s">
        <v>23</v>
      </c>
      <c r="X48" s="458" t="s">
        <v>24</v>
      </c>
      <c r="Y48" s="468"/>
      <c r="Z48" s="1333"/>
      <c r="AA48" s="1337"/>
      <c r="AB48" s="455"/>
      <c r="AC48" s="108"/>
      <c r="AD48" s="108"/>
      <c r="AE48" s="108"/>
      <c r="AF48" s="108"/>
      <c r="AG48" s="108"/>
      <c r="AH48" s="108"/>
      <c r="AI48" s="108"/>
      <c r="AJ48" s="108"/>
      <c r="AK48" s="108"/>
    </row>
    <row r="49" spans="1:37" ht="101.25" collapsed="1">
      <c r="A49" s="108"/>
      <c r="B49" s="475">
        <v>7</v>
      </c>
      <c r="C49" s="1327" t="s">
        <v>993</v>
      </c>
      <c r="D49" s="1341"/>
      <c r="E49" s="458" t="s">
        <v>994</v>
      </c>
      <c r="F49" s="459">
        <v>0.8</v>
      </c>
      <c r="G49" s="460" t="s">
        <v>995</v>
      </c>
      <c r="H49" s="458" t="s">
        <v>996</v>
      </c>
      <c r="I49" s="461">
        <v>0.5</v>
      </c>
      <c r="J49" s="1328">
        <v>0</v>
      </c>
      <c r="K49" s="1328"/>
      <c r="L49" s="1328"/>
      <c r="M49" s="1329">
        <v>0.1</v>
      </c>
      <c r="N49" s="1329"/>
      <c r="O49" s="1329"/>
      <c r="P49" s="1330">
        <v>0.1</v>
      </c>
      <c r="Q49" s="1330"/>
      <c r="R49" s="1330"/>
      <c r="S49" s="1331">
        <v>0.05</v>
      </c>
      <c r="T49" s="1331"/>
      <c r="U49" s="1331"/>
      <c r="V49" s="462" t="s">
        <v>997</v>
      </c>
      <c r="W49" s="458" t="s">
        <v>23</v>
      </c>
      <c r="X49" s="458" t="s">
        <v>24</v>
      </c>
      <c r="Y49" s="458" t="s">
        <v>998</v>
      </c>
      <c r="Z49" s="1333"/>
      <c r="AA49" s="1337"/>
      <c r="AB49" s="464" t="s">
        <v>934</v>
      </c>
      <c r="AC49" s="108"/>
      <c r="AD49" s="108"/>
      <c r="AE49" s="108"/>
      <c r="AF49" s="108"/>
      <c r="AG49" s="108"/>
      <c r="AH49" s="108"/>
      <c r="AI49" s="108"/>
      <c r="AJ49" s="108"/>
      <c r="AK49" s="108"/>
    </row>
    <row r="50" spans="1:37" ht="31.5" hidden="1" customHeight="1" outlineLevel="1">
      <c r="A50" s="108"/>
      <c r="B50" s="1339" t="s">
        <v>152</v>
      </c>
      <c r="C50" s="1340" t="s">
        <v>949</v>
      </c>
      <c r="D50" s="477" t="s">
        <v>999</v>
      </c>
      <c r="E50" s="468"/>
      <c r="F50" s="468"/>
      <c r="G50" s="468"/>
      <c r="H50" s="466"/>
      <c r="I50" s="468"/>
      <c r="J50" s="468"/>
      <c r="K50" s="468"/>
      <c r="L50" s="468"/>
      <c r="M50" s="468"/>
      <c r="N50" s="468"/>
      <c r="O50" s="468"/>
      <c r="P50" s="468"/>
      <c r="Q50" s="468"/>
      <c r="R50" s="468"/>
      <c r="S50" s="468"/>
      <c r="T50" s="468"/>
      <c r="U50" s="468"/>
      <c r="V50" s="467"/>
      <c r="W50" s="458" t="s">
        <v>23</v>
      </c>
      <c r="X50" s="458" t="s">
        <v>24</v>
      </c>
      <c r="Y50" s="468"/>
      <c r="Z50" s="1333"/>
      <c r="AA50" s="1337"/>
      <c r="AB50" s="455"/>
      <c r="AC50" s="108"/>
      <c r="AD50" s="108"/>
      <c r="AE50" s="108"/>
      <c r="AF50" s="108"/>
      <c r="AG50" s="108"/>
      <c r="AH50" s="108"/>
      <c r="AI50" s="108"/>
      <c r="AJ50" s="108"/>
      <c r="AK50" s="108"/>
    </row>
    <row r="51" spans="1:37" ht="15.75" hidden="1" customHeight="1" outlineLevel="1">
      <c r="A51" s="108"/>
      <c r="B51" s="1339"/>
      <c r="C51" s="1340"/>
      <c r="D51" s="477" t="s">
        <v>1000</v>
      </c>
      <c r="E51" s="468"/>
      <c r="F51" s="468"/>
      <c r="G51" s="468"/>
      <c r="H51" s="466"/>
      <c r="I51" s="468"/>
      <c r="J51" s="468"/>
      <c r="K51" s="468"/>
      <c r="L51" s="468"/>
      <c r="M51" s="468"/>
      <c r="N51" s="468"/>
      <c r="O51" s="468"/>
      <c r="P51" s="468"/>
      <c r="Q51" s="468"/>
      <c r="R51" s="468"/>
      <c r="S51" s="468"/>
      <c r="T51" s="468"/>
      <c r="U51" s="468"/>
      <c r="V51" s="467"/>
      <c r="W51" s="458" t="s">
        <v>23</v>
      </c>
      <c r="X51" s="458" t="s">
        <v>24</v>
      </c>
      <c r="Y51" s="468"/>
      <c r="Z51" s="1333"/>
      <c r="AA51" s="1337"/>
      <c r="AB51" s="455"/>
      <c r="AC51" s="108"/>
      <c r="AD51" s="108"/>
      <c r="AE51" s="108"/>
      <c r="AF51" s="108"/>
      <c r="AG51" s="108"/>
      <c r="AH51" s="108"/>
      <c r="AI51" s="108"/>
      <c r="AJ51" s="108"/>
      <c r="AK51" s="108"/>
    </row>
    <row r="52" spans="1:37" ht="15.75" hidden="1" customHeight="1" outlineLevel="1">
      <c r="A52" s="108"/>
      <c r="B52" s="1339"/>
      <c r="C52" s="1340"/>
      <c r="D52" s="477" t="s">
        <v>1001</v>
      </c>
      <c r="E52" s="468"/>
      <c r="F52" s="468"/>
      <c r="G52" s="468"/>
      <c r="H52" s="466"/>
      <c r="I52" s="468"/>
      <c r="J52" s="468"/>
      <c r="K52" s="468"/>
      <c r="L52" s="468"/>
      <c r="M52" s="468"/>
      <c r="N52" s="468"/>
      <c r="O52" s="468"/>
      <c r="P52" s="468"/>
      <c r="Q52" s="468"/>
      <c r="R52" s="468"/>
      <c r="S52" s="468"/>
      <c r="T52" s="468"/>
      <c r="U52" s="468"/>
      <c r="V52" s="467"/>
      <c r="W52" s="458" t="s">
        <v>23</v>
      </c>
      <c r="X52" s="458" t="s">
        <v>24</v>
      </c>
      <c r="Y52" s="468"/>
      <c r="Z52" s="1333"/>
      <c r="AA52" s="1337"/>
      <c r="AB52" s="455"/>
      <c r="AC52" s="108"/>
      <c r="AD52" s="108"/>
      <c r="AE52" s="108"/>
      <c r="AF52" s="108"/>
      <c r="AG52" s="108"/>
      <c r="AH52" s="108"/>
      <c r="AI52" s="108"/>
      <c r="AJ52" s="108"/>
      <c r="AK52" s="108"/>
    </row>
    <row r="53" spans="1:37" ht="15.75" hidden="1" customHeight="1" outlineLevel="1">
      <c r="A53" s="108"/>
      <c r="B53" s="1339"/>
      <c r="C53" s="1340"/>
      <c r="D53" s="477" t="s">
        <v>1002</v>
      </c>
      <c r="E53" s="468"/>
      <c r="F53" s="468"/>
      <c r="G53" s="468"/>
      <c r="H53" s="466"/>
      <c r="I53" s="468"/>
      <c r="J53" s="468"/>
      <c r="K53" s="468"/>
      <c r="L53" s="468"/>
      <c r="M53" s="468"/>
      <c r="N53" s="468"/>
      <c r="O53" s="468"/>
      <c r="P53" s="468"/>
      <c r="Q53" s="468"/>
      <c r="R53" s="468"/>
      <c r="S53" s="468"/>
      <c r="T53" s="468"/>
      <c r="U53" s="468"/>
      <c r="V53" s="467"/>
      <c r="W53" s="458" t="s">
        <v>23</v>
      </c>
      <c r="X53" s="458" t="s">
        <v>24</v>
      </c>
      <c r="Y53" s="468"/>
      <c r="Z53" s="1333"/>
      <c r="AA53" s="1337"/>
      <c r="AB53" s="455"/>
      <c r="AC53" s="108"/>
      <c r="AD53" s="108"/>
      <c r="AE53" s="108"/>
      <c r="AF53" s="108"/>
      <c r="AG53" s="108"/>
      <c r="AH53" s="108"/>
      <c r="AI53" s="108"/>
      <c r="AJ53" s="108"/>
      <c r="AK53" s="108"/>
    </row>
    <row r="54" spans="1:37" ht="15.75" hidden="1" customHeight="1" outlineLevel="1">
      <c r="A54" s="108"/>
      <c r="B54" s="1339"/>
      <c r="C54" s="1340"/>
      <c r="D54" s="477" t="s">
        <v>1003</v>
      </c>
      <c r="E54" s="468"/>
      <c r="F54" s="468"/>
      <c r="G54" s="468"/>
      <c r="H54" s="466"/>
      <c r="I54" s="468"/>
      <c r="J54" s="468"/>
      <c r="K54" s="468"/>
      <c r="L54" s="468"/>
      <c r="M54" s="468"/>
      <c r="N54" s="468"/>
      <c r="O54" s="468"/>
      <c r="P54" s="468"/>
      <c r="Q54" s="468"/>
      <c r="R54" s="468"/>
      <c r="S54" s="468"/>
      <c r="T54" s="468"/>
      <c r="U54" s="468"/>
      <c r="V54" s="467"/>
      <c r="W54" s="458" t="s">
        <v>23</v>
      </c>
      <c r="X54" s="458" t="s">
        <v>24</v>
      </c>
      <c r="Y54" s="468"/>
      <c r="Z54" s="1333"/>
      <c r="AA54" s="1337"/>
      <c r="AB54" s="455"/>
      <c r="AC54" s="108"/>
      <c r="AD54" s="108"/>
      <c r="AE54" s="108"/>
      <c r="AF54" s="108"/>
      <c r="AG54" s="108"/>
      <c r="AH54" s="108"/>
      <c r="AI54" s="108"/>
      <c r="AJ54" s="108"/>
      <c r="AK54" s="108"/>
    </row>
    <row r="55" spans="1:37" ht="222.75" collapsed="1">
      <c r="A55" s="108"/>
      <c r="B55" s="475">
        <v>8</v>
      </c>
      <c r="C55" s="1327" t="s">
        <v>1004</v>
      </c>
      <c r="D55" s="1341"/>
      <c r="E55" s="458" t="s">
        <v>1005</v>
      </c>
      <c r="F55" s="459">
        <v>0</v>
      </c>
      <c r="G55" s="460" t="s">
        <v>1006</v>
      </c>
      <c r="H55" s="458" t="s">
        <v>1007</v>
      </c>
      <c r="I55" s="461">
        <v>0.85</v>
      </c>
      <c r="J55" s="1328">
        <v>0.25</v>
      </c>
      <c r="K55" s="1328"/>
      <c r="L55" s="1328"/>
      <c r="M55" s="1329">
        <v>0.3</v>
      </c>
      <c r="N55" s="1329"/>
      <c r="O55" s="1329"/>
      <c r="P55" s="1330">
        <v>0.2</v>
      </c>
      <c r="Q55" s="1330"/>
      <c r="R55" s="1330"/>
      <c r="S55" s="1331">
        <v>0.35</v>
      </c>
      <c r="T55" s="1331"/>
      <c r="U55" s="1331"/>
      <c r="V55" s="462" t="s">
        <v>1008</v>
      </c>
      <c r="W55" s="458" t="s">
        <v>23</v>
      </c>
      <c r="X55" s="458" t="s">
        <v>24</v>
      </c>
      <c r="Y55" s="458" t="s">
        <v>1009</v>
      </c>
      <c r="Z55" s="1333"/>
      <c r="AA55" s="1337"/>
      <c r="AB55" s="464" t="s">
        <v>934</v>
      </c>
      <c r="AC55" s="108"/>
      <c r="AD55" s="108"/>
      <c r="AE55" s="108"/>
      <c r="AF55" s="108"/>
      <c r="AG55" s="108"/>
      <c r="AH55" s="108"/>
      <c r="AI55" s="108"/>
      <c r="AJ55" s="108"/>
      <c r="AK55" s="108"/>
    </row>
    <row r="56" spans="1:37" ht="15.75" hidden="1" customHeight="1" outlineLevel="1">
      <c r="A56" s="108"/>
      <c r="B56" s="1339" t="s">
        <v>152</v>
      </c>
      <c r="C56" s="1340" t="s">
        <v>949</v>
      </c>
      <c r="D56" s="477" t="s">
        <v>1010</v>
      </c>
      <c r="E56" s="468"/>
      <c r="F56" s="468"/>
      <c r="G56" s="468"/>
      <c r="H56" s="466"/>
      <c r="I56" s="468"/>
      <c r="J56" s="468"/>
      <c r="K56" s="468"/>
      <c r="L56" s="468"/>
      <c r="M56" s="468"/>
      <c r="N56" s="468"/>
      <c r="O56" s="468"/>
      <c r="P56" s="468"/>
      <c r="Q56" s="468"/>
      <c r="R56" s="468"/>
      <c r="S56" s="468"/>
      <c r="T56" s="468"/>
      <c r="U56" s="468"/>
      <c r="V56" s="467"/>
      <c r="W56" s="458" t="s">
        <v>23</v>
      </c>
      <c r="X56" s="458" t="s">
        <v>24</v>
      </c>
      <c r="Y56" s="468"/>
      <c r="Z56" s="1333"/>
      <c r="AA56" s="1337"/>
      <c r="AB56" s="455"/>
      <c r="AC56" s="108"/>
      <c r="AD56" s="108"/>
      <c r="AE56" s="108"/>
      <c r="AF56" s="108"/>
      <c r="AG56" s="108"/>
      <c r="AH56" s="108"/>
      <c r="AI56" s="108"/>
      <c r="AJ56" s="108"/>
      <c r="AK56" s="108"/>
    </row>
    <row r="57" spans="1:37" ht="15.75" hidden="1" customHeight="1" outlineLevel="1">
      <c r="A57" s="108"/>
      <c r="B57" s="1339"/>
      <c r="C57" s="1340"/>
      <c r="D57" s="477" t="s">
        <v>1011</v>
      </c>
      <c r="E57" s="468"/>
      <c r="F57" s="468"/>
      <c r="G57" s="468"/>
      <c r="H57" s="466"/>
      <c r="I57" s="468"/>
      <c r="J57" s="468"/>
      <c r="K57" s="468"/>
      <c r="L57" s="468"/>
      <c r="M57" s="468"/>
      <c r="N57" s="468"/>
      <c r="O57" s="468"/>
      <c r="P57" s="468"/>
      <c r="Q57" s="468"/>
      <c r="R57" s="468"/>
      <c r="S57" s="468"/>
      <c r="T57" s="468"/>
      <c r="U57" s="468"/>
      <c r="V57" s="467"/>
      <c r="W57" s="458" t="s">
        <v>23</v>
      </c>
      <c r="X57" s="458" t="s">
        <v>24</v>
      </c>
      <c r="Y57" s="468"/>
      <c r="Z57" s="1333"/>
      <c r="AA57" s="1337"/>
      <c r="AB57" s="455"/>
      <c r="AC57" s="108"/>
      <c r="AD57" s="108"/>
      <c r="AE57" s="108"/>
      <c r="AF57" s="108"/>
      <c r="AG57" s="108"/>
      <c r="AH57" s="108"/>
      <c r="AI57" s="108"/>
      <c r="AJ57" s="108"/>
      <c r="AK57" s="108"/>
    </row>
    <row r="58" spans="1:37" ht="15.75" hidden="1" customHeight="1" outlineLevel="1">
      <c r="A58" s="108"/>
      <c r="B58" s="1339"/>
      <c r="C58" s="1340"/>
      <c r="D58" s="477" t="s">
        <v>1012</v>
      </c>
      <c r="E58" s="468"/>
      <c r="F58" s="468"/>
      <c r="G58" s="468"/>
      <c r="H58" s="466"/>
      <c r="I58" s="468"/>
      <c r="J58" s="468"/>
      <c r="K58" s="468"/>
      <c r="L58" s="468"/>
      <c r="M58" s="468"/>
      <c r="N58" s="468"/>
      <c r="O58" s="468"/>
      <c r="P58" s="468"/>
      <c r="Q58" s="468"/>
      <c r="R58" s="468"/>
      <c r="S58" s="468"/>
      <c r="T58" s="468"/>
      <c r="U58" s="468"/>
      <c r="V58" s="467"/>
      <c r="W58" s="458" t="s">
        <v>23</v>
      </c>
      <c r="X58" s="458" t="s">
        <v>24</v>
      </c>
      <c r="Y58" s="468"/>
      <c r="Z58" s="1333"/>
      <c r="AA58" s="1337"/>
      <c r="AB58" s="455"/>
      <c r="AC58" s="108"/>
      <c r="AD58" s="108"/>
      <c r="AE58" s="108"/>
      <c r="AF58" s="108"/>
      <c r="AG58" s="108"/>
      <c r="AH58" s="108"/>
      <c r="AI58" s="108"/>
      <c r="AJ58" s="108"/>
      <c r="AK58" s="108"/>
    </row>
    <row r="59" spans="1:37" ht="162" collapsed="1">
      <c r="A59" s="108"/>
      <c r="B59" s="475">
        <v>9</v>
      </c>
      <c r="C59" s="1327" t="s">
        <v>1013</v>
      </c>
      <c r="D59" s="1341"/>
      <c r="E59" s="458" t="s">
        <v>1014</v>
      </c>
      <c r="F59" s="459">
        <v>0</v>
      </c>
      <c r="G59" s="460" t="s">
        <v>1015</v>
      </c>
      <c r="H59" s="458" t="s">
        <v>1016</v>
      </c>
      <c r="I59" s="461">
        <v>0.9</v>
      </c>
      <c r="J59" s="1328">
        <v>0.15</v>
      </c>
      <c r="K59" s="1328"/>
      <c r="L59" s="1328"/>
      <c r="M59" s="1329">
        <v>0.25</v>
      </c>
      <c r="N59" s="1329"/>
      <c r="O59" s="1329"/>
      <c r="P59" s="1330">
        <v>0.25</v>
      </c>
      <c r="Q59" s="1330"/>
      <c r="R59" s="1330"/>
      <c r="S59" s="1331">
        <v>0.25</v>
      </c>
      <c r="T59" s="1331"/>
      <c r="U59" s="1331"/>
      <c r="V59" s="462" t="s">
        <v>997</v>
      </c>
      <c r="W59" s="458" t="s">
        <v>23</v>
      </c>
      <c r="X59" s="458" t="s">
        <v>24</v>
      </c>
      <c r="Y59" s="458" t="s">
        <v>1017</v>
      </c>
      <c r="Z59" s="1333"/>
      <c r="AA59" s="1337"/>
      <c r="AB59" s="464" t="s">
        <v>934</v>
      </c>
      <c r="AC59" s="108"/>
      <c r="AD59" s="108"/>
      <c r="AE59" s="108"/>
      <c r="AF59" s="108"/>
      <c r="AG59" s="108"/>
      <c r="AH59" s="108"/>
      <c r="AI59" s="108"/>
      <c r="AJ59" s="108"/>
      <c r="AK59" s="108"/>
    </row>
    <row r="60" spans="1:37" ht="15.75" hidden="1" customHeight="1" outlineLevel="1">
      <c r="A60" s="108"/>
      <c r="B60" s="1339" t="s">
        <v>152</v>
      </c>
      <c r="C60" s="1340" t="s">
        <v>949</v>
      </c>
      <c r="D60" s="477" t="s">
        <v>1018</v>
      </c>
      <c r="E60" s="468"/>
      <c r="F60" s="468"/>
      <c r="G60" s="468"/>
      <c r="H60" s="466"/>
      <c r="I60" s="468"/>
      <c r="J60" s="468"/>
      <c r="K60" s="468"/>
      <c r="L60" s="468"/>
      <c r="M60" s="468"/>
      <c r="N60" s="468"/>
      <c r="O60" s="468"/>
      <c r="P60" s="468"/>
      <c r="Q60" s="468"/>
      <c r="R60" s="468"/>
      <c r="S60" s="468"/>
      <c r="T60" s="468"/>
      <c r="U60" s="468"/>
      <c r="V60" s="467"/>
      <c r="W60" s="458" t="s">
        <v>23</v>
      </c>
      <c r="X60" s="458" t="s">
        <v>24</v>
      </c>
      <c r="Y60" s="468"/>
      <c r="Z60" s="1333"/>
      <c r="AA60" s="1337"/>
      <c r="AB60" s="455"/>
      <c r="AC60" s="108"/>
      <c r="AD60" s="108"/>
      <c r="AE60" s="108"/>
      <c r="AF60" s="108"/>
      <c r="AG60" s="108"/>
      <c r="AH60" s="108"/>
      <c r="AI60" s="108"/>
      <c r="AJ60" s="108"/>
      <c r="AK60" s="108"/>
    </row>
    <row r="61" spans="1:37" ht="15.75" hidden="1" customHeight="1" outlineLevel="1">
      <c r="A61" s="108"/>
      <c r="B61" s="1339"/>
      <c r="C61" s="1340"/>
      <c r="D61" s="477" t="s">
        <v>1011</v>
      </c>
      <c r="E61" s="468"/>
      <c r="F61" s="468"/>
      <c r="G61" s="468"/>
      <c r="H61" s="466"/>
      <c r="I61" s="468"/>
      <c r="J61" s="468"/>
      <c r="K61" s="468"/>
      <c r="L61" s="468"/>
      <c r="M61" s="468"/>
      <c r="N61" s="468"/>
      <c r="O61" s="468"/>
      <c r="P61" s="468"/>
      <c r="Q61" s="468"/>
      <c r="R61" s="468"/>
      <c r="S61" s="468"/>
      <c r="T61" s="468"/>
      <c r="U61" s="468"/>
      <c r="V61" s="467"/>
      <c r="W61" s="458" t="s">
        <v>23</v>
      </c>
      <c r="X61" s="458" t="s">
        <v>24</v>
      </c>
      <c r="Y61" s="468"/>
      <c r="Z61" s="1333"/>
      <c r="AA61" s="1337"/>
      <c r="AB61" s="455"/>
      <c r="AC61" s="108"/>
      <c r="AD61" s="108"/>
      <c r="AE61" s="108"/>
      <c r="AF61" s="108"/>
      <c r="AG61" s="108"/>
      <c r="AH61" s="108"/>
      <c r="AI61" s="108"/>
      <c r="AJ61" s="108"/>
      <c r="AK61" s="108"/>
    </row>
    <row r="62" spans="1:37" ht="15.75" hidden="1" customHeight="1" outlineLevel="1">
      <c r="A62" s="108"/>
      <c r="B62" s="1339"/>
      <c r="C62" s="1340"/>
      <c r="D62" s="477" t="s">
        <v>1019</v>
      </c>
      <c r="E62" s="468"/>
      <c r="F62" s="468"/>
      <c r="G62" s="468"/>
      <c r="H62" s="466"/>
      <c r="I62" s="468"/>
      <c r="J62" s="468"/>
      <c r="K62" s="468"/>
      <c r="L62" s="468"/>
      <c r="M62" s="468"/>
      <c r="N62" s="468"/>
      <c r="O62" s="468"/>
      <c r="P62" s="468"/>
      <c r="Q62" s="468"/>
      <c r="R62" s="468"/>
      <c r="S62" s="468"/>
      <c r="T62" s="468"/>
      <c r="U62" s="468"/>
      <c r="V62" s="467"/>
      <c r="W62" s="458" t="s">
        <v>23</v>
      </c>
      <c r="X62" s="458" t="s">
        <v>24</v>
      </c>
      <c r="Y62" s="468"/>
      <c r="Z62" s="1333"/>
      <c r="AA62" s="1337"/>
      <c r="AB62" s="455"/>
      <c r="AC62" s="108"/>
      <c r="AD62" s="108"/>
      <c r="AE62" s="108"/>
      <c r="AF62" s="108"/>
      <c r="AG62" s="108"/>
      <c r="AH62" s="108"/>
      <c r="AI62" s="108"/>
      <c r="AJ62" s="108"/>
      <c r="AK62" s="108"/>
    </row>
    <row r="63" spans="1:37" ht="15.75" hidden="1" customHeight="1" outlineLevel="1">
      <c r="A63" s="108"/>
      <c r="B63" s="1339"/>
      <c r="C63" s="1340"/>
      <c r="D63" s="477" t="s">
        <v>1020</v>
      </c>
      <c r="E63" s="468"/>
      <c r="F63" s="468"/>
      <c r="G63" s="468"/>
      <c r="H63" s="466"/>
      <c r="I63" s="468"/>
      <c r="J63" s="468"/>
      <c r="K63" s="468"/>
      <c r="L63" s="468"/>
      <c r="M63" s="468"/>
      <c r="N63" s="468"/>
      <c r="O63" s="468"/>
      <c r="P63" s="468"/>
      <c r="Q63" s="468"/>
      <c r="R63" s="468"/>
      <c r="S63" s="468"/>
      <c r="T63" s="468"/>
      <c r="U63" s="468"/>
      <c r="V63" s="467"/>
      <c r="W63" s="458" t="s">
        <v>23</v>
      </c>
      <c r="X63" s="458" t="s">
        <v>24</v>
      </c>
      <c r="Y63" s="468"/>
      <c r="Z63" s="1333"/>
      <c r="AA63" s="1337"/>
      <c r="AB63" s="455"/>
      <c r="AC63" s="108"/>
      <c r="AD63" s="108"/>
      <c r="AE63" s="108"/>
      <c r="AF63" s="108"/>
      <c r="AG63" s="108"/>
      <c r="AH63" s="108"/>
      <c r="AI63" s="108"/>
      <c r="AJ63" s="108"/>
      <c r="AK63" s="108"/>
    </row>
    <row r="64" spans="1:37" ht="283.5" collapsed="1">
      <c r="A64" s="108"/>
      <c r="B64" s="475">
        <v>10</v>
      </c>
      <c r="C64" s="1327" t="s">
        <v>1021</v>
      </c>
      <c r="D64" s="1341"/>
      <c r="E64" s="458" t="s">
        <v>1022</v>
      </c>
      <c r="F64" s="459">
        <v>0</v>
      </c>
      <c r="G64" s="460" t="s">
        <v>1023</v>
      </c>
      <c r="H64" s="458" t="s">
        <v>1024</v>
      </c>
      <c r="I64" s="461">
        <v>0.8</v>
      </c>
      <c r="J64" s="1328">
        <v>0</v>
      </c>
      <c r="K64" s="1328"/>
      <c r="L64" s="1328"/>
      <c r="M64" s="1329">
        <v>0.3</v>
      </c>
      <c r="N64" s="1329"/>
      <c r="O64" s="1329"/>
      <c r="P64" s="1330">
        <v>0.3</v>
      </c>
      <c r="Q64" s="1330"/>
      <c r="R64" s="1330"/>
      <c r="S64" s="1331">
        <v>0.2</v>
      </c>
      <c r="T64" s="1331"/>
      <c r="U64" s="1331"/>
      <c r="V64" s="462" t="s">
        <v>1025</v>
      </c>
      <c r="W64" s="458" t="s">
        <v>23</v>
      </c>
      <c r="X64" s="458" t="s">
        <v>24</v>
      </c>
      <c r="Y64" s="458" t="s">
        <v>1026</v>
      </c>
      <c r="Z64" s="1333"/>
      <c r="AA64" s="1337"/>
      <c r="AB64" s="464" t="s">
        <v>934</v>
      </c>
      <c r="AC64" s="108"/>
      <c r="AD64" s="108"/>
      <c r="AE64" s="108"/>
      <c r="AF64" s="108"/>
      <c r="AG64" s="108"/>
      <c r="AH64" s="108"/>
      <c r="AI64" s="108"/>
      <c r="AJ64" s="108"/>
      <c r="AK64" s="108"/>
    </row>
    <row r="65" spans="1:37" ht="47.25" hidden="1" customHeight="1" outlineLevel="1">
      <c r="A65" s="108"/>
      <c r="B65" s="1339" t="s">
        <v>152</v>
      </c>
      <c r="C65" s="1340" t="s">
        <v>949</v>
      </c>
      <c r="D65" s="477" t="s">
        <v>1027</v>
      </c>
      <c r="E65" s="468"/>
      <c r="F65" s="468"/>
      <c r="G65" s="468"/>
      <c r="H65" s="466"/>
      <c r="I65" s="468"/>
      <c r="J65" s="468"/>
      <c r="K65" s="468"/>
      <c r="L65" s="468"/>
      <c r="M65" s="468"/>
      <c r="N65" s="468"/>
      <c r="O65" s="468"/>
      <c r="P65" s="468"/>
      <c r="Q65" s="468"/>
      <c r="R65" s="468"/>
      <c r="S65" s="468"/>
      <c r="T65" s="468"/>
      <c r="U65" s="468"/>
      <c r="V65" s="467"/>
      <c r="W65" s="458" t="s">
        <v>23</v>
      </c>
      <c r="X65" s="458" t="s">
        <v>24</v>
      </c>
      <c r="Y65" s="468"/>
      <c r="Z65" s="1333"/>
      <c r="AA65" s="1337"/>
      <c r="AB65" s="455"/>
      <c r="AC65" s="108"/>
      <c r="AD65" s="108"/>
      <c r="AE65" s="108"/>
      <c r="AF65" s="108"/>
      <c r="AG65" s="108"/>
      <c r="AH65" s="108"/>
      <c r="AI65" s="108"/>
      <c r="AJ65" s="108"/>
      <c r="AK65" s="108"/>
    </row>
    <row r="66" spans="1:37" ht="31.5" hidden="1" customHeight="1" outlineLevel="1">
      <c r="A66" s="108"/>
      <c r="B66" s="1339"/>
      <c r="C66" s="1340"/>
      <c r="D66" s="477" t="s">
        <v>1028</v>
      </c>
      <c r="E66" s="468"/>
      <c r="F66" s="468"/>
      <c r="G66" s="468"/>
      <c r="H66" s="466"/>
      <c r="I66" s="468"/>
      <c r="J66" s="468"/>
      <c r="K66" s="468"/>
      <c r="L66" s="468"/>
      <c r="M66" s="468"/>
      <c r="N66" s="468"/>
      <c r="O66" s="468"/>
      <c r="P66" s="468"/>
      <c r="Q66" s="468"/>
      <c r="R66" s="468"/>
      <c r="S66" s="468"/>
      <c r="T66" s="468"/>
      <c r="U66" s="468"/>
      <c r="V66" s="467"/>
      <c r="W66" s="458" t="s">
        <v>23</v>
      </c>
      <c r="X66" s="458" t="s">
        <v>24</v>
      </c>
      <c r="Y66" s="468"/>
      <c r="Z66" s="1333"/>
      <c r="AA66" s="1337"/>
      <c r="AB66" s="455"/>
      <c r="AC66" s="108"/>
      <c r="AD66" s="108"/>
      <c r="AE66" s="108"/>
      <c r="AF66" s="108"/>
      <c r="AG66" s="108"/>
      <c r="AH66" s="108"/>
      <c r="AI66" s="108"/>
      <c r="AJ66" s="108"/>
      <c r="AK66" s="108"/>
    </row>
    <row r="67" spans="1:37" ht="31.5" hidden="1" customHeight="1" outlineLevel="1">
      <c r="A67" s="108"/>
      <c r="B67" s="1339"/>
      <c r="C67" s="1340"/>
      <c r="D67" s="477" t="s">
        <v>1029</v>
      </c>
      <c r="E67" s="468"/>
      <c r="F67" s="468"/>
      <c r="G67" s="468"/>
      <c r="H67" s="466"/>
      <c r="I67" s="468"/>
      <c r="J67" s="468"/>
      <c r="K67" s="468"/>
      <c r="L67" s="468"/>
      <c r="M67" s="468"/>
      <c r="N67" s="468"/>
      <c r="O67" s="468"/>
      <c r="P67" s="468"/>
      <c r="Q67" s="468"/>
      <c r="R67" s="468"/>
      <c r="S67" s="468"/>
      <c r="T67" s="468"/>
      <c r="U67" s="468"/>
      <c r="V67" s="467"/>
      <c r="W67" s="458" t="s">
        <v>23</v>
      </c>
      <c r="X67" s="458" t="s">
        <v>24</v>
      </c>
      <c r="Y67" s="468"/>
      <c r="Z67" s="1333"/>
      <c r="AA67" s="1337"/>
      <c r="AB67" s="455"/>
      <c r="AC67" s="108"/>
      <c r="AD67" s="108"/>
      <c r="AE67" s="108"/>
      <c r="AF67" s="108"/>
      <c r="AG67" s="108"/>
      <c r="AH67" s="108"/>
      <c r="AI67" s="108"/>
      <c r="AJ67" s="108"/>
      <c r="AK67" s="108"/>
    </row>
    <row r="68" spans="1:37" ht="182.25" collapsed="1">
      <c r="A68" s="108"/>
      <c r="B68" s="475">
        <v>11</v>
      </c>
      <c r="C68" s="1327" t="s">
        <v>1030</v>
      </c>
      <c r="D68" s="1341"/>
      <c r="E68" s="458" t="s">
        <v>1031</v>
      </c>
      <c r="F68" s="459">
        <v>0.5</v>
      </c>
      <c r="G68" s="460" t="s">
        <v>1032</v>
      </c>
      <c r="H68" s="458" t="s">
        <v>1033</v>
      </c>
      <c r="I68" s="461">
        <v>1</v>
      </c>
      <c r="J68" s="1328">
        <v>0.5</v>
      </c>
      <c r="K68" s="1328"/>
      <c r="L68" s="1328"/>
      <c r="M68" s="1329">
        <v>0</v>
      </c>
      <c r="N68" s="1329"/>
      <c r="O68" s="1329"/>
      <c r="P68" s="1330">
        <v>0.25</v>
      </c>
      <c r="Q68" s="1330"/>
      <c r="R68" s="1330"/>
      <c r="S68" s="1331">
        <v>0.25</v>
      </c>
      <c r="T68" s="1331"/>
      <c r="U68" s="1331"/>
      <c r="V68" s="462" t="s">
        <v>1034</v>
      </c>
      <c r="W68" s="458" t="s">
        <v>23</v>
      </c>
      <c r="X68" s="458" t="s">
        <v>24</v>
      </c>
      <c r="Y68" s="458" t="s">
        <v>1035</v>
      </c>
      <c r="Z68" s="1334"/>
      <c r="AA68" s="1338"/>
      <c r="AB68" s="464" t="s">
        <v>934</v>
      </c>
      <c r="AC68" s="108"/>
      <c r="AD68" s="108"/>
      <c r="AE68" s="108"/>
      <c r="AF68" s="108"/>
      <c r="AG68" s="108"/>
      <c r="AH68" s="108"/>
      <c r="AI68" s="108"/>
      <c r="AJ68" s="108"/>
      <c r="AK68" s="108"/>
    </row>
    <row r="69" spans="1:37" ht="31.5" hidden="1" outlineLevel="1">
      <c r="A69" s="108"/>
      <c r="B69" s="1339" t="s">
        <v>152</v>
      </c>
      <c r="C69" s="1349" t="s">
        <v>1036</v>
      </c>
      <c r="D69" s="478" t="s">
        <v>1037</v>
      </c>
      <c r="E69" s="479"/>
      <c r="F69" s="479"/>
      <c r="G69" s="480"/>
      <c r="H69" s="480"/>
      <c r="I69" s="60"/>
      <c r="J69" s="60"/>
      <c r="K69" s="60"/>
      <c r="L69" s="60"/>
      <c r="M69" s="60"/>
      <c r="N69" s="60"/>
      <c r="O69" s="60"/>
      <c r="P69" s="60"/>
      <c r="Q69" s="60"/>
      <c r="R69" s="60"/>
      <c r="S69" s="60"/>
      <c r="T69" s="60"/>
      <c r="U69" s="60"/>
      <c r="V69" s="480"/>
      <c r="W69" s="481"/>
      <c r="X69" s="481"/>
      <c r="Y69" s="480"/>
      <c r="Z69" s="480"/>
      <c r="AA69" s="480"/>
      <c r="AB69" s="455"/>
      <c r="AC69" s="108"/>
      <c r="AD69" s="108"/>
      <c r="AE69" s="108"/>
      <c r="AF69" s="108"/>
      <c r="AG69" s="108"/>
      <c r="AH69" s="108"/>
      <c r="AI69" s="108"/>
      <c r="AJ69" s="108"/>
      <c r="AK69" s="108"/>
    </row>
    <row r="70" spans="1:37" ht="15.75" hidden="1" outlineLevel="1">
      <c r="A70" s="108"/>
      <c r="B70" s="1339"/>
      <c r="C70" s="1349"/>
      <c r="D70" s="478" t="s">
        <v>1038</v>
      </c>
      <c r="E70" s="479"/>
      <c r="F70" s="479"/>
      <c r="G70" s="480"/>
      <c r="H70" s="480"/>
      <c r="I70" s="60"/>
      <c r="J70" s="60"/>
      <c r="K70" s="60"/>
      <c r="L70" s="60"/>
      <c r="M70" s="60"/>
      <c r="N70" s="60"/>
      <c r="O70" s="60"/>
      <c r="P70" s="60"/>
      <c r="Q70" s="60"/>
      <c r="R70" s="60"/>
      <c r="S70" s="60"/>
      <c r="T70" s="60"/>
      <c r="U70" s="60"/>
      <c r="V70" s="480"/>
      <c r="W70" s="481"/>
      <c r="X70" s="481"/>
      <c r="Y70" s="480"/>
      <c r="Z70" s="480"/>
      <c r="AA70" s="480"/>
      <c r="AB70" s="455"/>
      <c r="AC70" s="108"/>
      <c r="AD70" s="108"/>
      <c r="AE70" s="108"/>
      <c r="AF70" s="108"/>
      <c r="AG70" s="108"/>
      <c r="AH70" s="108"/>
      <c r="AI70" s="108"/>
      <c r="AJ70" s="108"/>
      <c r="AK70" s="108"/>
    </row>
    <row r="71" spans="1:37" ht="15.75" hidden="1" customHeight="1" collapsed="1">
      <c r="A71" s="108"/>
      <c r="B71" s="298"/>
      <c r="C71" s="298"/>
      <c r="D71" s="298"/>
      <c r="E71" s="482"/>
      <c r="F71" s="482"/>
      <c r="G71" s="298"/>
      <c r="H71" s="298"/>
      <c r="I71" s="483"/>
      <c r="J71" s="483"/>
      <c r="K71" s="483"/>
      <c r="L71" s="483"/>
      <c r="M71" s="483"/>
      <c r="N71" s="483"/>
      <c r="O71" s="483"/>
      <c r="P71" s="483"/>
      <c r="Q71" s="483"/>
      <c r="R71" s="483"/>
      <c r="S71" s="483"/>
      <c r="T71" s="483"/>
      <c r="U71" s="483"/>
      <c r="V71" s="298"/>
      <c r="W71" s="298"/>
      <c r="X71" s="298"/>
      <c r="Y71" s="298"/>
      <c r="Z71" s="298"/>
      <c r="AA71" s="298"/>
      <c r="AB71" s="455"/>
      <c r="AC71" s="108"/>
      <c r="AD71" s="108"/>
      <c r="AE71" s="108"/>
      <c r="AF71" s="108"/>
      <c r="AG71" s="108"/>
      <c r="AH71" s="108"/>
      <c r="AI71" s="108"/>
      <c r="AJ71" s="108"/>
      <c r="AK71" s="108"/>
    </row>
    <row r="72" spans="1:37" ht="15.75" hidden="1" customHeight="1">
      <c r="A72" s="108"/>
      <c r="B72" s="298"/>
      <c r="C72" s="298"/>
      <c r="D72" s="298"/>
      <c r="E72" s="482"/>
      <c r="F72" s="482"/>
      <c r="G72" s="298"/>
      <c r="H72" s="298"/>
      <c r="I72" s="483"/>
      <c r="J72" s="483"/>
      <c r="K72" s="483"/>
      <c r="L72" s="483"/>
      <c r="M72" s="483"/>
      <c r="N72" s="483"/>
      <c r="O72" s="483"/>
      <c r="P72" s="483"/>
      <c r="Q72" s="483"/>
      <c r="R72" s="483"/>
      <c r="S72" s="483"/>
      <c r="T72" s="483"/>
      <c r="U72" s="483"/>
      <c r="V72" s="298"/>
      <c r="W72" s="298"/>
      <c r="X72" s="298"/>
      <c r="Y72" s="298"/>
      <c r="Z72" s="298"/>
      <c r="AA72" s="298"/>
      <c r="AB72" s="455"/>
      <c r="AC72" s="108"/>
      <c r="AD72" s="108"/>
      <c r="AE72" s="108"/>
      <c r="AF72" s="108"/>
      <c r="AG72" s="108"/>
      <c r="AH72" s="108"/>
      <c r="AI72" s="108"/>
      <c r="AJ72" s="108"/>
      <c r="AK72" s="108"/>
    </row>
    <row r="73" spans="1:37" ht="31.5" hidden="1" outlineLevel="1">
      <c r="A73" s="108"/>
      <c r="B73" s="484"/>
      <c r="C73" s="485"/>
      <c r="D73" s="478" t="s">
        <v>1039</v>
      </c>
      <c r="E73" s="486" t="s">
        <v>490</v>
      </c>
      <c r="F73" s="487">
        <v>0</v>
      </c>
      <c r="G73" s="487"/>
      <c r="H73" s="488" t="s">
        <v>1040</v>
      </c>
      <c r="I73" s="487">
        <v>1</v>
      </c>
      <c r="J73" s="487">
        <v>0.5</v>
      </c>
      <c r="K73" s="487"/>
      <c r="L73" s="487"/>
      <c r="M73" s="487">
        <v>0.5</v>
      </c>
      <c r="N73" s="487"/>
      <c r="O73" s="487"/>
      <c r="P73" s="489"/>
      <c r="Q73" s="487"/>
      <c r="R73" s="487"/>
      <c r="S73" s="487"/>
      <c r="T73" s="487"/>
      <c r="U73" s="487"/>
      <c r="V73" s="486" t="s">
        <v>1041</v>
      </c>
      <c r="W73" s="481" t="s">
        <v>118</v>
      </c>
      <c r="X73" s="481"/>
      <c r="Y73" s="488" t="s">
        <v>1042</v>
      </c>
      <c r="Z73" s="480"/>
      <c r="AA73" s="480"/>
      <c r="AB73" s="455"/>
      <c r="AC73" s="108"/>
      <c r="AD73" s="108"/>
      <c r="AE73" s="108"/>
      <c r="AF73" s="108"/>
      <c r="AG73" s="108"/>
      <c r="AH73" s="108"/>
      <c r="AI73" s="108"/>
      <c r="AJ73" s="108"/>
      <c r="AK73" s="108"/>
    </row>
    <row r="74" spans="1:37" ht="15" customHeight="1" collapsed="1"/>
    <row r="75" spans="1:37" ht="15" customHeight="1">
      <c r="D75" s="121" t="s">
        <v>564</v>
      </c>
    </row>
    <row r="77" spans="1:37" s="121" customFormat="1" ht="20.25">
      <c r="E77" s="1350" t="s">
        <v>475</v>
      </c>
      <c r="F77" s="490"/>
      <c r="G77" s="491"/>
      <c r="H77" s="490"/>
      <c r="I77" s="492"/>
      <c r="J77" s="492"/>
      <c r="K77" s="493"/>
      <c r="L77" s="493"/>
      <c r="M77" s="493"/>
      <c r="N77" s="493"/>
      <c r="O77" s="493"/>
      <c r="P77" s="493"/>
      <c r="Q77" s="493"/>
      <c r="R77" s="493"/>
      <c r="S77" s="493"/>
      <c r="T77" s="493"/>
      <c r="U77" s="493"/>
    </row>
    <row r="78" spans="1:37" s="121" customFormat="1" ht="20.25">
      <c r="E78" s="1351"/>
      <c r="F78" s="494"/>
      <c r="G78" s="495"/>
      <c r="H78" s="490"/>
      <c r="I78" s="492"/>
      <c r="J78" s="492"/>
      <c r="K78" s="493"/>
      <c r="L78" s="493"/>
      <c r="M78" s="493"/>
      <c r="N78" s="493"/>
      <c r="O78" s="493"/>
      <c r="P78" s="493"/>
      <c r="Q78" s="493"/>
      <c r="R78" s="493"/>
      <c r="S78" s="493"/>
      <c r="T78" s="493"/>
      <c r="U78" s="493"/>
    </row>
    <row r="79" spans="1:37" s="121" customFormat="1" ht="20.25" customHeight="1">
      <c r="E79" s="1352"/>
      <c r="F79" s="1307" t="s">
        <v>476</v>
      </c>
      <c r="G79" s="1307"/>
      <c r="H79" s="1307" t="s">
        <v>477</v>
      </c>
      <c r="I79" s="1307" t="s">
        <v>478</v>
      </c>
      <c r="J79" s="1307"/>
      <c r="K79" s="1307"/>
      <c r="L79" s="1307"/>
      <c r="M79" s="1307"/>
      <c r="N79" s="1307"/>
      <c r="O79" s="1307"/>
      <c r="P79" s="493"/>
      <c r="Q79" s="493"/>
      <c r="R79" s="493"/>
      <c r="S79" s="493"/>
      <c r="T79" s="493"/>
      <c r="U79" s="493"/>
    </row>
    <row r="80" spans="1:37" s="121" customFormat="1" ht="20.25" customHeight="1">
      <c r="E80" s="1353"/>
      <c r="F80" s="1307"/>
      <c r="G80" s="1307"/>
      <c r="H80" s="1307"/>
      <c r="I80" s="1307"/>
      <c r="J80" s="1307"/>
      <c r="K80" s="1307"/>
      <c r="L80" s="1307"/>
      <c r="M80" s="1307"/>
      <c r="N80" s="1307"/>
      <c r="O80" s="1307"/>
      <c r="P80" s="493"/>
      <c r="Q80" s="493"/>
      <c r="R80" s="493"/>
      <c r="S80" s="493"/>
      <c r="T80" s="493"/>
      <c r="U80" s="493"/>
    </row>
    <row r="81" spans="5:21" s="121" customFormat="1" ht="20.25" customHeight="1">
      <c r="E81" s="1344" t="s">
        <v>479</v>
      </c>
      <c r="F81" s="1346" t="s">
        <v>1043</v>
      </c>
      <c r="G81" s="1346"/>
      <c r="H81" s="1347">
        <f ca="1">TODAY()-20</f>
        <v>45689</v>
      </c>
      <c r="I81" s="1348"/>
      <c r="J81" s="1348"/>
      <c r="K81" s="1348"/>
      <c r="L81" s="1348"/>
      <c r="M81" s="1348"/>
      <c r="N81" s="1348"/>
      <c r="O81" s="1348"/>
      <c r="P81" s="493"/>
      <c r="Q81" s="493"/>
      <c r="R81" s="493"/>
      <c r="S81" s="493"/>
      <c r="T81" s="493"/>
      <c r="U81" s="493"/>
    </row>
    <row r="82" spans="5:21" s="121" customFormat="1" ht="26.25" customHeight="1">
      <c r="E82" s="1345"/>
      <c r="F82" s="1346"/>
      <c r="G82" s="1346"/>
      <c r="H82" s="1347"/>
      <c r="I82" s="1348"/>
      <c r="J82" s="1348"/>
      <c r="K82" s="1348"/>
      <c r="L82" s="1348"/>
      <c r="M82" s="1348"/>
      <c r="N82" s="1348"/>
      <c r="O82" s="1348"/>
      <c r="P82" s="493"/>
      <c r="Q82" s="493"/>
      <c r="R82" s="493"/>
      <c r="S82" s="493"/>
      <c r="T82" s="493"/>
      <c r="U82" s="493"/>
    </row>
    <row r="83" spans="5:21" s="121" customFormat="1" ht="20.25" customHeight="1">
      <c r="E83" s="1344" t="s">
        <v>480</v>
      </c>
      <c r="F83" s="1346" t="s">
        <v>481</v>
      </c>
      <c r="G83" s="1346"/>
      <c r="H83" s="1347">
        <f ca="1">TODAY()</f>
        <v>45709</v>
      </c>
      <c r="I83" s="1348"/>
      <c r="J83" s="1348"/>
      <c r="K83" s="1348"/>
      <c r="L83" s="1348"/>
      <c r="M83" s="1348"/>
      <c r="N83" s="1348"/>
      <c r="O83" s="1348"/>
      <c r="P83" s="493"/>
      <c r="Q83" s="493"/>
      <c r="R83" s="493"/>
      <c r="S83" s="493"/>
      <c r="T83" s="493"/>
      <c r="U83" s="493"/>
    </row>
    <row r="84" spans="5:21" s="121" customFormat="1" ht="20.25" customHeight="1">
      <c r="E84" s="1345"/>
      <c r="F84" s="1346"/>
      <c r="G84" s="1346"/>
      <c r="H84" s="1347"/>
      <c r="I84" s="1348"/>
      <c r="J84" s="1348"/>
      <c r="K84" s="1348"/>
      <c r="L84" s="1348"/>
      <c r="M84" s="1348"/>
      <c r="N84" s="1348"/>
      <c r="O84" s="1348"/>
      <c r="P84" s="493"/>
      <c r="Q84" s="493"/>
      <c r="R84" s="493"/>
      <c r="S84" s="493"/>
      <c r="T84" s="493"/>
      <c r="U84" s="493"/>
    </row>
    <row r="85" spans="5:21" s="121" customFormat="1" ht="20.25" customHeight="1">
      <c r="S85" s="493"/>
      <c r="T85" s="493"/>
      <c r="U85" s="493"/>
    </row>
    <row r="86" spans="5:21" s="121" customFormat="1" ht="20.25" customHeight="1">
      <c r="S86" s="493"/>
      <c r="T86" s="493"/>
      <c r="U86" s="493"/>
    </row>
    <row r="87" spans="5:21" s="121" customFormat="1" ht="15.75">
      <c r="E87" s="496"/>
      <c r="F87" s="496"/>
      <c r="G87" s="497"/>
      <c r="I87" s="493"/>
      <c r="J87" s="493"/>
      <c r="K87" s="493"/>
      <c r="L87" s="493"/>
      <c r="M87" s="493"/>
      <c r="N87" s="493"/>
      <c r="O87" s="493"/>
      <c r="P87" s="493"/>
      <c r="Q87" s="493"/>
      <c r="R87" s="493"/>
      <c r="S87" s="493"/>
      <c r="T87" s="493"/>
      <c r="U87" s="493"/>
    </row>
    <row r="88" spans="5:21" s="121" customFormat="1" ht="15.75">
      <c r="E88" s="496"/>
      <c r="F88" s="496"/>
      <c r="G88" s="497"/>
      <c r="I88" s="493"/>
      <c r="J88" s="493"/>
      <c r="K88" s="493"/>
      <c r="L88" s="493"/>
      <c r="M88" s="493"/>
      <c r="N88" s="493"/>
      <c r="O88" s="493"/>
      <c r="P88" s="493"/>
      <c r="Q88" s="493"/>
      <c r="R88" s="493"/>
      <c r="S88" s="493"/>
      <c r="T88" s="493"/>
      <c r="U88" s="493"/>
    </row>
    <row r="89" spans="5:21" s="121" customFormat="1" ht="15" customHeight="1">
      <c r="E89" s="496"/>
      <c r="F89" s="496"/>
      <c r="I89" s="493"/>
      <c r="J89" s="493"/>
      <c r="K89" s="493"/>
      <c r="L89" s="493"/>
      <c r="M89" s="493"/>
      <c r="N89" s="493"/>
      <c r="O89" s="493"/>
      <c r="P89" s="493"/>
      <c r="Q89" s="493"/>
      <c r="R89" s="493"/>
      <c r="S89" s="493"/>
      <c r="T89" s="493"/>
      <c r="U89" s="493"/>
    </row>
    <row r="90" spans="5:21" s="121" customFormat="1" ht="15" customHeight="1">
      <c r="E90" s="496"/>
      <c r="F90" s="496"/>
      <c r="I90" s="493"/>
      <c r="J90" s="493"/>
      <c r="K90" s="493"/>
      <c r="L90" s="493"/>
      <c r="M90" s="493"/>
      <c r="N90" s="493"/>
      <c r="O90" s="493"/>
      <c r="P90" s="493"/>
      <c r="Q90" s="493"/>
      <c r="R90" s="493"/>
      <c r="S90" s="493"/>
      <c r="T90" s="493"/>
      <c r="U90" s="493"/>
    </row>
    <row r="91" spans="5:21" s="121" customFormat="1" ht="15" customHeight="1">
      <c r="E91" s="496"/>
      <c r="F91" s="496"/>
      <c r="I91" s="493"/>
      <c r="J91" s="493"/>
      <c r="K91" s="493"/>
      <c r="L91" s="493"/>
      <c r="M91" s="493"/>
      <c r="N91" s="493"/>
      <c r="O91" s="493"/>
      <c r="P91" s="493"/>
      <c r="Q91" s="493"/>
      <c r="R91" s="493"/>
      <c r="S91" s="493"/>
      <c r="T91" s="493"/>
      <c r="U91" s="493"/>
    </row>
    <row r="92" spans="5:21" s="121" customFormat="1" ht="15" customHeight="1">
      <c r="E92" s="496"/>
      <c r="F92" s="496"/>
      <c r="I92" s="493"/>
      <c r="J92" s="493"/>
      <c r="K92" s="493"/>
      <c r="L92" s="493"/>
      <c r="M92" s="493"/>
      <c r="N92" s="493"/>
      <c r="O92" s="493"/>
      <c r="P92" s="493"/>
      <c r="Q92" s="493"/>
      <c r="R92" s="493"/>
      <c r="S92" s="493"/>
      <c r="T92" s="493"/>
      <c r="U92" s="493"/>
    </row>
    <row r="93" spans="5:21" s="121" customFormat="1" ht="15" customHeight="1">
      <c r="E93" s="496"/>
      <c r="F93" s="496"/>
      <c r="I93" s="493"/>
      <c r="J93" s="493"/>
      <c r="K93" s="493"/>
      <c r="L93" s="493"/>
      <c r="M93" s="493"/>
      <c r="N93" s="493"/>
      <c r="O93" s="493"/>
      <c r="P93" s="493"/>
      <c r="Q93" s="493"/>
      <c r="R93" s="493"/>
      <c r="S93" s="493"/>
      <c r="T93" s="493"/>
      <c r="U93" s="493"/>
    </row>
    <row r="94" spans="5:21" s="121" customFormat="1" ht="15" customHeight="1">
      <c r="E94" s="496"/>
      <c r="F94" s="496"/>
      <c r="I94" s="493"/>
      <c r="J94" s="493"/>
      <c r="K94" s="493"/>
      <c r="L94" s="493"/>
      <c r="M94" s="493"/>
      <c r="N94" s="493"/>
      <c r="O94" s="493"/>
      <c r="P94" s="493"/>
      <c r="Q94" s="493"/>
      <c r="R94" s="493"/>
      <c r="S94" s="493"/>
      <c r="T94" s="493"/>
      <c r="U94" s="493"/>
    </row>
  </sheetData>
  <mergeCells count="104">
    <mergeCell ref="E83:E84"/>
    <mergeCell ref="F83:G84"/>
    <mergeCell ref="H83:H84"/>
    <mergeCell ref="I83:O84"/>
    <mergeCell ref="B69:B70"/>
    <mergeCell ref="C69:C70"/>
    <mergeCell ref="E77:E78"/>
    <mergeCell ref="E79:E80"/>
    <mergeCell ref="F79:G80"/>
    <mergeCell ref="H79:H80"/>
    <mergeCell ref="B65:B67"/>
    <mergeCell ref="C65:C67"/>
    <mergeCell ref="C68:D68"/>
    <mergeCell ref="J68:L68"/>
    <mergeCell ref="M68:O68"/>
    <mergeCell ref="P68:R68"/>
    <mergeCell ref="S68:U68"/>
    <mergeCell ref="I79:O80"/>
    <mergeCell ref="E81:E82"/>
    <mergeCell ref="F81:G82"/>
    <mergeCell ref="H81:H82"/>
    <mergeCell ref="I81:O82"/>
    <mergeCell ref="B60:B63"/>
    <mergeCell ref="C60:C63"/>
    <mergeCell ref="C64:D64"/>
    <mergeCell ref="J64:L64"/>
    <mergeCell ref="M64:O64"/>
    <mergeCell ref="P64:R64"/>
    <mergeCell ref="S55:U55"/>
    <mergeCell ref="B56:B58"/>
    <mergeCell ref="C56:C58"/>
    <mergeCell ref="C59:D59"/>
    <mergeCell ref="J59:L59"/>
    <mergeCell ref="M59:O59"/>
    <mergeCell ref="P59:R59"/>
    <mergeCell ref="S59:U59"/>
    <mergeCell ref="C55:D55"/>
    <mergeCell ref="J55:L55"/>
    <mergeCell ref="M55:O55"/>
    <mergeCell ref="P55:R55"/>
    <mergeCell ref="S64:U64"/>
    <mergeCell ref="S45:U45"/>
    <mergeCell ref="B46:B48"/>
    <mergeCell ref="C46:C48"/>
    <mergeCell ref="C49:D49"/>
    <mergeCell ref="J49:L49"/>
    <mergeCell ref="M49:O49"/>
    <mergeCell ref="P49:R49"/>
    <mergeCell ref="S49:U49"/>
    <mergeCell ref="S35:U35"/>
    <mergeCell ref="B36:B39"/>
    <mergeCell ref="C36:C39"/>
    <mergeCell ref="C40:D40"/>
    <mergeCell ref="J40:L40"/>
    <mergeCell ref="M40:O40"/>
    <mergeCell ref="P40:R40"/>
    <mergeCell ref="S40:U40"/>
    <mergeCell ref="B50:B54"/>
    <mergeCell ref="C50:C54"/>
    <mergeCell ref="J29:L29"/>
    <mergeCell ref="M29:O29"/>
    <mergeCell ref="P29:R29"/>
    <mergeCell ref="B41:B44"/>
    <mergeCell ref="C41:C44"/>
    <mergeCell ref="C45:D45"/>
    <mergeCell ref="J45:L45"/>
    <mergeCell ref="M45:O45"/>
    <mergeCell ref="P45:R45"/>
    <mergeCell ref="C15:D15"/>
    <mergeCell ref="J15:L15"/>
    <mergeCell ref="M15:O15"/>
    <mergeCell ref="P15:R15"/>
    <mergeCell ref="S15:U15"/>
    <mergeCell ref="S29:U29"/>
    <mergeCell ref="Z15:Z68"/>
    <mergeCell ref="AA15:AA68"/>
    <mergeCell ref="B16:B22"/>
    <mergeCell ref="C16:C22"/>
    <mergeCell ref="C23:D23"/>
    <mergeCell ref="J23:L23"/>
    <mergeCell ref="M23:O23"/>
    <mergeCell ref="P23:R23"/>
    <mergeCell ref="S23:U23"/>
    <mergeCell ref="B24:B28"/>
    <mergeCell ref="B30:B34"/>
    <mergeCell ref="C30:C34"/>
    <mergeCell ref="C35:D35"/>
    <mergeCell ref="J35:L35"/>
    <mergeCell ref="M35:O35"/>
    <mergeCell ref="P35:R35"/>
    <mergeCell ref="C24:C28"/>
    <mergeCell ref="C29:D29"/>
    <mergeCell ref="K2:AA5"/>
    <mergeCell ref="L6:V6"/>
    <mergeCell ref="Y6:Z6"/>
    <mergeCell ref="B11:AA12"/>
    <mergeCell ref="C13:U13"/>
    <mergeCell ref="V13:Y13"/>
    <mergeCell ref="Z13:AA13"/>
    <mergeCell ref="C14:D14"/>
    <mergeCell ref="J14:L14"/>
    <mergeCell ref="M14:O14"/>
    <mergeCell ref="P14:R14"/>
    <mergeCell ref="S14:U14"/>
  </mergeCells>
  <pageMargins left="0.23622047244094491" right="0.23622047244094491" top="0.74803149606299213" bottom="0.74803149606299213" header="0.31496062992125984" footer="0.31496062992125984"/>
  <pageSetup paperSize="5" scale="45" fitToHeight="0" orientation="landscape" r:id="rId1"/>
  <headerFooter>
    <oddFooter>&amp;LPágina &amp;P&amp;CPreparado por LUIS EMILIO &amp;D&amp;R&amp;G</oddFooter>
  </headerFooter>
  <rowBreaks count="1" manualBreakCount="1">
    <brk id="54" max="26"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K50"/>
  <sheetViews>
    <sheetView showGridLines="0" view="pageBreakPreview" zoomScale="55" zoomScaleNormal="55" zoomScaleSheetLayoutView="55" zoomScalePageLayoutView="10" workbookViewId="0">
      <selection activeCell="AE398" sqref="AE398"/>
    </sheetView>
  </sheetViews>
  <sheetFormatPr baseColWidth="10" defaultColWidth="14.42578125" defaultRowHeight="15" customHeight="1" outlineLevelRow="1"/>
  <cols>
    <col min="1" max="1" width="3.85546875" style="109" customWidth="1"/>
    <col min="2" max="2" width="10.42578125" style="303" customWidth="1"/>
    <col min="3" max="3" width="5.7109375" style="109" customWidth="1"/>
    <col min="4" max="4" width="52.42578125" style="121" customWidth="1"/>
    <col min="5" max="5" width="15.85546875" style="122" customWidth="1"/>
    <col min="6" max="6" width="18.85546875" style="122" customWidth="1"/>
    <col min="7" max="7" width="28.42578125" style="194" customWidth="1"/>
    <col min="8" max="8" width="30.7109375" style="109" customWidth="1"/>
    <col min="9" max="9" width="8.42578125" style="109" customWidth="1"/>
    <col min="10" max="21" width="4.140625" style="109" customWidth="1"/>
    <col min="22" max="22" width="28.140625" style="109" customWidth="1"/>
    <col min="23" max="23" width="22.85546875" style="304" customWidth="1"/>
    <col min="24" max="24" width="18.5703125" style="194" customWidth="1"/>
    <col min="25" max="25" width="24.140625" style="109" customWidth="1"/>
    <col min="26" max="26" width="19.85546875" style="109" customWidth="1"/>
    <col min="27" max="27" width="18.7109375" style="109" customWidth="1"/>
    <col min="28" max="28" width="34.28515625" style="109" hidden="1" customWidth="1"/>
    <col min="29" max="29" width="23" style="109" customWidth="1"/>
    <col min="30" max="37" width="11.42578125" style="109" customWidth="1"/>
    <col min="38" max="16384" width="14.42578125" style="109"/>
  </cols>
  <sheetData>
    <row r="1" spans="1:37" ht="33">
      <c r="A1" s="11"/>
      <c r="B1" s="1"/>
      <c r="C1" s="110"/>
      <c r="D1" s="3"/>
      <c r="E1" s="3"/>
      <c r="F1" s="3"/>
      <c r="G1" s="3"/>
      <c r="H1" s="3"/>
      <c r="I1" s="3"/>
      <c r="J1" s="3"/>
      <c r="K1" s="970" t="s">
        <v>0</v>
      </c>
      <c r="L1" s="970"/>
      <c r="M1" s="970"/>
      <c r="N1" s="970"/>
      <c r="O1" s="970"/>
      <c r="P1" s="970"/>
      <c r="Q1" s="970"/>
      <c r="R1" s="970"/>
      <c r="S1" s="970"/>
      <c r="T1" s="970"/>
      <c r="U1" s="970"/>
      <c r="V1" s="970"/>
      <c r="W1" s="970"/>
      <c r="X1" s="970"/>
      <c r="Y1" s="970"/>
      <c r="Z1" s="970"/>
      <c r="AA1" s="970"/>
      <c r="AB1" s="11"/>
      <c r="AC1" s="11"/>
      <c r="AD1" s="11"/>
      <c r="AE1" s="11"/>
      <c r="AF1" s="11"/>
      <c r="AG1" s="11"/>
      <c r="AH1" s="11"/>
      <c r="AI1" s="11"/>
      <c r="AJ1" s="11"/>
      <c r="AK1" s="108"/>
    </row>
    <row r="2" spans="1:37" ht="19.5" customHeight="1">
      <c r="A2" s="108"/>
      <c r="B2" s="1"/>
      <c r="C2" s="3"/>
      <c r="D2" s="3"/>
      <c r="E2" s="3"/>
      <c r="F2" s="3"/>
      <c r="G2" s="3"/>
      <c r="H2" s="3"/>
      <c r="I2" s="3"/>
      <c r="J2" s="3"/>
      <c r="K2" s="970"/>
      <c r="L2" s="970"/>
      <c r="M2" s="970"/>
      <c r="N2" s="970"/>
      <c r="O2" s="970"/>
      <c r="P2" s="970"/>
      <c r="Q2" s="970"/>
      <c r="R2" s="970"/>
      <c r="S2" s="970"/>
      <c r="T2" s="970"/>
      <c r="U2" s="970"/>
      <c r="V2" s="970"/>
      <c r="W2" s="970"/>
      <c r="X2" s="970"/>
      <c r="Y2" s="970"/>
      <c r="Z2" s="970"/>
      <c r="AA2" s="970"/>
      <c r="AB2" s="7"/>
      <c r="AC2" s="7"/>
      <c r="AD2" s="7"/>
      <c r="AE2" s="7"/>
      <c r="AF2" s="7"/>
      <c r="AG2" s="7"/>
      <c r="AH2" s="7"/>
      <c r="AI2" s="7"/>
      <c r="AJ2" s="7"/>
      <c r="AK2" s="7"/>
    </row>
    <row r="3" spans="1:37" ht="27">
      <c r="A3" s="108"/>
      <c r="B3" s="1"/>
      <c r="C3" s="111"/>
      <c r="D3" s="3"/>
      <c r="E3" s="3"/>
      <c r="F3" s="3"/>
      <c r="G3" s="3"/>
      <c r="H3" s="3"/>
      <c r="I3" s="3"/>
      <c r="J3" s="3"/>
      <c r="K3" s="970"/>
      <c r="L3" s="970"/>
      <c r="M3" s="970"/>
      <c r="N3" s="970"/>
      <c r="O3" s="970"/>
      <c r="P3" s="970"/>
      <c r="Q3" s="970"/>
      <c r="R3" s="970"/>
      <c r="S3" s="970"/>
      <c r="T3" s="970"/>
      <c r="U3" s="970"/>
      <c r="V3" s="970"/>
      <c r="W3" s="970"/>
      <c r="X3" s="970"/>
      <c r="Y3" s="970"/>
      <c r="Z3" s="970"/>
      <c r="AA3" s="970"/>
      <c r="AB3" s="7"/>
      <c r="AC3" s="7"/>
      <c r="AD3" s="7"/>
      <c r="AE3" s="7"/>
      <c r="AF3" s="7"/>
      <c r="AG3" s="7"/>
      <c r="AH3" s="7"/>
      <c r="AI3" s="7"/>
      <c r="AJ3" s="7"/>
      <c r="AK3" s="7"/>
    </row>
    <row r="4" spans="1:37" ht="19.5" customHeight="1" thickBot="1">
      <c r="A4" s="108"/>
      <c r="B4" s="1"/>
      <c r="C4" s="5"/>
      <c r="D4" s="5"/>
      <c r="E4" s="5"/>
      <c r="F4" s="5"/>
      <c r="G4" s="5"/>
      <c r="H4" s="5"/>
      <c r="I4" s="5"/>
      <c r="J4" s="5"/>
      <c r="K4" s="970"/>
      <c r="L4" s="970"/>
      <c r="M4" s="970"/>
      <c r="N4" s="970"/>
      <c r="O4" s="970"/>
      <c r="P4" s="970"/>
      <c r="Q4" s="970"/>
      <c r="R4" s="970"/>
      <c r="S4" s="970"/>
      <c r="T4" s="970"/>
      <c r="U4" s="970"/>
      <c r="V4" s="970"/>
      <c r="W4" s="970"/>
      <c r="X4" s="970"/>
      <c r="Y4" s="970"/>
      <c r="Z4" s="970"/>
      <c r="AA4" s="970"/>
      <c r="AB4" s="7"/>
      <c r="AC4" s="7"/>
      <c r="AD4" s="7"/>
      <c r="AE4" s="7"/>
      <c r="AF4" s="7"/>
      <c r="AG4" s="7"/>
      <c r="AH4" s="7"/>
      <c r="AI4" s="7"/>
      <c r="AJ4" s="7"/>
      <c r="AK4" s="7"/>
    </row>
    <row r="5" spans="1:37" ht="19.5" thickTop="1">
      <c r="A5" s="108"/>
      <c r="B5" s="6"/>
      <c r="C5" s="113"/>
      <c r="D5" s="114"/>
      <c r="E5" s="9"/>
      <c r="F5" s="9"/>
      <c r="G5" s="9"/>
      <c r="H5" s="9"/>
      <c r="I5" s="9"/>
      <c r="J5" s="9"/>
      <c r="K5" s="9"/>
      <c r="L5" s="973"/>
      <c r="M5" s="973"/>
      <c r="N5" s="973"/>
      <c r="O5" s="973"/>
      <c r="P5" s="973"/>
      <c r="Q5" s="973"/>
      <c r="R5" s="973"/>
      <c r="S5" s="973"/>
      <c r="T5" s="973"/>
      <c r="U5" s="973"/>
      <c r="V5" s="973"/>
      <c r="W5" s="9"/>
      <c r="X5" s="9"/>
      <c r="Y5" s="974"/>
      <c r="Z5" s="974"/>
      <c r="AA5" s="7"/>
      <c r="AB5" s="7"/>
      <c r="AC5" s="7"/>
      <c r="AD5" s="7"/>
      <c r="AE5" s="7"/>
      <c r="AF5" s="7"/>
      <c r="AG5" s="7"/>
      <c r="AH5" s="7"/>
      <c r="AI5" s="7"/>
      <c r="AJ5" s="7"/>
      <c r="AK5" s="7"/>
    </row>
    <row r="6" spans="1:37" ht="12" customHeight="1">
      <c r="A6" s="108"/>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7"/>
      <c r="AB6" s="7"/>
      <c r="AC6" s="7"/>
      <c r="AD6" s="7"/>
      <c r="AE6" s="7"/>
      <c r="AF6" s="7"/>
      <c r="AG6" s="7"/>
      <c r="AH6" s="7"/>
      <c r="AI6" s="7"/>
      <c r="AJ6" s="7"/>
      <c r="AK6" s="7"/>
    </row>
    <row r="7" spans="1:37" ht="11.25" customHeight="1" thickBot="1">
      <c r="A7" s="11"/>
      <c r="B7" s="10"/>
      <c r="C7" s="11"/>
      <c r="D7" s="8"/>
      <c r="E7" s="12"/>
      <c r="F7" s="12"/>
      <c r="G7" s="13"/>
      <c r="H7" s="12"/>
      <c r="I7" s="17"/>
      <c r="J7" s="17"/>
      <c r="K7" s="17"/>
      <c r="L7" s="12"/>
      <c r="M7" s="12"/>
      <c r="N7" s="12"/>
      <c r="O7" s="12"/>
      <c r="P7" s="12"/>
      <c r="Q7" s="12"/>
      <c r="R7" s="12"/>
      <c r="S7" s="12"/>
      <c r="T7" s="12"/>
      <c r="U7" s="12"/>
      <c r="V7" s="12"/>
      <c r="W7" s="17"/>
      <c r="X7" s="17"/>
      <c r="Y7" s="11"/>
      <c r="Z7" s="11"/>
      <c r="AA7" s="11"/>
      <c r="AB7" s="11"/>
      <c r="AC7" s="11"/>
      <c r="AD7" s="11"/>
      <c r="AE7" s="11"/>
      <c r="AF7" s="11"/>
      <c r="AG7" s="11"/>
      <c r="AH7" s="11"/>
      <c r="AI7" s="11"/>
      <c r="AJ7" s="11"/>
      <c r="AK7" s="108"/>
    </row>
    <row r="8" spans="1:37" ht="19.5" thickTop="1">
      <c r="A8" s="108"/>
      <c r="B8" s="1044" t="s">
        <v>1044</v>
      </c>
      <c r="C8" s="976"/>
      <c r="D8" s="976"/>
      <c r="E8" s="976"/>
      <c r="F8" s="976"/>
      <c r="G8" s="976"/>
      <c r="H8" s="976"/>
      <c r="I8" s="976"/>
      <c r="J8" s="976"/>
      <c r="K8" s="976"/>
      <c r="L8" s="976"/>
      <c r="M8" s="976"/>
      <c r="N8" s="976"/>
      <c r="O8" s="976"/>
      <c r="P8" s="976"/>
      <c r="Q8" s="976"/>
      <c r="R8" s="976"/>
      <c r="S8" s="976"/>
      <c r="T8" s="976"/>
      <c r="U8" s="976"/>
      <c r="V8" s="976"/>
      <c r="W8" s="976"/>
      <c r="X8" s="976"/>
      <c r="Y8" s="976"/>
      <c r="Z8" s="976"/>
      <c r="AA8" s="977"/>
      <c r="AB8" s="7"/>
      <c r="AC8" s="7"/>
      <c r="AD8" s="7"/>
      <c r="AE8" s="7"/>
      <c r="AF8" s="7"/>
      <c r="AG8" s="7"/>
      <c r="AH8" s="7"/>
      <c r="AI8" s="7"/>
      <c r="AJ8" s="7"/>
      <c r="AK8" s="7"/>
    </row>
    <row r="9" spans="1:37" ht="19.5" thickBot="1">
      <c r="A9" s="108"/>
      <c r="B9" s="978"/>
      <c r="C9" s="979"/>
      <c r="D9" s="979"/>
      <c r="E9" s="979"/>
      <c r="F9" s="979"/>
      <c r="G9" s="979"/>
      <c r="H9" s="979"/>
      <c r="I9" s="979"/>
      <c r="J9" s="979"/>
      <c r="K9" s="979"/>
      <c r="L9" s="979"/>
      <c r="M9" s="979"/>
      <c r="N9" s="979"/>
      <c r="O9" s="979"/>
      <c r="P9" s="979"/>
      <c r="Q9" s="979"/>
      <c r="R9" s="979"/>
      <c r="S9" s="979"/>
      <c r="T9" s="979"/>
      <c r="U9" s="979"/>
      <c r="V9" s="979"/>
      <c r="W9" s="979"/>
      <c r="X9" s="979"/>
      <c r="Y9" s="979"/>
      <c r="Z9" s="979"/>
      <c r="AA9" s="980"/>
      <c r="AB9" s="7"/>
      <c r="AC9" s="7"/>
      <c r="AD9" s="7"/>
      <c r="AE9" s="7"/>
      <c r="AF9" s="7"/>
      <c r="AG9" s="7"/>
      <c r="AH9" s="7"/>
      <c r="AI9" s="7"/>
      <c r="AJ9" s="7"/>
      <c r="AK9" s="7"/>
    </row>
    <row r="10" spans="1:37" ht="13.5" customHeight="1" thickTop="1">
      <c r="A10" s="108"/>
      <c r="B10" s="6"/>
      <c r="C10" s="117"/>
      <c r="D10" s="118"/>
      <c r="E10" s="119"/>
      <c r="F10" s="119"/>
      <c r="G10" s="119"/>
      <c r="H10" s="119"/>
      <c r="I10" s="119"/>
      <c r="J10" s="119"/>
      <c r="K10" s="119"/>
      <c r="L10" s="119"/>
      <c r="M10" s="119"/>
      <c r="N10" s="119"/>
      <c r="O10" s="119"/>
      <c r="P10" s="119"/>
      <c r="Q10" s="119"/>
      <c r="R10" s="119"/>
      <c r="S10" s="119"/>
      <c r="T10" s="119"/>
      <c r="U10" s="119"/>
      <c r="V10" s="119"/>
      <c r="W10" s="119"/>
      <c r="X10" s="119"/>
      <c r="Y10" s="120"/>
      <c r="Z10" s="120"/>
      <c r="AA10" s="120"/>
      <c r="AB10" s="7"/>
      <c r="AC10" s="7"/>
      <c r="AD10" s="7"/>
      <c r="AE10" s="7"/>
      <c r="AF10" s="7"/>
      <c r="AG10" s="7"/>
      <c r="AH10" s="7"/>
      <c r="AI10" s="7"/>
      <c r="AJ10" s="7"/>
      <c r="AK10" s="7"/>
    </row>
    <row r="11" spans="1:37" ht="13.5" customHeight="1">
      <c r="A11" s="108"/>
      <c r="B11" s="6"/>
      <c r="C11" s="117"/>
      <c r="D11" s="118"/>
      <c r="E11" s="119"/>
      <c r="F11" s="119"/>
      <c r="G11" s="119"/>
      <c r="H11" s="119"/>
      <c r="I11" s="119"/>
      <c r="J11" s="119"/>
      <c r="K11" s="119"/>
      <c r="L11" s="119"/>
      <c r="M11" s="119"/>
      <c r="N11" s="119"/>
      <c r="O11" s="119"/>
      <c r="P11" s="119"/>
      <c r="Q11" s="119"/>
      <c r="R11" s="119"/>
      <c r="S11" s="119"/>
      <c r="T11" s="119"/>
      <c r="U11" s="119"/>
      <c r="V11" s="119"/>
      <c r="W11" s="119"/>
      <c r="X11" s="119"/>
      <c r="Y11" s="120"/>
      <c r="Z11" s="120"/>
      <c r="AA11" s="120"/>
      <c r="AB11" s="7"/>
      <c r="AC11" s="7"/>
      <c r="AD11" s="7"/>
      <c r="AE11" s="7"/>
      <c r="AF11" s="7"/>
      <c r="AG11" s="7"/>
      <c r="AH11" s="7"/>
      <c r="AI11" s="7"/>
      <c r="AJ11" s="7"/>
      <c r="AK11" s="7"/>
    </row>
    <row r="12" spans="1:37" ht="31.5">
      <c r="A12" s="11"/>
      <c r="B12" s="532" t="s">
        <v>2</v>
      </c>
      <c r="C12" s="1368" t="s">
        <v>3</v>
      </c>
      <c r="D12" s="1369"/>
      <c r="E12" s="1369"/>
      <c r="F12" s="1369"/>
      <c r="G12" s="1369"/>
      <c r="H12" s="1369"/>
      <c r="I12" s="1369"/>
      <c r="J12" s="1369"/>
      <c r="K12" s="1369"/>
      <c r="L12" s="1369"/>
      <c r="M12" s="1369"/>
      <c r="N12" s="1369"/>
      <c r="O12" s="1369"/>
      <c r="P12" s="1369"/>
      <c r="Q12" s="1369"/>
      <c r="R12" s="1369"/>
      <c r="S12" s="1369"/>
      <c r="T12" s="1369"/>
      <c r="U12" s="1369"/>
      <c r="V12" s="1368" t="s">
        <v>4</v>
      </c>
      <c r="W12" s="1369"/>
      <c r="X12" s="1369"/>
      <c r="Y12" s="1369"/>
      <c r="Z12" s="1368" t="s">
        <v>5</v>
      </c>
      <c r="AA12" s="1370"/>
      <c r="AB12" s="11"/>
      <c r="AC12" s="11"/>
      <c r="AD12" s="11"/>
      <c r="AE12" s="11"/>
      <c r="AF12" s="11"/>
      <c r="AG12" s="11"/>
      <c r="AH12" s="11"/>
      <c r="AI12" s="11"/>
      <c r="AJ12" s="108"/>
      <c r="AK12" s="108"/>
    </row>
    <row r="13" spans="1:37" ht="28.5">
      <c r="A13" s="11"/>
      <c r="B13" s="498" t="s">
        <v>6</v>
      </c>
      <c r="C13" s="1321" t="s">
        <v>483</v>
      </c>
      <c r="D13" s="1322"/>
      <c r="E13" s="898" t="s">
        <v>8</v>
      </c>
      <c r="F13" s="898" t="s">
        <v>9</v>
      </c>
      <c r="G13" s="898" t="s">
        <v>13</v>
      </c>
      <c r="H13" s="898" t="s">
        <v>14</v>
      </c>
      <c r="I13" s="898" t="s">
        <v>15</v>
      </c>
      <c r="J13" s="1375" t="s">
        <v>484</v>
      </c>
      <c r="K13" s="1375"/>
      <c r="L13" s="1375"/>
      <c r="M13" s="1376" t="s">
        <v>485</v>
      </c>
      <c r="N13" s="1376"/>
      <c r="O13" s="1376"/>
      <c r="P13" s="1377" t="s">
        <v>486</v>
      </c>
      <c r="Q13" s="1377"/>
      <c r="R13" s="1377"/>
      <c r="S13" s="1378" t="s">
        <v>487</v>
      </c>
      <c r="T13" s="1378"/>
      <c r="U13" s="1378"/>
      <c r="V13" s="23" t="s">
        <v>22</v>
      </c>
      <c r="W13" s="23" t="s">
        <v>23</v>
      </c>
      <c r="X13" s="23" t="s">
        <v>24</v>
      </c>
      <c r="Y13" s="23" t="s">
        <v>25</v>
      </c>
      <c r="Z13" s="23" t="s">
        <v>26</v>
      </c>
      <c r="AA13" s="23" t="s">
        <v>27</v>
      </c>
      <c r="AB13" s="310" t="s">
        <v>713</v>
      </c>
      <c r="AC13" s="11"/>
      <c r="AD13" s="11"/>
      <c r="AE13" s="11"/>
      <c r="AF13" s="11"/>
      <c r="AG13" s="11"/>
      <c r="AH13" s="11"/>
      <c r="AI13" s="11"/>
      <c r="AJ13" s="108"/>
      <c r="AK13" s="108"/>
    </row>
    <row r="14" spans="1:37" s="923" customFormat="1" ht="36" customHeight="1">
      <c r="A14" s="912"/>
      <c r="B14" s="913">
        <v>1</v>
      </c>
      <c r="C14" s="1354" t="s">
        <v>1045</v>
      </c>
      <c r="D14" s="1355"/>
      <c r="E14" s="914">
        <v>0</v>
      </c>
      <c r="F14" s="915">
        <v>0.5</v>
      </c>
      <c r="G14" s="66" t="s">
        <v>1046</v>
      </c>
      <c r="H14" s="66" t="s">
        <v>1047</v>
      </c>
      <c r="I14" s="916">
        <v>1</v>
      </c>
      <c r="J14" s="1371">
        <v>0.8</v>
      </c>
      <c r="K14" s="1371"/>
      <c r="L14" s="1371"/>
      <c r="M14" s="1372">
        <v>1</v>
      </c>
      <c r="N14" s="1372"/>
      <c r="O14" s="1372"/>
      <c r="P14" s="1373">
        <v>1</v>
      </c>
      <c r="Q14" s="1373"/>
      <c r="R14" s="1373"/>
      <c r="S14" s="1374">
        <v>1</v>
      </c>
      <c r="T14" s="1374"/>
      <c r="U14" s="1374"/>
      <c r="V14" s="917" t="s">
        <v>1048</v>
      </c>
      <c r="W14" s="918" t="s">
        <v>118</v>
      </c>
      <c r="X14" s="917" t="s">
        <v>1049</v>
      </c>
      <c r="Y14" s="919" t="s">
        <v>1050</v>
      </c>
      <c r="Z14" s="502">
        <v>10000000</v>
      </c>
      <c r="AA14" s="920"/>
      <c r="AB14" s="921"/>
      <c r="AC14" s="912"/>
      <c r="AD14" s="912"/>
      <c r="AE14" s="912"/>
      <c r="AF14" s="912"/>
      <c r="AG14" s="912"/>
      <c r="AH14" s="912"/>
      <c r="AI14" s="912"/>
      <c r="AJ14" s="912"/>
      <c r="AK14" s="922"/>
    </row>
    <row r="15" spans="1:37" s="923" customFormat="1" ht="15" hidden="1" customHeight="1" outlineLevel="1">
      <c r="A15" s="912"/>
      <c r="B15" s="1356"/>
      <c r="C15" s="1362"/>
      <c r="D15" s="924"/>
      <c r="E15" s="914"/>
      <c r="F15" s="925"/>
      <c r="G15" s="926"/>
      <c r="H15" s="66" t="s">
        <v>1051</v>
      </c>
      <c r="I15" s="927"/>
      <c r="J15" s="928"/>
      <c r="K15" s="928"/>
      <c r="L15" s="929"/>
      <c r="M15" s="929"/>
      <c r="N15" s="929"/>
      <c r="O15" s="929"/>
      <c r="P15" s="929"/>
      <c r="Q15" s="929"/>
      <c r="R15" s="929"/>
      <c r="S15" s="929"/>
      <c r="T15" s="929"/>
      <c r="U15" s="929"/>
      <c r="V15" s="930"/>
      <c r="W15" s="931"/>
      <c r="X15" s="931"/>
      <c r="Y15" s="932"/>
      <c r="Z15" s="933"/>
      <c r="AA15" s="934"/>
      <c r="AB15" s="935"/>
      <c r="AC15" s="912"/>
      <c r="AD15" s="912"/>
      <c r="AE15" s="912"/>
      <c r="AF15" s="912"/>
      <c r="AG15" s="912"/>
      <c r="AH15" s="912"/>
      <c r="AI15" s="912"/>
      <c r="AJ15" s="912"/>
      <c r="AK15" s="922"/>
    </row>
    <row r="16" spans="1:37" s="923" customFormat="1" ht="15" hidden="1" customHeight="1" outlineLevel="1">
      <c r="A16" s="912"/>
      <c r="B16" s="1357"/>
      <c r="C16" s="1363"/>
      <c r="D16" s="936"/>
      <c r="E16" s="914"/>
      <c r="F16" s="915"/>
      <c r="G16" s="903"/>
      <c r="H16" s="66" t="s">
        <v>1051</v>
      </c>
      <c r="I16" s="937"/>
      <c r="J16" s="937"/>
      <c r="K16" s="938"/>
      <c r="L16" s="939"/>
      <c r="M16" s="939"/>
      <c r="N16" s="939"/>
      <c r="O16" s="939"/>
      <c r="P16" s="939"/>
      <c r="Q16" s="939"/>
      <c r="R16" s="939"/>
      <c r="S16" s="939"/>
      <c r="T16" s="939"/>
      <c r="U16" s="939"/>
      <c r="V16" s="920"/>
      <c r="W16" s="940"/>
      <c r="X16" s="940"/>
      <c r="Y16" s="941"/>
      <c r="Z16" s="933"/>
      <c r="AA16" s="512"/>
      <c r="AB16" s="935"/>
      <c r="AC16" s="912"/>
      <c r="AD16" s="912"/>
      <c r="AE16" s="912"/>
      <c r="AF16" s="912"/>
      <c r="AG16" s="912"/>
      <c r="AH16" s="912"/>
      <c r="AI16" s="912"/>
      <c r="AJ16" s="912"/>
      <c r="AK16" s="922"/>
    </row>
    <row r="17" spans="1:37" s="923" customFormat="1" ht="15" hidden="1" customHeight="1" outlineLevel="1">
      <c r="A17" s="912"/>
      <c r="B17" s="1357"/>
      <c r="C17" s="1363"/>
      <c r="D17" s="936"/>
      <c r="E17" s="914"/>
      <c r="F17" s="942"/>
      <c r="G17" s="903"/>
      <c r="H17" s="66" t="s">
        <v>1051</v>
      </c>
      <c r="I17" s="937"/>
      <c r="J17" s="938"/>
      <c r="K17" s="938"/>
      <c r="L17" s="938"/>
      <c r="M17" s="938"/>
      <c r="N17" s="938"/>
      <c r="O17" s="938"/>
      <c r="P17" s="938"/>
      <c r="Q17" s="938"/>
      <c r="R17" s="938"/>
      <c r="S17" s="938"/>
      <c r="T17" s="938"/>
      <c r="U17" s="938"/>
      <c r="V17" s="943"/>
      <c r="W17" s="940"/>
      <c r="X17" s="940"/>
      <c r="Y17" s="944"/>
      <c r="Z17" s="933"/>
      <c r="AA17" s="512"/>
      <c r="AB17" s="935"/>
      <c r="AC17" s="912"/>
      <c r="AD17" s="912"/>
      <c r="AE17" s="912"/>
      <c r="AF17" s="912"/>
      <c r="AG17" s="912"/>
      <c r="AH17" s="912"/>
      <c r="AI17" s="912"/>
      <c r="AJ17" s="912"/>
      <c r="AK17" s="922"/>
    </row>
    <row r="18" spans="1:37" s="923" customFormat="1" ht="15" hidden="1" customHeight="1" outlineLevel="1">
      <c r="A18" s="912"/>
      <c r="B18" s="1357"/>
      <c r="C18" s="1363"/>
      <c r="D18" s="936"/>
      <c r="E18" s="914"/>
      <c r="F18" s="942"/>
      <c r="G18" s="903"/>
      <c r="H18" s="66" t="s">
        <v>1051</v>
      </c>
      <c r="I18" s="937"/>
      <c r="J18" s="938"/>
      <c r="K18" s="938"/>
      <c r="L18" s="938"/>
      <c r="M18" s="938"/>
      <c r="N18" s="938"/>
      <c r="O18" s="938"/>
      <c r="P18" s="938"/>
      <c r="Q18" s="938"/>
      <c r="R18" s="938"/>
      <c r="S18" s="938"/>
      <c r="T18" s="938"/>
      <c r="U18" s="938"/>
      <c r="V18" s="943"/>
      <c r="W18" s="940"/>
      <c r="X18" s="940"/>
      <c r="Y18" s="944"/>
      <c r="Z18" s="933"/>
      <c r="AA18" s="512"/>
      <c r="AB18" s="935"/>
      <c r="AC18" s="912"/>
      <c r="AD18" s="912"/>
      <c r="AE18" s="912"/>
      <c r="AF18" s="912"/>
      <c r="AG18" s="912"/>
      <c r="AH18" s="912"/>
      <c r="AI18" s="912"/>
      <c r="AJ18" s="912"/>
      <c r="AK18" s="922"/>
    </row>
    <row r="19" spans="1:37" s="923" customFormat="1" ht="15" hidden="1" customHeight="1" outlineLevel="1">
      <c r="A19" s="912"/>
      <c r="B19" s="1357"/>
      <c r="C19" s="1363"/>
      <c r="D19" s="936"/>
      <c r="E19" s="914"/>
      <c r="F19" s="915"/>
      <c r="G19" s="903"/>
      <c r="H19" s="66" t="s">
        <v>1051</v>
      </c>
      <c r="I19" s="937"/>
      <c r="J19" s="938"/>
      <c r="K19" s="938"/>
      <c r="L19" s="939"/>
      <c r="M19" s="939"/>
      <c r="N19" s="939"/>
      <c r="O19" s="939"/>
      <c r="P19" s="939"/>
      <c r="Q19" s="939"/>
      <c r="R19" s="939"/>
      <c r="S19" s="939"/>
      <c r="T19" s="939"/>
      <c r="U19" s="939"/>
      <c r="V19" s="920"/>
      <c r="W19" s="940"/>
      <c r="X19" s="940"/>
      <c r="Y19" s="941"/>
      <c r="Z19" s="933"/>
      <c r="AA19" s="512"/>
      <c r="AB19" s="935"/>
      <c r="AC19" s="912"/>
      <c r="AD19" s="912"/>
      <c r="AE19" s="912"/>
      <c r="AF19" s="912"/>
      <c r="AG19" s="912"/>
      <c r="AH19" s="912"/>
      <c r="AI19" s="912"/>
      <c r="AJ19" s="912"/>
      <c r="AK19" s="922"/>
    </row>
    <row r="20" spans="1:37" s="923" customFormat="1" ht="30.75" customHeight="1" collapsed="1">
      <c r="A20" s="922"/>
      <c r="B20" s="913">
        <v>2</v>
      </c>
      <c r="C20" s="1354" t="s">
        <v>1052</v>
      </c>
      <c r="D20" s="1355"/>
      <c r="E20" s="914" t="s">
        <v>490</v>
      </c>
      <c r="F20" s="509">
        <v>0.5</v>
      </c>
      <c r="G20" s="510" t="s">
        <v>1053</v>
      </c>
      <c r="H20" s="66" t="s">
        <v>1054</v>
      </c>
      <c r="I20" s="511">
        <v>1</v>
      </c>
      <c r="J20" s="1364">
        <v>1</v>
      </c>
      <c r="K20" s="1364"/>
      <c r="L20" s="1364"/>
      <c r="M20" s="1365">
        <v>1</v>
      </c>
      <c r="N20" s="1365"/>
      <c r="O20" s="1365"/>
      <c r="P20" s="1366">
        <v>1</v>
      </c>
      <c r="Q20" s="1366"/>
      <c r="R20" s="1366"/>
      <c r="S20" s="1367">
        <v>1</v>
      </c>
      <c r="T20" s="1367"/>
      <c r="U20" s="1367"/>
      <c r="V20" s="512" t="s">
        <v>1055</v>
      </c>
      <c r="W20" s="512" t="s">
        <v>494</v>
      </c>
      <c r="X20" s="513" t="s">
        <v>1056</v>
      </c>
      <c r="Y20" s="512" t="s">
        <v>1057</v>
      </c>
      <c r="Z20" s="502" t="s">
        <v>1058</v>
      </c>
      <c r="AA20" s="512"/>
      <c r="AB20" s="921"/>
      <c r="AC20" s="922"/>
      <c r="AD20" s="922"/>
      <c r="AE20" s="922"/>
      <c r="AF20" s="922"/>
      <c r="AG20" s="922"/>
      <c r="AH20" s="922"/>
      <c r="AI20" s="922"/>
      <c r="AJ20" s="922"/>
      <c r="AK20" s="922"/>
    </row>
    <row r="21" spans="1:37" s="923" customFormat="1" ht="15" hidden="1" customHeight="1" outlineLevel="1">
      <c r="A21" s="922"/>
      <c r="B21" s="1357"/>
      <c r="C21" s="1354"/>
      <c r="D21" s="1355"/>
      <c r="E21" s="914"/>
      <c r="F21" s="915"/>
      <c r="G21" s="66"/>
      <c r="H21" s="66"/>
      <c r="I21" s="945"/>
      <c r="J21" s="946"/>
      <c r="K21" s="946"/>
      <c r="L21" s="946"/>
      <c r="M21" s="946"/>
      <c r="N21" s="946"/>
      <c r="O21" s="946"/>
      <c r="P21" s="946"/>
      <c r="Q21" s="946"/>
      <c r="R21" s="946"/>
      <c r="S21" s="946"/>
      <c r="T21" s="946"/>
      <c r="U21" s="946"/>
      <c r="V21" s="941"/>
      <c r="W21" s="947"/>
      <c r="X21" s="947"/>
      <c r="Y21" s="941"/>
      <c r="Z21" s="933"/>
      <c r="AA21" s="512"/>
      <c r="AB21" s="948"/>
      <c r="AC21" s="922"/>
      <c r="AD21" s="922"/>
      <c r="AE21" s="922"/>
      <c r="AF21" s="922"/>
      <c r="AG21" s="922"/>
      <c r="AH21" s="922"/>
      <c r="AI21" s="922"/>
      <c r="AJ21" s="922"/>
      <c r="AK21" s="922"/>
    </row>
    <row r="22" spans="1:37" s="923" customFormat="1" ht="15" hidden="1" customHeight="1" outlineLevel="1">
      <c r="A22" s="922"/>
      <c r="B22" s="1357"/>
      <c r="C22" s="1354"/>
      <c r="D22" s="1355"/>
      <c r="E22" s="914"/>
      <c r="F22" s="915"/>
      <c r="G22" s="66"/>
      <c r="H22" s="66"/>
      <c r="I22" s="945"/>
      <c r="J22" s="946"/>
      <c r="K22" s="946"/>
      <c r="L22" s="946"/>
      <c r="M22" s="946"/>
      <c r="N22" s="946"/>
      <c r="O22" s="946"/>
      <c r="P22" s="946"/>
      <c r="Q22" s="946"/>
      <c r="R22" s="946"/>
      <c r="S22" s="946"/>
      <c r="T22" s="946"/>
      <c r="U22" s="946"/>
      <c r="V22" s="941"/>
      <c r="W22" s="947"/>
      <c r="X22" s="947"/>
      <c r="Y22" s="941"/>
      <c r="Z22" s="933"/>
      <c r="AA22" s="512"/>
      <c r="AB22" s="948"/>
      <c r="AC22" s="922"/>
      <c r="AD22" s="922"/>
      <c r="AE22" s="922"/>
      <c r="AF22" s="922"/>
      <c r="AG22" s="922"/>
      <c r="AH22" s="922"/>
      <c r="AI22" s="922"/>
      <c r="AJ22" s="922"/>
      <c r="AK22" s="922"/>
    </row>
    <row r="23" spans="1:37" s="923" customFormat="1" ht="15" hidden="1" customHeight="1" outlineLevel="1">
      <c r="A23" s="922"/>
      <c r="B23" s="1357"/>
      <c r="C23" s="1354"/>
      <c r="D23" s="1355"/>
      <c r="E23" s="914"/>
      <c r="F23" s="915"/>
      <c r="G23" s="66"/>
      <c r="H23" s="66"/>
      <c r="I23" s="945"/>
      <c r="J23" s="946"/>
      <c r="K23" s="946"/>
      <c r="L23" s="946"/>
      <c r="M23" s="946"/>
      <c r="N23" s="946"/>
      <c r="O23" s="946"/>
      <c r="P23" s="946"/>
      <c r="Q23" s="946"/>
      <c r="R23" s="946"/>
      <c r="S23" s="946"/>
      <c r="T23" s="946"/>
      <c r="U23" s="946"/>
      <c r="V23" s="941"/>
      <c r="W23" s="947"/>
      <c r="X23" s="947"/>
      <c r="Y23" s="941"/>
      <c r="Z23" s="933"/>
      <c r="AA23" s="512"/>
      <c r="AB23" s="948"/>
      <c r="AC23" s="922"/>
      <c r="AD23" s="922"/>
      <c r="AE23" s="922"/>
      <c r="AF23" s="922"/>
      <c r="AG23" s="922"/>
      <c r="AH23" s="922"/>
      <c r="AI23" s="922"/>
      <c r="AJ23" s="922"/>
      <c r="AK23" s="922"/>
    </row>
    <row r="24" spans="1:37" s="923" customFormat="1" ht="26.25" hidden="1" customHeight="1" collapsed="1">
      <c r="A24" s="922"/>
      <c r="B24" s="913"/>
      <c r="C24" s="1354"/>
      <c r="D24" s="1355"/>
      <c r="E24" s="914"/>
      <c r="F24" s="915"/>
      <c r="G24" s="66"/>
      <c r="H24" s="66"/>
      <c r="I24" s="916"/>
      <c r="J24" s="1382"/>
      <c r="K24" s="1382"/>
      <c r="L24" s="1382"/>
      <c r="M24" s="1383"/>
      <c r="N24" s="1383"/>
      <c r="O24" s="1383"/>
      <c r="P24" s="1379"/>
      <c r="Q24" s="1379"/>
      <c r="R24" s="1379"/>
      <c r="S24" s="1380"/>
      <c r="T24" s="1380"/>
      <c r="U24" s="1380"/>
      <c r="V24" s="941"/>
      <c r="W24" s="947"/>
      <c r="X24" s="947"/>
      <c r="Y24" s="941"/>
      <c r="Z24" s="933"/>
      <c r="AA24" s="512"/>
      <c r="AB24" s="921"/>
      <c r="AC24" s="922"/>
      <c r="AD24" s="922"/>
      <c r="AE24" s="922"/>
      <c r="AF24" s="922"/>
      <c r="AG24" s="922"/>
      <c r="AH24" s="922"/>
      <c r="AI24" s="922"/>
      <c r="AJ24" s="922"/>
      <c r="AK24" s="922"/>
    </row>
    <row r="25" spans="1:37" s="955" customFormat="1" ht="15" hidden="1" customHeight="1" outlineLevel="1">
      <c r="A25" s="949"/>
      <c r="B25" s="1381"/>
      <c r="C25" s="1354"/>
      <c r="D25" s="1355"/>
      <c r="E25" s="914"/>
      <c r="F25" s="915"/>
      <c r="G25" s="950"/>
      <c r="H25" s="66"/>
      <c r="I25" s="951"/>
      <c r="J25" s="952"/>
      <c r="K25" s="952"/>
      <c r="L25" s="952"/>
      <c r="M25" s="952"/>
      <c r="N25" s="952"/>
      <c r="O25" s="952"/>
      <c r="P25" s="952"/>
      <c r="Q25" s="952"/>
      <c r="R25" s="952"/>
      <c r="S25" s="952"/>
      <c r="T25" s="952"/>
      <c r="U25" s="952"/>
      <c r="V25" s="941"/>
      <c r="W25" s="947"/>
      <c r="X25" s="947"/>
      <c r="Y25" s="941"/>
      <c r="Z25" s="953"/>
      <c r="AA25" s="512"/>
      <c r="AB25" s="954"/>
      <c r="AC25" s="949"/>
      <c r="AD25" s="949"/>
      <c r="AE25" s="949"/>
      <c r="AF25" s="949"/>
      <c r="AG25" s="949"/>
      <c r="AH25" s="949"/>
      <c r="AI25" s="949"/>
      <c r="AJ25" s="949"/>
      <c r="AK25" s="949"/>
    </row>
    <row r="26" spans="1:37" s="955" customFormat="1" ht="15" hidden="1" customHeight="1" outlineLevel="1">
      <c r="A26" s="949"/>
      <c r="B26" s="1381"/>
      <c r="C26" s="1354"/>
      <c r="D26" s="1355"/>
      <c r="E26" s="914"/>
      <c r="F26" s="915"/>
      <c r="G26" s="950"/>
      <c r="H26" s="66"/>
      <c r="I26" s="951"/>
      <c r="J26" s="952"/>
      <c r="K26" s="952"/>
      <c r="L26" s="952"/>
      <c r="M26" s="952"/>
      <c r="N26" s="952"/>
      <c r="O26" s="952"/>
      <c r="P26" s="952"/>
      <c r="Q26" s="952"/>
      <c r="R26" s="952"/>
      <c r="S26" s="952"/>
      <c r="T26" s="952"/>
      <c r="U26" s="952"/>
      <c r="V26" s="941"/>
      <c r="W26" s="947"/>
      <c r="X26" s="947"/>
      <c r="Y26" s="941"/>
      <c r="Z26" s="953"/>
      <c r="AA26" s="512"/>
      <c r="AB26" s="954"/>
      <c r="AC26" s="949"/>
      <c r="AD26" s="949"/>
      <c r="AE26" s="949"/>
      <c r="AF26" s="949"/>
      <c r="AG26" s="949"/>
      <c r="AH26" s="949"/>
      <c r="AI26" s="949"/>
      <c r="AJ26" s="949"/>
      <c r="AK26" s="949"/>
    </row>
    <row r="27" spans="1:37" s="955" customFormat="1" ht="15" hidden="1" customHeight="1" outlineLevel="1">
      <c r="A27" s="949"/>
      <c r="B27" s="1381"/>
      <c r="C27" s="1354"/>
      <c r="D27" s="1355"/>
      <c r="E27" s="914"/>
      <c r="F27" s="915"/>
      <c r="G27" s="950"/>
      <c r="H27" s="66"/>
      <c r="I27" s="951"/>
      <c r="J27" s="952"/>
      <c r="K27" s="952"/>
      <c r="L27" s="952"/>
      <c r="M27" s="952"/>
      <c r="N27" s="952"/>
      <c r="O27" s="952"/>
      <c r="P27" s="952"/>
      <c r="Q27" s="952"/>
      <c r="R27" s="952"/>
      <c r="S27" s="952"/>
      <c r="T27" s="952"/>
      <c r="U27" s="952"/>
      <c r="V27" s="941"/>
      <c r="W27" s="947"/>
      <c r="X27" s="947"/>
      <c r="Y27" s="941"/>
      <c r="Z27" s="953"/>
      <c r="AA27" s="512"/>
      <c r="AB27" s="954"/>
      <c r="AC27" s="949"/>
      <c r="AD27" s="949"/>
      <c r="AE27" s="949"/>
      <c r="AF27" s="949"/>
      <c r="AG27" s="949"/>
      <c r="AH27" s="949"/>
      <c r="AI27" s="949"/>
      <c r="AJ27" s="949"/>
      <c r="AK27" s="949"/>
    </row>
    <row r="28" spans="1:37" s="923" customFormat="1" ht="46.5" customHeight="1" collapsed="1">
      <c r="A28" s="922"/>
      <c r="B28" s="913">
        <v>3</v>
      </c>
      <c r="C28" s="1360" t="s">
        <v>1637</v>
      </c>
      <c r="D28" s="1361"/>
      <c r="E28" s="914" t="s">
        <v>490</v>
      </c>
      <c r="F28" s="509">
        <v>0.5</v>
      </c>
      <c r="G28" s="131" t="s">
        <v>1060</v>
      </c>
      <c r="H28" s="66" t="s">
        <v>1061</v>
      </c>
      <c r="I28" s="511">
        <v>1</v>
      </c>
      <c r="J28" s="1364">
        <v>0.8</v>
      </c>
      <c r="K28" s="1364"/>
      <c r="L28" s="1364"/>
      <c r="M28" s="1365">
        <v>0.9</v>
      </c>
      <c r="N28" s="1365"/>
      <c r="O28" s="1365"/>
      <c r="P28" s="1366">
        <v>0.9</v>
      </c>
      <c r="Q28" s="1366"/>
      <c r="R28" s="1366"/>
      <c r="S28" s="1367">
        <v>1</v>
      </c>
      <c r="T28" s="1367"/>
      <c r="U28" s="1367"/>
      <c r="V28" s="512" t="s">
        <v>1055</v>
      </c>
      <c r="W28" s="512" t="s">
        <v>118</v>
      </c>
      <c r="X28" s="513" t="s">
        <v>1049</v>
      </c>
      <c r="Y28" s="513" t="s">
        <v>1062</v>
      </c>
      <c r="Z28" s="502">
        <v>11619200</v>
      </c>
      <c r="AA28" s="512"/>
      <c r="AB28" s="921"/>
      <c r="AC28" s="922"/>
      <c r="AD28" s="922"/>
      <c r="AE28" s="922"/>
      <c r="AF28" s="922"/>
      <c r="AG28" s="922"/>
      <c r="AH28" s="922"/>
      <c r="AI28" s="922"/>
      <c r="AJ28" s="922"/>
      <c r="AK28" s="922"/>
    </row>
    <row r="29" spans="1:37" s="923" customFormat="1" ht="15" hidden="1" customHeight="1" outlineLevel="1">
      <c r="A29" s="922"/>
      <c r="B29" s="1357"/>
      <c r="C29" s="1354"/>
      <c r="D29" s="1355"/>
      <c r="E29" s="914"/>
      <c r="F29" s="915"/>
      <c r="G29" s="66"/>
      <c r="H29" s="66"/>
      <c r="I29" s="945"/>
      <c r="J29" s="946"/>
      <c r="K29" s="946"/>
      <c r="L29" s="946"/>
      <c r="M29" s="946"/>
      <c r="N29" s="946"/>
      <c r="O29" s="946"/>
      <c r="P29" s="946"/>
      <c r="Q29" s="946"/>
      <c r="R29" s="946"/>
      <c r="S29" s="946"/>
      <c r="T29" s="946"/>
      <c r="U29" s="946"/>
      <c r="V29" s="941"/>
      <c r="W29" s="940"/>
      <c r="X29" s="513" t="s">
        <v>1049</v>
      </c>
      <c r="Y29" s="513" t="s">
        <v>1062</v>
      </c>
      <c r="Z29" s="502">
        <v>11619200</v>
      </c>
      <c r="AA29" s="512"/>
      <c r="AB29" s="948"/>
      <c r="AC29" s="922"/>
      <c r="AD29" s="922"/>
      <c r="AE29" s="922"/>
      <c r="AF29" s="922"/>
      <c r="AG29" s="922"/>
      <c r="AH29" s="922"/>
      <c r="AI29" s="922"/>
      <c r="AJ29" s="922"/>
      <c r="AK29" s="922"/>
    </row>
    <row r="30" spans="1:37" s="923" customFormat="1" ht="15" hidden="1" customHeight="1" outlineLevel="1">
      <c r="A30" s="922"/>
      <c r="B30" s="1357"/>
      <c r="C30" s="1354"/>
      <c r="D30" s="1355"/>
      <c r="E30" s="914"/>
      <c r="F30" s="915"/>
      <c r="G30" s="66"/>
      <c r="H30" s="66"/>
      <c r="I30" s="945"/>
      <c r="J30" s="946"/>
      <c r="K30" s="946"/>
      <c r="L30" s="946"/>
      <c r="M30" s="946"/>
      <c r="N30" s="946"/>
      <c r="O30" s="946"/>
      <c r="P30" s="946"/>
      <c r="Q30" s="946"/>
      <c r="R30" s="946"/>
      <c r="S30" s="946"/>
      <c r="T30" s="946"/>
      <c r="U30" s="946"/>
      <c r="V30" s="941"/>
      <c r="W30" s="940"/>
      <c r="X30" s="513" t="s">
        <v>1049</v>
      </c>
      <c r="Y30" s="513" t="s">
        <v>1062</v>
      </c>
      <c r="Z30" s="502">
        <v>11619200</v>
      </c>
      <c r="AA30" s="512"/>
      <c r="AB30" s="948"/>
      <c r="AC30" s="922"/>
      <c r="AD30" s="922"/>
      <c r="AE30" s="922"/>
      <c r="AF30" s="922"/>
      <c r="AG30" s="922"/>
      <c r="AH30" s="922"/>
      <c r="AI30" s="922"/>
      <c r="AJ30" s="922"/>
      <c r="AK30" s="922"/>
    </row>
    <row r="31" spans="1:37" s="923" customFormat="1" ht="15" hidden="1" customHeight="1" outlineLevel="1">
      <c r="A31" s="922"/>
      <c r="B31" s="1357"/>
      <c r="C31" s="1354"/>
      <c r="D31" s="1355"/>
      <c r="E31" s="914"/>
      <c r="F31" s="915"/>
      <c r="G31" s="66"/>
      <c r="H31" s="66"/>
      <c r="I31" s="945"/>
      <c r="J31" s="946"/>
      <c r="K31" s="946"/>
      <c r="L31" s="946"/>
      <c r="M31" s="946"/>
      <c r="N31" s="946"/>
      <c r="O31" s="946"/>
      <c r="P31" s="946"/>
      <c r="Q31" s="946"/>
      <c r="R31" s="946"/>
      <c r="S31" s="946"/>
      <c r="T31" s="946"/>
      <c r="U31" s="946"/>
      <c r="V31" s="941"/>
      <c r="W31" s="940"/>
      <c r="X31" s="513" t="s">
        <v>1049</v>
      </c>
      <c r="Y31" s="513" t="s">
        <v>1062</v>
      </c>
      <c r="Z31" s="502">
        <v>11619200</v>
      </c>
      <c r="AA31" s="512"/>
      <c r="AB31" s="948"/>
      <c r="AC31" s="922"/>
      <c r="AD31" s="922"/>
      <c r="AE31" s="922"/>
      <c r="AF31" s="922"/>
      <c r="AG31" s="922"/>
      <c r="AH31" s="922"/>
      <c r="AI31" s="922"/>
      <c r="AJ31" s="922"/>
      <c r="AK31" s="922"/>
    </row>
    <row r="32" spans="1:37" s="923" customFormat="1" ht="39.75" customHeight="1" collapsed="1">
      <c r="A32" s="922"/>
      <c r="B32" s="913">
        <v>4</v>
      </c>
      <c r="C32" s="1354" t="s">
        <v>1636</v>
      </c>
      <c r="D32" s="1355"/>
      <c r="E32" s="914" t="s">
        <v>490</v>
      </c>
      <c r="F32" s="509">
        <v>1</v>
      </c>
      <c r="G32" s="510" t="s">
        <v>1064</v>
      </c>
      <c r="H32" s="66" t="s">
        <v>1065</v>
      </c>
      <c r="I32" s="511">
        <v>2</v>
      </c>
      <c r="J32" s="1364">
        <v>0</v>
      </c>
      <c r="K32" s="1364"/>
      <c r="L32" s="1364"/>
      <c r="M32" s="1365">
        <v>0</v>
      </c>
      <c r="N32" s="1365"/>
      <c r="O32" s="1365"/>
      <c r="P32" s="1366">
        <v>1</v>
      </c>
      <c r="Q32" s="1366"/>
      <c r="R32" s="1366"/>
      <c r="S32" s="1367">
        <v>1</v>
      </c>
      <c r="T32" s="1367"/>
      <c r="U32" s="1367"/>
      <c r="V32" s="512" t="s">
        <v>1055</v>
      </c>
      <c r="W32" s="512" t="s">
        <v>494</v>
      </c>
      <c r="X32" s="513" t="s">
        <v>1049</v>
      </c>
      <c r="Y32" s="513" t="s">
        <v>1062</v>
      </c>
      <c r="Z32" s="956">
        <v>0</v>
      </c>
      <c r="AA32" s="512"/>
      <c r="AB32" s="921"/>
      <c r="AC32" s="922"/>
      <c r="AD32" s="922"/>
      <c r="AE32" s="922"/>
      <c r="AF32" s="922"/>
      <c r="AG32" s="922"/>
      <c r="AH32" s="922"/>
      <c r="AI32" s="922"/>
      <c r="AJ32" s="922"/>
      <c r="AK32" s="922"/>
    </row>
    <row r="33" spans="1:37" ht="15" hidden="1" customHeight="1" outlineLevel="1">
      <c r="A33" s="108"/>
      <c r="B33" s="1384"/>
      <c r="C33" s="514"/>
      <c r="D33" s="515"/>
      <c r="E33" s="25"/>
      <c r="F33" s="25"/>
      <c r="G33" s="76"/>
      <c r="H33" s="76"/>
      <c r="I33" s="516"/>
      <c r="J33" s="517"/>
      <c r="K33" s="517"/>
      <c r="L33" s="518"/>
      <c r="M33" s="518"/>
      <c r="N33" s="518"/>
      <c r="O33" s="518"/>
      <c r="P33" s="518"/>
      <c r="Q33" s="518"/>
      <c r="R33" s="518"/>
      <c r="S33" s="518"/>
      <c r="T33" s="518"/>
      <c r="U33" s="518"/>
      <c r="V33" s="76"/>
      <c r="W33" s="519"/>
      <c r="X33" s="519"/>
      <c r="Y33" s="76"/>
      <c r="Z33" s="520"/>
      <c r="AA33" s="521"/>
      <c r="AB33" s="358"/>
      <c r="AC33" s="108"/>
      <c r="AD33" s="108"/>
      <c r="AE33" s="108"/>
      <c r="AF33" s="108"/>
      <c r="AG33" s="108"/>
      <c r="AH33" s="108"/>
      <c r="AI33" s="108"/>
      <c r="AJ33" s="108"/>
      <c r="AK33" s="108"/>
    </row>
    <row r="34" spans="1:37" ht="15" hidden="1" customHeight="1" outlineLevel="1">
      <c r="A34" s="108"/>
      <c r="B34" s="1384"/>
      <c r="C34" s="514"/>
      <c r="D34" s="515"/>
      <c r="E34" s="25"/>
      <c r="F34" s="25"/>
      <c r="G34" s="902"/>
      <c r="H34" s="900"/>
      <c r="I34" s="505"/>
      <c r="J34" s="506"/>
      <c r="K34" s="899"/>
      <c r="L34" s="508"/>
      <c r="M34" s="508"/>
      <c r="N34" s="508"/>
      <c r="O34" s="508"/>
      <c r="P34" s="508"/>
      <c r="Q34" s="508"/>
      <c r="R34" s="508"/>
      <c r="S34" s="508"/>
      <c r="T34" s="508"/>
      <c r="U34" s="508"/>
      <c r="V34" s="76"/>
      <c r="W34" s="519"/>
      <c r="X34" s="519"/>
      <c r="Y34" s="76"/>
      <c r="Z34" s="520"/>
      <c r="AA34" s="521"/>
      <c r="AB34" s="358"/>
      <c r="AC34" s="108"/>
      <c r="AD34" s="108"/>
      <c r="AE34" s="108"/>
      <c r="AF34" s="108"/>
      <c r="AG34" s="108"/>
      <c r="AH34" s="108"/>
      <c r="AI34" s="108"/>
      <c r="AJ34" s="108"/>
      <c r="AK34" s="108"/>
    </row>
    <row r="35" spans="1:37" ht="15" hidden="1" customHeight="1" outlineLevel="1">
      <c r="A35" s="108"/>
      <c r="B35" s="1384"/>
      <c r="C35" s="514"/>
      <c r="D35" s="515"/>
      <c r="E35" s="523"/>
      <c r="F35" s="523"/>
      <c r="G35" s="902"/>
      <c r="H35" s="900"/>
      <c r="I35" s="505"/>
      <c r="J35" s="899"/>
      <c r="K35" s="899"/>
      <c r="L35" s="899"/>
      <c r="M35" s="899"/>
      <c r="N35" s="899"/>
      <c r="O35" s="899"/>
      <c r="P35" s="899"/>
      <c r="Q35" s="899"/>
      <c r="R35" s="899"/>
      <c r="S35" s="899"/>
      <c r="T35" s="899"/>
      <c r="U35" s="899"/>
      <c r="V35" s="902"/>
      <c r="W35" s="519"/>
      <c r="X35" s="519"/>
      <c r="Y35" s="900"/>
      <c r="Z35" s="520"/>
      <c r="AA35" s="521"/>
      <c r="AB35" s="358"/>
      <c r="AC35" s="108"/>
      <c r="AD35" s="108"/>
      <c r="AE35" s="108"/>
      <c r="AF35" s="108"/>
      <c r="AG35" s="108"/>
      <c r="AH35" s="108"/>
      <c r="AI35" s="108"/>
      <c r="AJ35" s="108"/>
      <c r="AK35" s="108"/>
    </row>
    <row r="36" spans="1:37" ht="15" hidden="1" customHeight="1" outlineLevel="1">
      <c r="A36" s="108"/>
      <c r="B36" s="1384"/>
      <c r="C36" s="514"/>
      <c r="D36" s="515"/>
      <c r="E36" s="25"/>
      <c r="F36" s="523"/>
      <c r="G36" s="902"/>
      <c r="H36" s="900"/>
      <c r="I36" s="505"/>
      <c r="J36" s="899"/>
      <c r="K36" s="899"/>
      <c r="L36" s="899"/>
      <c r="M36" s="899"/>
      <c r="N36" s="899"/>
      <c r="O36" s="899"/>
      <c r="P36" s="899"/>
      <c r="Q36" s="899"/>
      <c r="R36" s="899"/>
      <c r="S36" s="899"/>
      <c r="T36" s="899"/>
      <c r="U36" s="899"/>
      <c r="V36" s="902"/>
      <c r="W36" s="519"/>
      <c r="X36" s="519"/>
      <c r="Y36" s="900"/>
      <c r="Z36" s="520"/>
      <c r="AA36" s="521"/>
      <c r="AB36" s="358"/>
      <c r="AC36" s="108"/>
      <c r="AD36" s="108"/>
      <c r="AE36" s="108"/>
      <c r="AF36" s="108"/>
      <c r="AG36" s="108"/>
      <c r="AH36" s="108"/>
      <c r="AI36" s="108"/>
      <c r="AJ36" s="108"/>
      <c r="AK36" s="108"/>
    </row>
    <row r="37" spans="1:37" ht="15" hidden="1" customHeight="1" outlineLevel="1">
      <c r="A37" s="108"/>
      <c r="B37" s="1384"/>
      <c r="C37" s="514"/>
      <c r="D37" s="515"/>
      <c r="E37" s="25"/>
      <c r="F37" s="25"/>
      <c r="G37" s="902"/>
      <c r="H37" s="900"/>
      <c r="I37" s="505"/>
      <c r="J37" s="899"/>
      <c r="K37" s="899"/>
      <c r="L37" s="508"/>
      <c r="M37" s="508"/>
      <c r="N37" s="508"/>
      <c r="O37" s="508"/>
      <c r="P37" s="508"/>
      <c r="Q37" s="508"/>
      <c r="R37" s="508"/>
      <c r="S37" s="508"/>
      <c r="T37" s="508"/>
      <c r="U37" s="508"/>
      <c r="V37" s="76"/>
      <c r="W37" s="519"/>
      <c r="X37" s="519"/>
      <c r="Y37" s="76"/>
      <c r="Z37" s="520"/>
      <c r="AA37" s="521"/>
      <c r="AB37" s="358"/>
      <c r="AC37" s="108"/>
      <c r="AD37" s="108"/>
      <c r="AE37" s="108"/>
      <c r="AF37" s="108"/>
      <c r="AG37" s="108"/>
      <c r="AH37" s="108"/>
      <c r="AI37" s="108"/>
      <c r="AJ37" s="108"/>
      <c r="AK37" s="108"/>
    </row>
    <row r="38" spans="1:37" ht="15" hidden="1" customHeight="1" outlineLevel="1">
      <c r="A38" s="108"/>
      <c r="B38" s="901"/>
      <c r="C38" s="514"/>
      <c r="D38" s="515"/>
      <c r="E38" s="25"/>
      <c r="F38" s="25"/>
      <c r="G38" s="902"/>
      <c r="H38" s="900"/>
      <c r="I38" s="505"/>
      <c r="J38" s="899"/>
      <c r="K38" s="899"/>
      <c r="L38" s="508"/>
      <c r="M38" s="508"/>
      <c r="N38" s="508"/>
      <c r="O38" s="508"/>
      <c r="P38" s="508"/>
      <c r="Q38" s="508"/>
      <c r="R38" s="508"/>
      <c r="S38" s="508"/>
      <c r="T38" s="508"/>
      <c r="U38" s="508"/>
      <c r="V38" s="76"/>
      <c r="W38" s="519"/>
      <c r="X38" s="519"/>
      <c r="Y38" s="76"/>
      <c r="Z38" s="520"/>
      <c r="AA38" s="521"/>
      <c r="AB38" s="358"/>
      <c r="AC38" s="108"/>
      <c r="AD38" s="108"/>
      <c r="AE38" s="108"/>
      <c r="AF38" s="108"/>
      <c r="AG38" s="108"/>
      <c r="AH38" s="108"/>
      <c r="AI38" s="108"/>
      <c r="AJ38" s="108"/>
      <c r="AK38" s="108"/>
    </row>
    <row r="39" spans="1:37" ht="3" customHeight="1" collapsed="1">
      <c r="A39" s="108"/>
      <c r="B39" s="524"/>
      <c r="C39" s="1385"/>
      <c r="D39" s="1386"/>
      <c r="E39" s="525"/>
      <c r="F39" s="525"/>
      <c r="G39" s="526"/>
      <c r="H39" s="527"/>
      <c r="I39" s="528"/>
      <c r="J39" s="1387"/>
      <c r="K39" s="1387"/>
      <c r="L39" s="1387"/>
      <c r="M39" s="1388"/>
      <c r="N39" s="1388"/>
      <c r="O39" s="1388"/>
      <c r="P39" s="1389"/>
      <c r="Q39" s="1389"/>
      <c r="R39" s="1389"/>
      <c r="S39" s="1390"/>
      <c r="T39" s="1390"/>
      <c r="U39" s="1390"/>
      <c r="V39" s="526"/>
      <c r="W39" s="905"/>
      <c r="X39" s="905"/>
      <c r="Y39" s="527"/>
      <c r="Z39" s="520"/>
      <c r="AA39" s="521"/>
      <c r="AB39" s="529"/>
      <c r="AC39" s="108"/>
      <c r="AD39" s="108"/>
      <c r="AE39" s="108"/>
      <c r="AF39" s="108"/>
      <c r="AG39" s="108"/>
      <c r="AH39" s="108"/>
      <c r="AI39" s="108"/>
      <c r="AJ39" s="108"/>
      <c r="AK39" s="108"/>
    </row>
    <row r="40" spans="1:37" s="270" customFormat="1">
      <c r="A40" s="264"/>
      <c r="B40" s="398"/>
      <c r="C40" s="399"/>
      <c r="D40" s="400"/>
      <c r="E40" s="401"/>
      <c r="F40" s="401"/>
      <c r="G40" s="402"/>
      <c r="H40" s="403"/>
      <c r="I40" s="404"/>
      <c r="J40" s="405"/>
      <c r="K40" s="405"/>
      <c r="L40" s="405"/>
      <c r="M40" s="405"/>
      <c r="N40" s="405"/>
      <c r="O40" s="405"/>
      <c r="P40" s="405"/>
      <c r="Q40" s="405"/>
      <c r="R40" s="405"/>
      <c r="S40" s="405"/>
      <c r="T40" s="405"/>
      <c r="U40" s="405"/>
      <c r="V40" s="402"/>
      <c r="W40" s="406"/>
      <c r="X40" s="406"/>
      <c r="Y40" s="403"/>
      <c r="Z40" s="407"/>
      <c r="AA40" s="408"/>
      <c r="AB40" s="269"/>
      <c r="AC40" s="264"/>
      <c r="AD40" s="264"/>
      <c r="AE40" s="264"/>
      <c r="AF40" s="264"/>
      <c r="AG40" s="264"/>
      <c r="AH40" s="264"/>
      <c r="AI40" s="264"/>
      <c r="AJ40" s="264"/>
      <c r="AK40" s="264"/>
    </row>
    <row r="41" spans="1:37" ht="6.75" hidden="1" customHeight="1"/>
    <row r="42" spans="1:37" ht="18.75">
      <c r="E42" s="1023" t="s">
        <v>475</v>
      </c>
      <c r="F42" s="212"/>
      <c r="G42" s="213"/>
      <c r="H42" s="214"/>
      <c r="I42" s="214"/>
    </row>
    <row r="43" spans="1:37" ht="18.75">
      <c r="D43" s="109"/>
      <c r="E43" s="1082"/>
      <c r="F43" s="103"/>
      <c r="G43" s="215"/>
      <c r="H43" s="214"/>
      <c r="I43" s="214"/>
    </row>
    <row r="44" spans="1:37">
      <c r="D44" s="109"/>
      <c r="E44" s="1358"/>
      <c r="F44" s="1027" t="s">
        <v>592</v>
      </c>
      <c r="G44" s="1027"/>
      <c r="H44" s="1027" t="s">
        <v>477</v>
      </c>
      <c r="I44" s="1027" t="s">
        <v>478</v>
      </c>
      <c r="J44" s="1027"/>
      <c r="K44" s="1027"/>
      <c r="L44" s="1027"/>
      <c r="M44" s="1027"/>
      <c r="N44" s="1027"/>
      <c r="O44" s="1027"/>
      <c r="P44" s="1027"/>
      <c r="Q44" s="1027"/>
      <c r="R44" s="1027"/>
    </row>
    <row r="45" spans="1:37">
      <c r="D45" s="109"/>
      <c r="E45" s="1359"/>
      <c r="F45" s="1027"/>
      <c r="G45" s="1027"/>
      <c r="H45" s="1027"/>
      <c r="I45" s="1027"/>
      <c r="J45" s="1027"/>
      <c r="K45" s="1027"/>
      <c r="L45" s="1027"/>
      <c r="M45" s="1027"/>
      <c r="N45" s="1027"/>
      <c r="O45" s="1027"/>
      <c r="P45" s="1027"/>
      <c r="Q45" s="1027"/>
      <c r="R45" s="1027"/>
    </row>
    <row r="46" spans="1:37">
      <c r="D46" s="109"/>
      <c r="E46" s="1107" t="s">
        <v>479</v>
      </c>
      <c r="F46" s="1035" t="s">
        <v>1258</v>
      </c>
      <c r="G46" s="1035"/>
      <c r="H46" s="1036">
        <f ca="1">TODAY()-22</f>
        <v>45687</v>
      </c>
      <c r="I46" s="1113"/>
      <c r="J46" s="1113"/>
      <c r="K46" s="1113"/>
      <c r="L46" s="1113"/>
      <c r="M46" s="1113"/>
      <c r="N46" s="1113"/>
      <c r="O46" s="1113"/>
      <c r="P46" s="1113"/>
      <c r="Q46" s="1113"/>
      <c r="R46" s="1113"/>
    </row>
    <row r="47" spans="1:37">
      <c r="D47" s="109"/>
      <c r="E47" s="1108"/>
      <c r="F47" s="1035"/>
      <c r="G47" s="1035"/>
      <c r="H47" s="1036"/>
      <c r="I47" s="1113"/>
      <c r="J47" s="1113"/>
      <c r="K47" s="1113"/>
      <c r="L47" s="1113"/>
      <c r="M47" s="1113"/>
      <c r="N47" s="1113"/>
      <c r="O47" s="1113"/>
      <c r="P47" s="1113"/>
      <c r="Q47" s="1113"/>
      <c r="R47" s="1113"/>
    </row>
    <row r="48" spans="1:37" ht="15" customHeight="1">
      <c r="D48" s="109"/>
      <c r="E48" s="1107" t="s">
        <v>480</v>
      </c>
      <c r="F48" s="1035" t="s">
        <v>594</v>
      </c>
      <c r="G48" s="1035"/>
      <c r="H48" s="1036">
        <f ca="1">TODAY()-22</f>
        <v>45687</v>
      </c>
      <c r="I48" s="1113"/>
      <c r="J48" s="1113"/>
      <c r="K48" s="1113"/>
      <c r="L48" s="1113"/>
      <c r="M48" s="1113"/>
      <c r="N48" s="1113"/>
      <c r="O48" s="1113"/>
      <c r="P48" s="1113"/>
      <c r="Q48" s="1113"/>
      <c r="R48" s="1113"/>
    </row>
    <row r="49" spans="4:18" ht="15" customHeight="1">
      <c r="D49" s="109"/>
      <c r="E49" s="1108"/>
      <c r="F49" s="1035"/>
      <c r="G49" s="1035"/>
      <c r="H49" s="1036"/>
      <c r="I49" s="1113"/>
      <c r="J49" s="1113"/>
      <c r="K49" s="1113"/>
      <c r="L49" s="1113"/>
      <c r="M49" s="1113"/>
      <c r="N49" s="1113"/>
      <c r="O49" s="1113"/>
      <c r="P49" s="1113"/>
      <c r="Q49" s="1113"/>
      <c r="R49" s="1113"/>
    </row>
    <row r="50" spans="4:18" ht="15" customHeight="1">
      <c r="E50" s="212"/>
      <c r="F50" s="212"/>
      <c r="G50" s="213"/>
      <c r="H50" s="214"/>
      <c r="I50" s="214"/>
    </row>
  </sheetData>
  <mergeCells count="70">
    <mergeCell ref="J39:L39"/>
    <mergeCell ref="M39:O39"/>
    <mergeCell ref="P39:R39"/>
    <mergeCell ref="S39:U39"/>
    <mergeCell ref="E48:E49"/>
    <mergeCell ref="F48:G49"/>
    <mergeCell ref="H48:H49"/>
    <mergeCell ref="I48:R49"/>
    <mergeCell ref="I44:R45"/>
    <mergeCell ref="E46:E47"/>
    <mergeCell ref="F46:G47"/>
    <mergeCell ref="H46:H47"/>
    <mergeCell ref="I46:R47"/>
    <mergeCell ref="J32:L32"/>
    <mergeCell ref="M32:O32"/>
    <mergeCell ref="P32:R32"/>
    <mergeCell ref="S32:U32"/>
    <mergeCell ref="B33:B37"/>
    <mergeCell ref="P24:R24"/>
    <mergeCell ref="S24:U24"/>
    <mergeCell ref="B25:B27"/>
    <mergeCell ref="J28:L28"/>
    <mergeCell ref="M28:O28"/>
    <mergeCell ref="P28:R28"/>
    <mergeCell ref="S28:U28"/>
    <mergeCell ref="J24:L24"/>
    <mergeCell ref="M24:O24"/>
    <mergeCell ref="S14:U14"/>
    <mergeCell ref="C13:D13"/>
    <mergeCell ref="J13:L13"/>
    <mergeCell ref="M13:O13"/>
    <mergeCell ref="P13:R13"/>
    <mergeCell ref="S13:U13"/>
    <mergeCell ref="E42:E43"/>
    <mergeCell ref="E44:E45"/>
    <mergeCell ref="F44:G45"/>
    <mergeCell ref="H44:H45"/>
    <mergeCell ref="C28:D28"/>
    <mergeCell ref="C29:D29"/>
    <mergeCell ref="C30:D30"/>
    <mergeCell ref="C31:D31"/>
    <mergeCell ref="C39:D39"/>
    <mergeCell ref="C32:D32"/>
    <mergeCell ref="C24:D24"/>
    <mergeCell ref="C25:D25"/>
    <mergeCell ref="C26:D26"/>
    <mergeCell ref="C27:D27"/>
    <mergeCell ref="C22:D22"/>
    <mergeCell ref="B15:B19"/>
    <mergeCell ref="B21:B23"/>
    <mergeCell ref="C23:D23"/>
    <mergeCell ref="B29:B31"/>
    <mergeCell ref="C15:C19"/>
    <mergeCell ref="C20:D20"/>
    <mergeCell ref="K1:AA4"/>
    <mergeCell ref="L5:V5"/>
    <mergeCell ref="Y5:Z5"/>
    <mergeCell ref="B8:AA9"/>
    <mergeCell ref="C21:D21"/>
    <mergeCell ref="J20:L20"/>
    <mergeCell ref="M20:O20"/>
    <mergeCell ref="P20:R20"/>
    <mergeCell ref="S20:U20"/>
    <mergeCell ref="C12:U12"/>
    <mergeCell ref="V12:Y12"/>
    <mergeCell ref="Z12:AA12"/>
    <mergeCell ref="C14:D14"/>
    <mergeCell ref="J14:L14"/>
    <mergeCell ref="M14:O14"/>
    <mergeCell ref="P14:R14"/>
  </mergeCells>
  <pageMargins left="0.23622047244094491" right="0.23622047244094491" top="0.74803149606299213" bottom="0.74803149606299213" header="0.31496062992125984" footer="0.31496062992125984"/>
  <pageSetup paperSize="5" scale="48" fitToHeight="0" orientation="landscape" r:id="rId1"/>
  <headerFooter>
    <oddFooter>&amp;LPágina &amp;P&amp;CPreparado por LUIS EMILIO &amp;D&amp;R&amp;G</oddFooter>
  </headerFooter>
  <colBreaks count="1" manualBreakCount="1">
    <brk id="28" max="123" man="1"/>
  </col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Inicio </vt:lpstr>
      <vt:lpstr>Direccion Tecnica</vt:lpstr>
      <vt:lpstr>Comercial </vt:lpstr>
      <vt:lpstr>DIR DE COMUNICACIONES</vt:lpstr>
      <vt:lpstr>Part Ciudadana</vt:lpstr>
      <vt:lpstr>PT EDI</vt:lpstr>
      <vt:lpstr>DERECHOS HUMANOS</vt:lpstr>
      <vt:lpstr>R.R.H.H.</vt:lpstr>
      <vt:lpstr>D. ADM FIC (2)</vt:lpstr>
      <vt:lpstr> Genero 2025</vt:lpstr>
      <vt:lpstr>PT  De Riesgos</vt:lpstr>
      <vt:lpstr>Control y Analisis</vt:lpstr>
      <vt:lpstr>Dir. ADM FIC 2025</vt:lpstr>
      <vt:lpstr>Dir. Plan Y Desr </vt:lpstr>
      <vt:lpstr>' Genero 2025'!Área_de_impresión</vt:lpstr>
      <vt:lpstr>'Control y Analisis'!Área_de_impresión</vt:lpstr>
      <vt:lpstr>'D. ADM FIC (2)'!Área_de_impresión</vt:lpstr>
      <vt:lpstr>'DERECHOS HUMANOS'!Área_de_impresión</vt:lpstr>
      <vt:lpstr>'DIR DE COMUNICACIONES'!Área_de_impresión</vt:lpstr>
      <vt:lpstr>'Dir. ADM FIC 2025'!Área_de_impresión</vt:lpstr>
      <vt:lpstr>'Dir. Plan Y Desr '!Área_de_impresión</vt:lpstr>
      <vt:lpstr>'Direccion Tecnica'!Área_de_impresión</vt:lpstr>
      <vt:lpstr>'Part Ciudadana'!Área_de_impresión</vt:lpstr>
      <vt:lpstr>'PT  De Riesgos'!Área_de_impresión</vt:lpstr>
      <vt:lpstr>'PT EDI'!Área_de_impresión</vt:lpstr>
      <vt:lpstr>R.R.H.H.!Área_de_impresión</vt:lpstr>
      <vt:lpstr>' Genero 2025'!Títulos_a_imprimir</vt:lpstr>
      <vt:lpstr>'Direccion Tecnica'!Títulos_a_imprimir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SANTOS</dc:creator>
  <cp:lastModifiedBy>JUAN SANTOS</cp:lastModifiedBy>
  <cp:lastPrinted>2025-02-20T18:56:25Z</cp:lastPrinted>
  <dcterms:created xsi:type="dcterms:W3CDTF">2025-02-19T15:32:10Z</dcterms:created>
  <dcterms:modified xsi:type="dcterms:W3CDTF">2025-02-21T13:06:16Z</dcterms:modified>
</cp:coreProperties>
</file>