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ntosj\Desktop\2025\2025\Informe fisico fianciero 2025\"/>
    </mc:Choice>
  </mc:AlternateContent>
  <bookViews>
    <workbookView xWindow="0" yWindow="0" windowWidth="25200" windowHeight="12675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3" l="1"/>
  <c r="E30" i="3"/>
  <c r="F30" i="1"/>
  <c r="F30" i="2" l="1"/>
  <c r="E30" i="2"/>
  <c r="E30" i="1"/>
  <c r="I30" i="3" l="1"/>
  <c r="J30" i="3"/>
  <c r="D30" i="3" l="1"/>
  <c r="I26" i="3"/>
  <c r="C16" i="3"/>
  <c r="C15" i="3"/>
  <c r="C14" i="3"/>
  <c r="J31" i="2"/>
  <c r="I31" i="2"/>
  <c r="J30" i="2"/>
  <c r="I30" i="2"/>
  <c r="I26" i="2"/>
  <c r="C16" i="2"/>
  <c r="C15" i="2"/>
  <c r="C14" i="2"/>
  <c r="B30" i="1"/>
  <c r="I26" i="1"/>
  <c r="C16" i="1"/>
  <c r="C15" i="1"/>
  <c r="C14" i="1"/>
  <c r="J30" i="1" l="1"/>
  <c r="I30" i="1"/>
</calcChain>
</file>

<file path=xl/sharedStrings.xml><?xml version="1.0" encoding="utf-8"?>
<sst xmlns="http://schemas.openxmlformats.org/spreadsheetml/2006/main" count="217" uniqueCount="84">
  <si>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</si>
  <si>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</si>
  <si>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</si>
  <si>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</si>
  <si>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</si>
  <si>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</si>
  <si>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</si>
  <si>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</si>
  <si>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</si>
  <si>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</si>
  <si>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</si>
  <si>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</si>
  <si>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</si>
  <si>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</si>
  <si>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</si>
  <si>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</si>
  <si>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</si>
  <si>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</si>
  <si>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</si>
  <si>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</si>
  <si>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</si>
  <si>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</si>
  <si>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</si>
  <si>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Sanamiento y disposición de las aguas residuales</t>
  </si>
  <si>
    <t>Descripción:</t>
  </si>
  <si>
    <t>tiene como propósito  garantizar el sistema de tratamiento (recolección, saneamiento y disposición)  de las aguas residuales de toda la provincia Espaillat.sanitario)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</si>
  <si>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</si>
  <si>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Poblacion de la provincia Espaillat.</t>
  </si>
  <si>
    <t>Resultado Asociado:</t>
  </si>
  <si>
    <t>agua residuales tratadas  y  vertidas al medio ambiente  onforme a los parámetros  establecidos por las normas.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</si>
  <si>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</si>
  <si>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</si>
  <si>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</si>
  <si>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</si>
  <si>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</si>
  <si>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</si>
  <si>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</si>
  <si>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</si>
  <si>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</si>
  <si>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</si>
  <si>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</si>
  <si>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</si>
  <si>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</si>
  <si>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</si>
  <si>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</si>
  <si>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</si>
  <si>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</si>
  <si>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</si>
  <si>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</si>
  <si>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</si>
  <si>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</si>
  <si>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</si>
  <si>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</si>
  <si>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</si>
  <si>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</si>
  <si>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</si>
  <si>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</si>
  <si>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</si>
  <si>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</si>
  <si>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</si>
  <si>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</si>
  <si>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</si>
  <si>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</si>
  <si>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</si>
  <si>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</si>
  <si>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</si>
  <si>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7675-Residentes de los sectores bajo la jurisdicción de CORAAMOCA con agua residuales tratadas y vertidas al medio ambiente conforme a los parámetros establecidos por las normas</t>
  </si>
  <si>
    <t>M3 recolectados</t>
  </si>
  <si>
    <t>03-Residentes de los sectores bajo la jurisdiccón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</si>
  <si>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Las causas estan explicadas en el acapite anterior.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</si>
  <si>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</si>
  <si>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</si>
  <si>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</si>
  <si>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</si>
  <si>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</si>
  <si>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7673-Residentes de los sectores bajo la jurisdiccón de CORAAMOCA con servicio de recolección de agua residual a través de la red de alcantarillados</t>
  </si>
  <si>
    <t>M3 de aguas residuales recolectadas</t>
  </si>
  <si>
    <t>Clientes y usuarios atendidos</t>
  </si>
  <si>
    <t>1.-Residentes de los sectores bajo la jurisdiccón de CORAAMOCA con servicio de recolección de agua residual a través de la red de alcantarillados, Consiste en agua residuales tratadas  y  vertidas al medio ambiente  conforme a los parámetros  establecidos por las normas./
 2. Servicio de recolección de aguas residuales de la red de alcantarillados.</t>
  </si>
  <si>
    <t>Agua residuales tratadas  y  vertidas al medio ambiente  onforme a los parámetros  establecidos por las normas.</t>
  </si>
  <si>
    <t>Programación Indicativa Anual del año 2025 Metas Físicas y Financieras.</t>
  </si>
  <si>
    <t>1. describir lo plasmado en el presupuesto fisico (qué se propuso obtener en base a la meta y recursos a emplear).
2. describir qué se alcanzó en base a lo planteado en el punto anterior, en términos de recursos financieros ejecutados y producción de bienes y/o servicios lograda; asi como el procentaje ejecutado con respecto a lo presupuestado.</t>
  </si>
  <si>
    <t>Programación Anual</t>
  </si>
  <si>
    <t>Ejecución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</si>
</sst>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  <numFmt numFmtId="167" formatCode="[$-10409]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2" tint="-0.499984740745262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2" tint="-0.499984740745262"/>
      </bottom>
      <diagonal/>
    </border>
    <border>
      <left/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9" fillId="0" borderId="0" xfId="0" applyFont="1" applyAlignment="1">
      <alignment horizontal="left" vertical="center" wrapText="1" readingOrder="1"/>
    </xf>
    <xf numFmtId="165" fontId="19" fillId="0" borderId="0" xfId="1" applyNumberFormat="1" applyFont="1" applyAlignment="1">
      <alignment horizontal="left" vertical="center" wrapText="1" readingOrder="1"/>
    </xf>
    <xf numFmtId="165" fontId="19" fillId="0" borderId="39" xfId="1" applyNumberFormat="1" applyFont="1" applyBorder="1" applyAlignment="1">
      <alignment horizontal="left" vertical="center" wrapText="1" readingOrder="1"/>
    </xf>
    <xf numFmtId="167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12" fillId="0" borderId="0" xfId="3" applyFont="1" applyProtection="1">
      <protection locked="0"/>
    </xf>
    <xf numFmtId="10" fontId="21" fillId="8" borderId="40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41" xfId="0" applyFont="1" applyFill="1" applyBorder="1" applyAlignment="1">
      <alignment horizontal="center" vertical="center" wrapText="1" readingOrder="1"/>
    </xf>
    <xf numFmtId="165" fontId="19" fillId="0" borderId="37" xfId="1" applyNumberFormat="1" applyFont="1" applyBorder="1" applyAlignment="1">
      <alignment horizontal="left" vertical="center" wrapText="1" readingOrder="1"/>
    </xf>
    <xf numFmtId="0" fontId="18" fillId="9" borderId="42" xfId="0" applyFont="1" applyFill="1" applyBorder="1" applyAlignment="1">
      <alignment horizontal="center" vertical="center" wrapText="1" readingOrder="1"/>
    </xf>
    <xf numFmtId="0" fontId="18" fillId="9" borderId="43" xfId="0" applyFont="1" applyFill="1" applyBorder="1" applyAlignment="1">
      <alignment horizontal="center" vertical="center" wrapText="1" readingOrder="1"/>
    </xf>
    <xf numFmtId="165" fontId="19" fillId="0" borderId="44" xfId="1" applyNumberFormat="1" applyFont="1" applyBorder="1" applyAlignment="1">
      <alignment horizontal="left" vertical="center" wrapText="1" readingOrder="1"/>
    </xf>
    <xf numFmtId="165" fontId="19" fillId="0" borderId="45" xfId="1" applyNumberFormat="1" applyFont="1" applyBorder="1" applyAlignment="1">
      <alignment horizontal="left" vertical="center" wrapText="1" readingOrder="1"/>
    </xf>
    <xf numFmtId="165" fontId="19" fillId="0" borderId="46" xfId="1" applyNumberFormat="1" applyFont="1" applyBorder="1" applyAlignment="1">
      <alignment horizontal="left" vertical="center" wrapText="1" readingOrder="1"/>
    </xf>
    <xf numFmtId="0" fontId="19" fillId="0" borderId="36" xfId="0" applyFont="1" applyBorder="1" applyAlignment="1">
      <alignment horizontal="left" vertical="center" wrapText="1" readingOrder="1"/>
    </xf>
    <xf numFmtId="0" fontId="19" fillId="0" borderId="44" xfId="0" applyFont="1" applyBorder="1" applyAlignment="1">
      <alignment horizontal="left" vertical="center" wrapText="1" readingOrder="1"/>
    </xf>
    <xf numFmtId="0" fontId="0" fillId="0" borderId="47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theme="2" tint="-0.499984740745262"/>
        </left>
        <right style="thin">
          <color theme="2" tint="-0.499984740745262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99391</xdr:colOff>
      <xdr:row>35</xdr:row>
      <xdr:rowOff>8282</xdr:rowOff>
    </xdr:from>
    <xdr:to>
      <xdr:col>9</xdr:col>
      <xdr:colOff>12483</xdr:colOff>
      <xdr:row>43</xdr:row>
      <xdr:rowOff>116433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64" t="2380"/>
        <a:stretch/>
      </xdr:blipFill>
      <xdr:spPr>
        <a:xfrm>
          <a:off x="6004891" y="11073847"/>
          <a:ext cx="2447570" cy="2377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828675</xdr:colOff>
      <xdr:row>36</xdr:row>
      <xdr:rowOff>95250</xdr:rowOff>
    </xdr:from>
    <xdr:to>
      <xdr:col>9</xdr:col>
      <xdr:colOff>228251</xdr:colOff>
      <xdr:row>44</xdr:row>
      <xdr:rowOff>104506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9325" y="12744450"/>
          <a:ext cx="2790476" cy="2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104775</xdr:colOff>
      <xdr:row>35</xdr:row>
      <xdr:rowOff>314325</xdr:rowOff>
    </xdr:from>
    <xdr:to>
      <xdr:col>9</xdr:col>
      <xdr:colOff>352076</xdr:colOff>
      <xdr:row>43</xdr:row>
      <xdr:rowOff>47375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19800" y="11915775"/>
          <a:ext cx="2790476" cy="20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/>
    <tableColumn id="4" name="Financiera_x000a_(B)" dataDxfId="36" dataCellStyle="Millares"/>
    <tableColumn id="9" name="Física_x000a_(C)" dataDxfId="35" dataCellStyle="Millares">
      <calculatedColumnFormula>+Tabla1345[Física
(A)]</calculatedColumnFormula>
    </tableColumn>
    <tableColumn id="10" name="Financiera_x000a_(D)" dataDxfId="34" dataCellStyle="Millares">
      <calculatedColumnFormula>+Tabla1345[Financiera
(B)]</calculatedColumnFormula>
    </tableColumn>
    <tableColumn id="5" name="Física _x000a_(E)" dataDxfId="33" dataCellStyle="Millares"/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 dataCellStyle="Millares"/>
    <tableColumn id="4" name="Financiera_x000a_(B)" dataDxfId="6" dataCellStyle="Millares">
      <calculatedColumnFormula>+A26</calculatedColumnFormula>
    </tableColumn>
    <tableColumn id="9" name="Física_x000a_(C)" dataDxfId="5" dataCellStyle="Millares">
      <calculatedColumnFormula>+Tabla134[Física
(A)]</calculatedColumnFormula>
    </tableColumn>
    <tableColumn id="10" name="Financiera_x000a_(D)" dataDxfId="4" dataCellStyle="Millares">
      <calculatedColumnFormula>+Tabla134[Financiera
(B)]</calculatedColumnFormula>
    </tableColumn>
    <tableColumn id="5" name="Física _x000a_(E)" dataDxfId="3" dataCellStyle="Millares"/>
    <tableColumn id="6" name="Financiera _x000a_ (F)" dataDxfId="2" dataCellStyle="Millares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="115" zoomScaleNormal="100" zoomScaleSheetLayoutView="115" workbookViewId="0">
      <selection activeCell="B35" sqref="B35:J35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53" t="s">
        <v>80</v>
      </c>
      <c r="C1" s="54"/>
      <c r="D1" s="54"/>
      <c r="E1" s="54"/>
      <c r="F1" s="54"/>
      <c r="G1" s="54"/>
      <c r="H1" s="54"/>
      <c r="I1" s="54"/>
      <c r="J1" s="55"/>
      <c r="K1" s="2"/>
    </row>
    <row r="2" spans="1:11" ht="21.75" thickBot="1" x14ac:dyDescent="0.3">
      <c r="A2" s="3"/>
      <c r="B2" s="56" t="s">
        <v>0</v>
      </c>
      <c r="C2" s="57"/>
      <c r="D2" s="56" t="s">
        <v>1</v>
      </c>
      <c r="E2" s="57"/>
      <c r="F2" s="57"/>
      <c r="G2" s="57"/>
      <c r="H2" s="58"/>
      <c r="I2" s="4" t="s">
        <v>2</v>
      </c>
      <c r="J2" s="5" t="s">
        <v>3</v>
      </c>
      <c r="K2" s="2"/>
    </row>
    <row r="3" spans="1:11" ht="21.75" thickBot="1" x14ac:dyDescent="0.3">
      <c r="A3" s="6"/>
      <c r="B3" s="59"/>
      <c r="C3" s="60"/>
      <c r="D3" s="59" t="s">
        <v>74</v>
      </c>
      <c r="E3" s="60"/>
      <c r="F3" s="60"/>
      <c r="G3" s="60"/>
      <c r="H3" s="61"/>
      <c r="I3" s="7">
        <v>45759</v>
      </c>
      <c r="J3" s="8">
        <v>1</v>
      </c>
      <c r="K3" s="2"/>
    </row>
    <row r="4" spans="1:11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2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2"/>
    </row>
    <row r="6" spans="1:11" ht="15.75" x14ac:dyDescent="0.25">
      <c r="A6" s="66" t="s">
        <v>4</v>
      </c>
      <c r="B6" s="67"/>
      <c r="C6" s="67"/>
      <c r="D6" s="67"/>
      <c r="E6" s="67"/>
      <c r="F6" s="67"/>
      <c r="G6" s="67"/>
      <c r="H6" s="67"/>
      <c r="I6" s="67"/>
      <c r="J6" s="68"/>
      <c r="K6" s="2"/>
    </row>
    <row r="7" spans="1:11" ht="15.75" x14ac:dyDescent="0.25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1"/>
      <c r="K7" s="2"/>
    </row>
    <row r="8" spans="1:11" x14ac:dyDescent="0.25">
      <c r="A8" s="9" t="s">
        <v>6</v>
      </c>
      <c r="B8" s="72" t="s">
        <v>7</v>
      </c>
      <c r="C8" s="73"/>
      <c r="D8" s="73"/>
      <c r="E8" s="73"/>
      <c r="F8" s="73"/>
      <c r="G8" s="73"/>
      <c r="H8" s="73"/>
      <c r="I8" s="73"/>
      <c r="J8" s="74"/>
      <c r="K8" s="2"/>
    </row>
    <row r="9" spans="1:11" ht="15" customHeight="1" x14ac:dyDescent="0.25">
      <c r="A9" s="10" t="s">
        <v>8</v>
      </c>
      <c r="B9" s="72" t="s">
        <v>9</v>
      </c>
      <c r="C9" s="73"/>
      <c r="D9" s="73"/>
      <c r="E9" s="73"/>
      <c r="F9" s="73"/>
      <c r="G9" s="73"/>
      <c r="H9" s="73"/>
      <c r="I9" s="73"/>
      <c r="J9" s="74"/>
      <c r="K9" s="2"/>
    </row>
    <row r="10" spans="1:11" x14ac:dyDescent="0.25">
      <c r="A10" s="10" t="s">
        <v>10</v>
      </c>
      <c r="B10" s="72" t="s">
        <v>11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1" ht="48.75" customHeight="1" x14ac:dyDescent="0.25">
      <c r="A11" s="9" t="s">
        <v>12</v>
      </c>
      <c r="B11" s="75" t="s">
        <v>13</v>
      </c>
      <c r="C11" s="75"/>
      <c r="D11" s="75"/>
      <c r="E11" s="75"/>
      <c r="F11" s="75"/>
      <c r="G11" s="75"/>
      <c r="H11" s="75"/>
      <c r="I11" s="75"/>
      <c r="J11" s="76"/>
    </row>
    <row r="12" spans="1:11" ht="48" customHeight="1" x14ac:dyDescent="0.25">
      <c r="A12" s="9" t="s">
        <v>14</v>
      </c>
      <c r="B12" s="75" t="s">
        <v>15</v>
      </c>
      <c r="C12" s="75"/>
      <c r="D12" s="75"/>
      <c r="E12" s="75"/>
      <c r="F12" s="75"/>
      <c r="G12" s="75"/>
      <c r="H12" s="75"/>
      <c r="I12" s="75"/>
      <c r="J12" s="76"/>
    </row>
    <row r="13" spans="1:11" ht="15.75" x14ac:dyDescent="0.25">
      <c r="A13" s="66" t="s">
        <v>16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27.75" customHeight="1" x14ac:dyDescent="0.25">
      <c r="A14" s="9" t="s">
        <v>17</v>
      </c>
      <c r="B14" s="12">
        <v>2</v>
      </c>
      <c r="C14" s="62" t="str">
        <f>IFERROR(VLOOKUP(B14,'[1]Validacion datos'!A2:B5,2,FALSE),"")</f>
        <v>DESARROLLO SOCIAL</v>
      </c>
      <c r="D14" s="62"/>
      <c r="E14" s="62"/>
      <c r="F14" s="62"/>
      <c r="G14" s="62"/>
      <c r="H14" s="62"/>
      <c r="I14" s="62"/>
      <c r="J14" s="62"/>
    </row>
    <row r="15" spans="1:11" ht="26.25" customHeight="1" x14ac:dyDescent="0.25">
      <c r="A15" s="9" t="s">
        <v>18</v>
      </c>
      <c r="B15" s="13">
        <v>2.5</v>
      </c>
      <c r="C15" s="62" t="str">
        <f>IFERROR(VLOOKUP(B15,'[1]Validacion datos'!A8:B26,2,FALSE),"")</f>
        <v>Vivienda digna en entornos saludables</v>
      </c>
      <c r="D15" s="62"/>
      <c r="E15" s="62"/>
      <c r="F15" s="62"/>
      <c r="G15" s="62"/>
      <c r="H15" s="62"/>
      <c r="I15" s="62"/>
      <c r="J15" s="62"/>
    </row>
    <row r="16" spans="1:11" ht="29.25" customHeight="1" x14ac:dyDescent="0.25">
      <c r="A16" s="9" t="s">
        <v>19</v>
      </c>
      <c r="B16" s="14" t="s">
        <v>20</v>
      </c>
      <c r="C16" s="62" t="str">
        <f>IFERROR(VLOOKUP(B16,'[1]Validacion datos'!D8:E64,2,FALSE),"")</f>
        <v>Garantizar el acceso universal a servicios de agua potable y saneamiento, provistos con calidad y eficiencia</v>
      </c>
      <c r="D16" s="62"/>
      <c r="E16" s="62"/>
      <c r="F16" s="62"/>
      <c r="G16" s="62"/>
      <c r="H16" s="62"/>
      <c r="I16" s="62"/>
      <c r="J16" s="62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66" t="s">
        <v>21</v>
      </c>
      <c r="B18" s="67"/>
      <c r="C18" s="67"/>
      <c r="D18" s="67"/>
      <c r="E18" s="67"/>
      <c r="F18" s="67"/>
      <c r="G18" s="67"/>
      <c r="H18" s="67"/>
      <c r="I18" s="67"/>
      <c r="J18" s="68"/>
    </row>
    <row r="19" spans="1:11" ht="29.25" customHeight="1" x14ac:dyDescent="0.25">
      <c r="A19" s="9" t="s">
        <v>22</v>
      </c>
      <c r="B19" s="75" t="s">
        <v>23</v>
      </c>
      <c r="C19" s="75"/>
      <c r="D19" s="75"/>
      <c r="E19" s="75"/>
      <c r="F19" s="75"/>
      <c r="G19" s="75"/>
      <c r="H19" s="75"/>
      <c r="I19" s="75"/>
      <c r="J19" s="76"/>
    </row>
    <row r="20" spans="1:11" ht="33" customHeight="1" x14ac:dyDescent="0.25">
      <c r="A20" s="18" t="s">
        <v>24</v>
      </c>
      <c r="B20" s="75" t="s">
        <v>25</v>
      </c>
      <c r="C20" s="75"/>
      <c r="D20" s="75"/>
      <c r="E20" s="75"/>
      <c r="F20" s="75"/>
      <c r="G20" s="75"/>
      <c r="H20" s="75"/>
      <c r="I20" s="75"/>
      <c r="J20" s="76"/>
    </row>
    <row r="21" spans="1:11" ht="34.5" customHeight="1" x14ac:dyDescent="0.25">
      <c r="A21" s="18" t="s">
        <v>26</v>
      </c>
      <c r="B21" s="75" t="s">
        <v>27</v>
      </c>
      <c r="C21" s="75"/>
      <c r="D21" s="75"/>
      <c r="E21" s="75"/>
      <c r="F21" s="75"/>
      <c r="G21" s="75"/>
      <c r="H21" s="75"/>
      <c r="I21" s="75"/>
      <c r="J21" s="76"/>
    </row>
    <row r="22" spans="1:11" ht="35.25" customHeight="1" x14ac:dyDescent="0.25">
      <c r="A22" s="18" t="s">
        <v>28</v>
      </c>
      <c r="B22" s="75" t="s">
        <v>29</v>
      </c>
      <c r="C22" s="75"/>
      <c r="D22" s="75"/>
      <c r="E22" s="75"/>
      <c r="F22" s="75"/>
      <c r="G22" s="75"/>
      <c r="H22" s="75"/>
      <c r="I22" s="75"/>
      <c r="J22" s="76"/>
      <c r="K22" s="2"/>
    </row>
    <row r="23" spans="1:11" ht="15.75" x14ac:dyDescent="0.25">
      <c r="A23" s="66" t="s">
        <v>30</v>
      </c>
      <c r="B23" s="67"/>
      <c r="C23" s="67"/>
      <c r="D23" s="67"/>
      <c r="E23" s="67"/>
      <c r="F23" s="67"/>
      <c r="G23" s="67"/>
      <c r="H23" s="67"/>
      <c r="I23" s="67"/>
      <c r="J23" s="68"/>
    </row>
    <row r="24" spans="1:11" ht="15.75" x14ac:dyDescent="0.25">
      <c r="A24" s="69" t="s">
        <v>31</v>
      </c>
      <c r="B24" s="70"/>
      <c r="C24" s="70"/>
      <c r="D24" s="70"/>
      <c r="E24" s="70"/>
      <c r="F24" s="70"/>
      <c r="G24" s="70"/>
      <c r="H24" s="70"/>
      <c r="I24" s="70"/>
      <c r="J24" s="71"/>
      <c r="K24" s="2"/>
    </row>
    <row r="25" spans="1:11" ht="15" customHeight="1" x14ac:dyDescent="0.25">
      <c r="A25" s="84" t="s">
        <v>32</v>
      </c>
      <c r="B25" s="85"/>
      <c r="C25" s="86" t="s">
        <v>33</v>
      </c>
      <c r="D25" s="87"/>
      <c r="E25" s="87"/>
      <c r="F25" s="87" t="s">
        <v>34</v>
      </c>
      <c r="G25" s="87"/>
      <c r="H25" s="85"/>
      <c r="I25" s="86" t="s">
        <v>35</v>
      </c>
      <c r="J25" s="88"/>
    </row>
    <row r="26" spans="1:11" x14ac:dyDescent="0.25">
      <c r="A26" s="77">
        <v>119075028</v>
      </c>
      <c r="B26" s="78"/>
      <c r="C26" s="79"/>
      <c r="D26" s="80"/>
      <c r="E26" s="81"/>
      <c r="F26" s="79"/>
      <c r="G26" s="80"/>
      <c r="H26" s="81"/>
      <c r="I26" s="82">
        <f>+IF(F26&gt;0,F26/C26,0)</f>
        <v>0</v>
      </c>
      <c r="J26" s="83"/>
    </row>
    <row r="27" spans="1:11" ht="15.75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1"/>
      <c r="K27" s="2"/>
    </row>
    <row r="28" spans="1:11" ht="15" customHeight="1" x14ac:dyDescent="0.25">
      <c r="A28" s="19"/>
      <c r="B28"/>
      <c r="C28" s="89" t="s">
        <v>36</v>
      </c>
      <c r="D28" s="90"/>
      <c r="E28" s="89" t="s">
        <v>82</v>
      </c>
      <c r="F28" s="90"/>
      <c r="G28" s="89" t="s">
        <v>83</v>
      </c>
      <c r="H28" s="89"/>
      <c r="I28" s="89" t="s">
        <v>37</v>
      </c>
      <c r="J28" s="91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48</v>
      </c>
      <c r="B30" s="24" t="str">
        <f>+'[2]Evaluación 2023 (programa 11.)'!M31</f>
        <v>M3 de agua producido</v>
      </c>
      <c r="C30" s="25">
        <v>47000000</v>
      </c>
      <c r="D30" s="25">
        <v>119075912.28</v>
      </c>
      <c r="E30" s="25">
        <f>+Tabla1345[Física
(A)]</f>
        <v>47000000</v>
      </c>
      <c r="F30" s="25">
        <f>+Tabla1345[Financiera
(B)]</f>
        <v>119075912.28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15.75" x14ac:dyDescent="0.25">
      <c r="A31" s="66" t="s">
        <v>49</v>
      </c>
      <c r="B31" s="67"/>
      <c r="C31" s="67"/>
      <c r="D31" s="67"/>
      <c r="E31" s="67"/>
      <c r="F31" s="67"/>
      <c r="G31" s="67"/>
      <c r="H31" s="67"/>
      <c r="I31" s="67"/>
      <c r="J31" s="68"/>
    </row>
    <row r="32" spans="1:11" ht="15.75" x14ac:dyDescent="0.25">
      <c r="A32" s="69" t="s">
        <v>50</v>
      </c>
      <c r="B32" s="70"/>
      <c r="C32" s="70"/>
      <c r="D32" s="70"/>
      <c r="E32" s="70"/>
      <c r="F32" s="70"/>
      <c r="G32" s="70"/>
      <c r="H32" s="70"/>
      <c r="I32" s="70"/>
      <c r="J32" s="71"/>
      <c r="K32" s="2"/>
    </row>
    <row r="33" spans="1:11" ht="15" customHeight="1" x14ac:dyDescent="0.25">
      <c r="A33" s="29" t="s">
        <v>51</v>
      </c>
      <c r="B33" s="75" t="s">
        <v>52</v>
      </c>
      <c r="C33" s="75"/>
      <c r="D33" s="75"/>
      <c r="E33" s="75"/>
      <c r="F33" s="75"/>
      <c r="G33" s="75"/>
      <c r="H33" s="75"/>
      <c r="I33" s="75"/>
      <c r="J33" s="76"/>
    </row>
    <row r="34" spans="1:11" ht="30" customHeight="1" x14ac:dyDescent="0.25">
      <c r="A34" s="29" t="s">
        <v>53</v>
      </c>
      <c r="B34" s="75" t="s">
        <v>54</v>
      </c>
      <c r="C34" s="75"/>
      <c r="D34" s="75"/>
      <c r="E34" s="75"/>
      <c r="F34" s="75"/>
      <c r="G34" s="75"/>
      <c r="H34" s="75"/>
      <c r="I34" s="75"/>
      <c r="J34" s="76"/>
    </row>
    <row r="35" spans="1:11" ht="54.75" customHeight="1" x14ac:dyDescent="0.25">
      <c r="A35" s="29" t="s">
        <v>55</v>
      </c>
      <c r="B35" s="75" t="s">
        <v>81</v>
      </c>
      <c r="C35" s="75"/>
      <c r="D35" s="75"/>
      <c r="E35" s="75"/>
      <c r="F35" s="75"/>
      <c r="G35" s="75"/>
      <c r="H35" s="75"/>
      <c r="I35" s="75"/>
      <c r="J35" s="76"/>
    </row>
    <row r="36" spans="1:11" ht="30" x14ac:dyDescent="0.25">
      <c r="A36" s="29" t="s">
        <v>56</v>
      </c>
      <c r="B36" s="75" t="s">
        <v>69</v>
      </c>
      <c r="C36" s="75"/>
      <c r="D36" s="75"/>
      <c r="E36" s="75"/>
      <c r="F36" s="75"/>
      <c r="G36" s="75"/>
      <c r="H36" s="75"/>
      <c r="I36" s="75"/>
      <c r="J36" s="76"/>
    </row>
    <row r="37" spans="1:11" ht="15.75" x14ac:dyDescent="0.25">
      <c r="A37" s="66" t="s">
        <v>57</v>
      </c>
      <c r="B37" s="67"/>
      <c r="C37" s="67"/>
      <c r="D37" s="67"/>
      <c r="E37" s="67"/>
      <c r="F37" s="67"/>
      <c r="G37" s="67"/>
      <c r="H37" s="67"/>
      <c r="I37" s="67"/>
      <c r="J37" s="68"/>
    </row>
    <row r="38" spans="1:11" ht="15.75" x14ac:dyDescent="0.25">
      <c r="A38" s="92" t="s">
        <v>58</v>
      </c>
      <c r="B38" s="93"/>
      <c r="C38" s="93"/>
      <c r="D38" s="93"/>
      <c r="E38" s="93"/>
      <c r="F38" s="93"/>
      <c r="G38" s="93"/>
      <c r="H38" s="93"/>
      <c r="I38" s="93"/>
      <c r="J38" s="94"/>
      <c r="K38" s="2"/>
    </row>
    <row r="39" spans="1:11" ht="27.75" customHeight="1" x14ac:dyDescent="0.25">
      <c r="A39" s="95" t="s">
        <v>59</v>
      </c>
      <c r="B39" s="96"/>
      <c r="C39" s="96"/>
      <c r="D39" s="96"/>
      <c r="E39" s="96"/>
      <c r="F39" s="96"/>
      <c r="G39" s="96"/>
      <c r="H39" s="96"/>
      <c r="I39" s="96"/>
      <c r="J39" s="97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8" t="s">
        <v>60</v>
      </c>
      <c r="B41" s="98"/>
      <c r="C41" s="98"/>
      <c r="D41" s="98"/>
      <c r="E41" s="98"/>
      <c r="F41" s="98"/>
      <c r="G41" s="98"/>
      <c r="H41" s="98"/>
      <c r="I41" s="98"/>
      <c r="J41" s="98"/>
    </row>
    <row r="42" spans="1:11" ht="15.75" thickBot="1" x14ac:dyDescent="0.3">
      <c r="A42" s="31" t="s">
        <v>61</v>
      </c>
      <c r="B42" s="32">
        <v>447209117</v>
      </c>
      <c r="G42" s="99"/>
      <c r="H42" s="99"/>
      <c r="I42" s="99"/>
    </row>
    <row r="43" spans="1:11" x14ac:dyDescent="0.25">
      <c r="A43" s="31" t="s">
        <v>62</v>
      </c>
      <c r="B43" s="32"/>
      <c r="D43" s="37"/>
      <c r="G43" s="100" t="s">
        <v>63</v>
      </c>
      <c r="H43" s="100"/>
      <c r="I43" s="100"/>
    </row>
    <row r="44" spans="1:11" x14ac:dyDescent="0.25">
      <c r="A44" s="31" t="s">
        <v>64</v>
      </c>
      <c r="B44" s="32"/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paperSize="121"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view="pageBreakPreview" zoomScaleNormal="100" zoomScaleSheetLayoutView="100" workbookViewId="0">
      <selection activeCell="B1" sqref="B1:J1"/>
    </sheetView>
  </sheetViews>
  <sheetFormatPr baseColWidth="10" defaultRowHeight="15" x14ac:dyDescent="0.25"/>
  <cols>
    <col min="1" max="1" width="23" style="11" customWidth="1"/>
    <col min="2" max="2" width="16.85546875" style="11" customWidth="1"/>
    <col min="3" max="9" width="12.7109375" style="11" customWidth="1"/>
    <col min="10" max="10" width="14.140625" style="11" customWidth="1"/>
    <col min="11" max="11" width="11.42578125" style="11"/>
  </cols>
  <sheetData>
    <row r="1" spans="1:11" ht="21.75" thickBot="1" x14ac:dyDescent="0.3">
      <c r="A1" s="1"/>
      <c r="B1" s="53" t="s">
        <v>80</v>
      </c>
      <c r="C1" s="54"/>
      <c r="D1" s="54"/>
      <c r="E1" s="54"/>
      <c r="F1" s="54"/>
      <c r="G1" s="54"/>
      <c r="H1" s="54"/>
      <c r="I1" s="54"/>
      <c r="J1" s="55"/>
      <c r="K1" s="2"/>
    </row>
    <row r="2" spans="1:11" ht="32.25" customHeight="1" thickBot="1" x14ac:dyDescent="0.3">
      <c r="A2" s="3"/>
      <c r="B2" s="56" t="s">
        <v>0</v>
      </c>
      <c r="C2" s="57"/>
      <c r="D2" s="56" t="s">
        <v>1</v>
      </c>
      <c r="E2" s="57"/>
      <c r="F2" s="57"/>
      <c r="G2" s="57"/>
      <c r="H2" s="58"/>
      <c r="I2" s="4" t="s">
        <v>2</v>
      </c>
      <c r="J2" s="5" t="s">
        <v>3</v>
      </c>
      <c r="K2" s="2"/>
    </row>
    <row r="3" spans="1:11" ht="21.75" thickBot="1" x14ac:dyDescent="0.3">
      <c r="A3" s="6"/>
      <c r="B3" s="59"/>
      <c r="C3" s="60"/>
      <c r="D3" s="59" t="s">
        <v>74</v>
      </c>
      <c r="E3" s="60"/>
      <c r="F3" s="60"/>
      <c r="G3" s="60"/>
      <c r="H3" s="61"/>
      <c r="I3" s="7">
        <v>45394</v>
      </c>
      <c r="J3" s="8">
        <v>1</v>
      </c>
      <c r="K3" s="2"/>
    </row>
    <row r="4" spans="1:11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2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2"/>
    </row>
    <row r="6" spans="1:11" ht="15.75" x14ac:dyDescent="0.25">
      <c r="A6" s="66" t="s">
        <v>4</v>
      </c>
      <c r="B6" s="67"/>
      <c r="C6" s="67"/>
      <c r="D6" s="67"/>
      <c r="E6" s="67"/>
      <c r="F6" s="67"/>
      <c r="G6" s="67"/>
      <c r="H6" s="67"/>
      <c r="I6" s="67"/>
      <c r="J6" s="68"/>
      <c r="K6" s="2"/>
    </row>
    <row r="7" spans="1:11" ht="15.75" x14ac:dyDescent="0.25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1"/>
      <c r="K7" s="2"/>
    </row>
    <row r="8" spans="1:11" x14ac:dyDescent="0.25">
      <c r="A8" s="9" t="s">
        <v>6</v>
      </c>
      <c r="B8" s="72" t="s">
        <v>7</v>
      </c>
      <c r="C8" s="73"/>
      <c r="D8" s="73"/>
      <c r="E8" s="73"/>
      <c r="F8" s="73"/>
      <c r="G8" s="73"/>
      <c r="H8" s="73"/>
      <c r="I8" s="73"/>
      <c r="J8" s="74"/>
      <c r="K8" s="2"/>
    </row>
    <row r="9" spans="1:11" ht="15" customHeight="1" x14ac:dyDescent="0.25">
      <c r="A9" s="10" t="s">
        <v>8</v>
      </c>
      <c r="B9" s="72" t="s">
        <v>65</v>
      </c>
      <c r="C9" s="73"/>
      <c r="D9" s="73"/>
      <c r="E9" s="73"/>
      <c r="F9" s="73"/>
      <c r="G9" s="73"/>
      <c r="H9" s="73"/>
      <c r="I9" s="73"/>
      <c r="J9" s="74"/>
      <c r="K9" s="2"/>
    </row>
    <row r="10" spans="1:11" x14ac:dyDescent="0.25">
      <c r="A10" s="10" t="s">
        <v>10</v>
      </c>
      <c r="B10" s="72" t="s">
        <v>11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1" ht="48.75" customHeight="1" x14ac:dyDescent="0.25">
      <c r="A11" s="9" t="s">
        <v>12</v>
      </c>
      <c r="B11" s="75" t="s">
        <v>13</v>
      </c>
      <c r="C11" s="75"/>
      <c r="D11" s="75"/>
      <c r="E11" s="75"/>
      <c r="F11" s="75"/>
      <c r="G11" s="75"/>
      <c r="H11" s="75"/>
      <c r="I11" s="75"/>
      <c r="J11" s="76"/>
    </row>
    <row r="12" spans="1:11" ht="48" customHeight="1" x14ac:dyDescent="0.25">
      <c r="A12" s="9" t="s">
        <v>14</v>
      </c>
      <c r="B12" s="75" t="s">
        <v>15</v>
      </c>
      <c r="C12" s="75"/>
      <c r="D12" s="75"/>
      <c r="E12" s="75"/>
      <c r="F12" s="75"/>
      <c r="G12" s="75"/>
      <c r="H12" s="75"/>
      <c r="I12" s="75"/>
      <c r="J12" s="76"/>
    </row>
    <row r="13" spans="1:11" ht="15.75" x14ac:dyDescent="0.25">
      <c r="A13" s="66" t="s">
        <v>16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27.75" customHeight="1" x14ac:dyDescent="0.25">
      <c r="A14" s="9" t="s">
        <v>17</v>
      </c>
      <c r="B14" s="12">
        <v>2</v>
      </c>
      <c r="C14" s="62" t="str">
        <f>IFERROR(VLOOKUP(B14,'[1]Validacion datos'!A2:B5,2,FALSE),"")</f>
        <v>DESARROLLO SOCIAL</v>
      </c>
      <c r="D14" s="62"/>
      <c r="E14" s="62"/>
      <c r="F14" s="62"/>
      <c r="G14" s="62"/>
      <c r="H14" s="62"/>
      <c r="I14" s="62"/>
      <c r="J14" s="62"/>
    </row>
    <row r="15" spans="1:11" ht="26.25" customHeight="1" x14ac:dyDescent="0.25">
      <c r="A15" s="9" t="s">
        <v>18</v>
      </c>
      <c r="B15" s="13">
        <v>2.5</v>
      </c>
      <c r="C15" s="62" t="str">
        <f>IFERROR(VLOOKUP(B15,'[1]Validacion datos'!A8:B26,2,FALSE),"")</f>
        <v>Vivienda digna en entornos saludables</v>
      </c>
      <c r="D15" s="62"/>
      <c r="E15" s="62"/>
      <c r="F15" s="62"/>
      <c r="G15" s="62"/>
      <c r="H15" s="62"/>
      <c r="I15" s="62"/>
      <c r="J15" s="62"/>
    </row>
    <row r="16" spans="1:11" ht="29.25" customHeight="1" x14ac:dyDescent="0.25">
      <c r="A16" s="9" t="s">
        <v>19</v>
      </c>
      <c r="B16" s="14" t="s">
        <v>20</v>
      </c>
      <c r="C16" s="62" t="str">
        <f>IFERROR(VLOOKUP(B16,'[1]Validacion datos'!D8:E64,2,FALSE),"")</f>
        <v>Garantizar el acceso universal a servicios de agua potable y saneamiento, provistos con calidad y eficiencia</v>
      </c>
      <c r="D16" s="62"/>
      <c r="E16" s="62"/>
      <c r="F16" s="62"/>
      <c r="G16" s="62"/>
      <c r="H16" s="62"/>
      <c r="I16" s="62"/>
      <c r="J16" s="62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66" t="s">
        <v>21</v>
      </c>
      <c r="B18" s="67"/>
      <c r="C18" s="67"/>
      <c r="D18" s="67"/>
      <c r="E18" s="67"/>
      <c r="F18" s="67"/>
      <c r="G18" s="67"/>
      <c r="H18" s="67"/>
      <c r="I18" s="67"/>
      <c r="J18" s="68"/>
    </row>
    <row r="19" spans="1:11" ht="29.25" customHeight="1" x14ac:dyDescent="0.25">
      <c r="A19" s="9" t="s">
        <v>22</v>
      </c>
      <c r="B19" s="75" t="s">
        <v>23</v>
      </c>
      <c r="C19" s="75"/>
      <c r="D19" s="75"/>
      <c r="E19" s="75"/>
      <c r="F19" s="75"/>
      <c r="G19" s="75"/>
      <c r="H19" s="75"/>
      <c r="I19" s="75"/>
      <c r="J19" s="76"/>
    </row>
    <row r="20" spans="1:11" ht="33" customHeight="1" x14ac:dyDescent="0.25">
      <c r="A20" s="18" t="s">
        <v>24</v>
      </c>
      <c r="B20" s="75" t="s">
        <v>25</v>
      </c>
      <c r="C20" s="75"/>
      <c r="D20" s="75"/>
      <c r="E20" s="75"/>
      <c r="F20" s="75"/>
      <c r="G20" s="75"/>
      <c r="H20" s="75"/>
      <c r="I20" s="75"/>
      <c r="J20" s="76"/>
    </row>
    <row r="21" spans="1:11" ht="34.5" customHeight="1" x14ac:dyDescent="0.25">
      <c r="A21" s="18" t="s">
        <v>26</v>
      </c>
      <c r="B21" s="75" t="s">
        <v>27</v>
      </c>
      <c r="C21" s="75"/>
      <c r="D21" s="75"/>
      <c r="E21" s="75"/>
      <c r="F21" s="75"/>
      <c r="G21" s="75"/>
      <c r="H21" s="75"/>
      <c r="I21" s="75"/>
      <c r="J21" s="76"/>
    </row>
    <row r="22" spans="1:11" ht="35.25" customHeight="1" x14ac:dyDescent="0.25">
      <c r="A22" s="18" t="s">
        <v>28</v>
      </c>
      <c r="B22" s="75" t="s">
        <v>29</v>
      </c>
      <c r="C22" s="75"/>
      <c r="D22" s="75"/>
      <c r="E22" s="75"/>
      <c r="F22" s="75"/>
      <c r="G22" s="75"/>
      <c r="H22" s="75"/>
      <c r="I22" s="75"/>
      <c r="J22" s="76"/>
      <c r="K22" s="2"/>
    </row>
    <row r="23" spans="1:11" ht="15.75" x14ac:dyDescent="0.25">
      <c r="A23" s="66" t="s">
        <v>30</v>
      </c>
      <c r="B23" s="67"/>
      <c r="C23" s="67"/>
      <c r="D23" s="67"/>
      <c r="E23" s="67"/>
      <c r="F23" s="67"/>
      <c r="G23" s="67"/>
      <c r="H23" s="67"/>
      <c r="I23" s="67"/>
      <c r="J23" s="68"/>
    </row>
    <row r="24" spans="1:11" ht="15.75" x14ac:dyDescent="0.25">
      <c r="A24" s="69" t="s">
        <v>31</v>
      </c>
      <c r="B24" s="70"/>
      <c r="C24" s="70"/>
      <c r="D24" s="70"/>
      <c r="E24" s="70"/>
      <c r="F24" s="70"/>
      <c r="G24" s="70"/>
      <c r="H24" s="70"/>
      <c r="I24" s="70"/>
      <c r="J24" s="71"/>
      <c r="K24" s="2"/>
    </row>
    <row r="25" spans="1:11" ht="15" customHeight="1" x14ac:dyDescent="0.25">
      <c r="A25" s="84" t="s">
        <v>32</v>
      </c>
      <c r="B25" s="85"/>
      <c r="C25" s="86" t="s">
        <v>33</v>
      </c>
      <c r="D25" s="87"/>
      <c r="E25" s="87"/>
      <c r="F25" s="87" t="s">
        <v>34</v>
      </c>
      <c r="G25" s="87"/>
      <c r="H25" s="85"/>
      <c r="I25" s="86" t="s">
        <v>35</v>
      </c>
      <c r="J25" s="88"/>
    </row>
    <row r="26" spans="1:11" x14ac:dyDescent="0.25">
      <c r="A26" s="101">
        <v>4602508</v>
      </c>
      <c r="B26" s="102"/>
      <c r="C26" s="79"/>
      <c r="D26" s="80"/>
      <c r="E26" s="81"/>
      <c r="F26" s="79"/>
      <c r="G26" s="80"/>
      <c r="H26" s="81"/>
      <c r="I26" s="82">
        <f>+IF(F26&gt;0,F26/C26,0)</f>
        <v>0</v>
      </c>
      <c r="J26" s="83"/>
    </row>
    <row r="27" spans="1:11" ht="15.75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1"/>
      <c r="K27" s="2"/>
    </row>
    <row r="28" spans="1:11" x14ac:dyDescent="0.25">
      <c r="A28" s="19"/>
      <c r="B28"/>
      <c r="C28" s="89" t="s">
        <v>36</v>
      </c>
      <c r="D28" s="90"/>
      <c r="E28" s="89" t="s">
        <v>82</v>
      </c>
      <c r="F28" s="90"/>
      <c r="G28" s="89" t="s">
        <v>83</v>
      </c>
      <c r="H28" s="89"/>
      <c r="I28" s="89" t="s">
        <v>37</v>
      </c>
      <c r="J28" s="91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33" t="s">
        <v>75</v>
      </c>
      <c r="B30" s="24" t="s">
        <v>76</v>
      </c>
      <c r="C30" s="25">
        <v>2000000</v>
      </c>
      <c r="D30" s="25">
        <v>4602508</v>
      </c>
      <c r="E30" s="25">
        <f>+Tabla13[[#This Row],[Física
(A)]]</f>
        <v>2000000</v>
      </c>
      <c r="F30" s="25">
        <f>+Tabla13[[#This Row],[Financiera
(B)]]</f>
        <v>4602508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64.5" customHeight="1" x14ac:dyDescent="0.25">
      <c r="A31" s="33" t="s">
        <v>66</v>
      </c>
      <c r="B31" s="24" t="s">
        <v>67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5">
        <v>0</v>
      </c>
      <c r="I31" s="27">
        <f>IF(G31&gt;0,G31/C31,0)</f>
        <v>0</v>
      </c>
      <c r="J31" s="36">
        <f>IF(H31&gt;0,H31/D31,0)</f>
        <v>0</v>
      </c>
    </row>
    <row r="32" spans="1:11" ht="15.75" x14ac:dyDescent="0.25">
      <c r="A32" s="66" t="s">
        <v>49</v>
      </c>
      <c r="B32" s="67"/>
      <c r="C32" s="67"/>
      <c r="D32" s="67"/>
      <c r="E32" s="67"/>
      <c r="F32" s="67"/>
      <c r="G32" s="67"/>
      <c r="H32" s="67"/>
      <c r="I32" s="67"/>
      <c r="J32" s="68"/>
    </row>
    <row r="33" spans="1:11" ht="15.75" x14ac:dyDescent="0.25">
      <c r="A33" s="69" t="s">
        <v>50</v>
      </c>
      <c r="B33" s="70"/>
      <c r="C33" s="70"/>
      <c r="D33" s="70"/>
      <c r="E33" s="70"/>
      <c r="F33" s="70"/>
      <c r="G33" s="70"/>
      <c r="H33" s="70"/>
      <c r="I33" s="70"/>
      <c r="J33" s="71"/>
      <c r="K33" s="2"/>
    </row>
    <row r="34" spans="1:11" ht="27" customHeight="1" x14ac:dyDescent="0.25">
      <c r="A34" s="29" t="s">
        <v>51</v>
      </c>
      <c r="B34" s="75" t="s">
        <v>68</v>
      </c>
      <c r="C34" s="75"/>
      <c r="D34" s="75"/>
      <c r="E34" s="75"/>
      <c r="F34" s="75"/>
      <c r="G34" s="75"/>
      <c r="H34" s="75"/>
      <c r="I34" s="75"/>
      <c r="J34" s="76"/>
    </row>
    <row r="35" spans="1:11" ht="36.75" customHeight="1" x14ac:dyDescent="0.25">
      <c r="A35" s="29" t="s">
        <v>53</v>
      </c>
      <c r="B35" s="75" t="s">
        <v>78</v>
      </c>
      <c r="C35" s="75"/>
      <c r="D35" s="75"/>
      <c r="E35" s="75"/>
      <c r="F35" s="75"/>
      <c r="G35" s="75"/>
      <c r="H35" s="75"/>
      <c r="I35" s="75"/>
      <c r="J35" s="76"/>
    </row>
    <row r="36" spans="1:11" ht="85.5" customHeight="1" x14ac:dyDescent="0.25">
      <c r="A36" s="29" t="s">
        <v>55</v>
      </c>
      <c r="B36" s="75" t="s">
        <v>81</v>
      </c>
      <c r="C36" s="75"/>
      <c r="D36" s="75"/>
      <c r="E36" s="75"/>
      <c r="F36" s="75"/>
      <c r="G36" s="75"/>
      <c r="H36" s="75"/>
      <c r="I36" s="75"/>
      <c r="J36" s="76"/>
    </row>
    <row r="37" spans="1:11" ht="30" x14ac:dyDescent="0.25">
      <c r="A37" s="29" t="s">
        <v>56</v>
      </c>
      <c r="B37" s="75" t="s">
        <v>69</v>
      </c>
      <c r="C37" s="75"/>
      <c r="D37" s="75"/>
      <c r="E37" s="75"/>
      <c r="F37" s="75"/>
      <c r="G37" s="75"/>
      <c r="H37" s="75"/>
      <c r="I37" s="75"/>
      <c r="J37" s="76"/>
    </row>
    <row r="38" spans="1:11" ht="15.75" x14ac:dyDescent="0.25">
      <c r="A38" s="66" t="s">
        <v>57</v>
      </c>
      <c r="B38" s="67"/>
      <c r="C38" s="67"/>
      <c r="D38" s="67"/>
      <c r="E38" s="67"/>
      <c r="F38" s="67"/>
      <c r="G38" s="67"/>
      <c r="H38" s="67"/>
      <c r="I38" s="67"/>
      <c r="J38" s="68"/>
    </row>
    <row r="39" spans="1:11" ht="15.75" x14ac:dyDescent="0.25">
      <c r="A39" s="92" t="s">
        <v>58</v>
      </c>
      <c r="B39" s="93"/>
      <c r="C39" s="93"/>
      <c r="D39" s="93"/>
      <c r="E39" s="93"/>
      <c r="F39" s="93"/>
      <c r="G39" s="93"/>
      <c r="H39" s="93"/>
      <c r="I39" s="93"/>
      <c r="J39" s="94"/>
      <c r="K39" s="2"/>
    </row>
    <row r="40" spans="1:11" ht="27.75" customHeight="1" x14ac:dyDescent="0.25">
      <c r="A40" s="95" t="s">
        <v>59</v>
      </c>
      <c r="B40" s="96"/>
      <c r="C40" s="96"/>
      <c r="D40" s="96"/>
      <c r="E40" s="96"/>
      <c r="F40" s="96"/>
      <c r="G40" s="96"/>
      <c r="H40" s="96"/>
      <c r="I40" s="96"/>
      <c r="J40" s="97"/>
    </row>
    <row r="41" spans="1:11" ht="18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30.75" customHeight="1" x14ac:dyDescent="0.25">
      <c r="A42" s="98" t="s">
        <v>60</v>
      </c>
      <c r="B42" s="98"/>
      <c r="C42" s="98"/>
      <c r="D42" s="98"/>
      <c r="E42" s="98"/>
      <c r="F42" s="98"/>
      <c r="G42" s="98"/>
      <c r="H42" s="98"/>
      <c r="I42" s="98"/>
      <c r="J42" s="98"/>
    </row>
    <row r="43" spans="1:11" ht="15.75" thickBot="1" x14ac:dyDescent="0.3">
      <c r="A43" s="31" t="s">
        <v>61</v>
      </c>
      <c r="B43" s="32">
        <v>447209117</v>
      </c>
      <c r="G43" s="99"/>
      <c r="H43" s="99"/>
      <c r="I43" s="99"/>
    </row>
    <row r="44" spans="1:11" x14ac:dyDescent="0.25">
      <c r="A44" s="31" t="s">
        <v>62</v>
      </c>
      <c r="B44" s="32"/>
      <c r="G44" s="100" t="s">
        <v>63</v>
      </c>
      <c r="H44" s="100"/>
      <c r="I44" s="100"/>
    </row>
    <row r="45" spans="1:11" x14ac:dyDescent="0.25">
      <c r="A45" s="31" t="s">
        <v>64</v>
      </c>
      <c r="B45" s="32"/>
    </row>
  </sheetData>
  <mergeCells count="50">
    <mergeCell ref="A39:J39"/>
    <mergeCell ref="A40:J40"/>
    <mergeCell ref="A42:J42"/>
    <mergeCell ref="G43:I43"/>
    <mergeCell ref="G44:I44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5395833333333333" right="0.25" top="0.52500000000000002" bottom="0.75" header="0.3" footer="0.3"/>
  <pageSetup paperSize="121" scale="6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view="pageBreakPreview" topLeftCell="A34" zoomScaleNormal="100" zoomScaleSheetLayoutView="100" workbookViewId="0">
      <selection activeCell="A31" sqref="A31:J31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53" t="s">
        <v>80</v>
      </c>
      <c r="C1" s="54"/>
      <c r="D1" s="54"/>
      <c r="E1" s="54"/>
      <c r="F1" s="54"/>
      <c r="G1" s="54"/>
      <c r="H1" s="54"/>
      <c r="I1" s="54"/>
      <c r="J1" s="55"/>
      <c r="K1" s="2"/>
    </row>
    <row r="2" spans="1:11" ht="21.75" thickBot="1" x14ac:dyDescent="0.3">
      <c r="A2" s="3"/>
      <c r="B2" s="56" t="s">
        <v>0</v>
      </c>
      <c r="C2" s="57"/>
      <c r="D2" s="56" t="s">
        <v>1</v>
      </c>
      <c r="E2" s="57"/>
      <c r="F2" s="57"/>
      <c r="G2" s="57"/>
      <c r="H2" s="58"/>
      <c r="I2" s="4" t="s">
        <v>2</v>
      </c>
      <c r="J2" s="5" t="s">
        <v>3</v>
      </c>
      <c r="K2" s="2"/>
    </row>
    <row r="3" spans="1:11" ht="21.75" thickBot="1" x14ac:dyDescent="0.3">
      <c r="A3" s="6"/>
      <c r="B3" s="59"/>
      <c r="C3" s="60"/>
      <c r="D3" s="59" t="s">
        <v>74</v>
      </c>
      <c r="E3" s="60"/>
      <c r="F3" s="60"/>
      <c r="G3" s="60"/>
      <c r="H3" s="61"/>
      <c r="I3" s="7">
        <v>45394</v>
      </c>
      <c r="J3" s="8">
        <v>1</v>
      </c>
      <c r="K3" s="2"/>
    </row>
    <row r="4" spans="1:11" x14ac:dyDescent="0.25">
      <c r="A4" s="49"/>
      <c r="B4" s="50"/>
      <c r="C4" s="50"/>
      <c r="D4" s="51"/>
      <c r="E4" s="51"/>
      <c r="F4" s="51"/>
      <c r="G4" s="51"/>
      <c r="H4" s="51"/>
      <c r="I4" s="50"/>
      <c r="J4" s="52"/>
      <c r="K4" s="2"/>
    </row>
    <row r="5" spans="1:11" ht="3" customHeight="1" x14ac:dyDescent="0.25">
      <c r="A5" s="63"/>
      <c r="B5" s="64"/>
      <c r="C5" s="64"/>
      <c r="D5" s="64"/>
      <c r="E5" s="64"/>
      <c r="F5" s="64"/>
      <c r="G5" s="64"/>
      <c r="H5" s="64"/>
      <c r="I5" s="64"/>
      <c r="J5" s="65"/>
      <c r="K5" s="2"/>
    </row>
    <row r="6" spans="1:11" ht="15.75" x14ac:dyDescent="0.25">
      <c r="A6" s="66" t="s">
        <v>4</v>
      </c>
      <c r="B6" s="67"/>
      <c r="C6" s="67"/>
      <c r="D6" s="67"/>
      <c r="E6" s="67"/>
      <c r="F6" s="67"/>
      <c r="G6" s="67"/>
      <c r="H6" s="67"/>
      <c r="I6" s="67"/>
      <c r="J6" s="68"/>
      <c r="K6" s="2"/>
    </row>
    <row r="7" spans="1:11" ht="15.75" x14ac:dyDescent="0.25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1"/>
      <c r="K7" s="2"/>
    </row>
    <row r="8" spans="1:11" x14ac:dyDescent="0.25">
      <c r="A8" s="9" t="s">
        <v>6</v>
      </c>
      <c r="B8" s="72" t="s">
        <v>7</v>
      </c>
      <c r="C8" s="73"/>
      <c r="D8" s="73"/>
      <c r="E8" s="73"/>
      <c r="F8" s="73"/>
      <c r="G8" s="73"/>
      <c r="H8" s="73"/>
      <c r="I8" s="73"/>
      <c r="J8" s="74"/>
      <c r="K8" s="2"/>
    </row>
    <row r="9" spans="1:11" ht="15" customHeight="1" x14ac:dyDescent="0.25">
      <c r="A9" s="10" t="s">
        <v>8</v>
      </c>
      <c r="B9" s="72" t="s">
        <v>65</v>
      </c>
      <c r="C9" s="73"/>
      <c r="D9" s="73"/>
      <c r="E9" s="73"/>
      <c r="F9" s="73"/>
      <c r="G9" s="73"/>
      <c r="H9" s="73"/>
      <c r="I9" s="73"/>
      <c r="J9" s="74"/>
      <c r="K9" s="2"/>
    </row>
    <row r="10" spans="1:11" x14ac:dyDescent="0.25">
      <c r="A10" s="10" t="s">
        <v>10</v>
      </c>
      <c r="B10" s="72" t="s">
        <v>11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1" ht="48.75" customHeight="1" x14ac:dyDescent="0.25">
      <c r="A11" s="9" t="s">
        <v>12</v>
      </c>
      <c r="B11" s="75" t="s">
        <v>13</v>
      </c>
      <c r="C11" s="75"/>
      <c r="D11" s="75"/>
      <c r="E11" s="75"/>
      <c r="F11" s="75"/>
      <c r="G11" s="75"/>
      <c r="H11" s="75"/>
      <c r="I11" s="75"/>
      <c r="J11" s="76"/>
    </row>
    <row r="12" spans="1:11" ht="41.25" customHeight="1" x14ac:dyDescent="0.25">
      <c r="A12" s="9" t="s">
        <v>14</v>
      </c>
      <c r="B12" s="75" t="s">
        <v>15</v>
      </c>
      <c r="C12" s="75"/>
      <c r="D12" s="75"/>
      <c r="E12" s="75"/>
      <c r="F12" s="75"/>
      <c r="G12" s="75"/>
      <c r="H12" s="75"/>
      <c r="I12" s="75"/>
      <c r="J12" s="76"/>
    </row>
    <row r="13" spans="1:11" ht="15.75" x14ac:dyDescent="0.25">
      <c r="A13" s="66" t="s">
        <v>16</v>
      </c>
      <c r="B13" s="67"/>
      <c r="C13" s="67"/>
      <c r="D13" s="67"/>
      <c r="E13" s="67"/>
      <c r="F13" s="67"/>
      <c r="G13" s="67"/>
      <c r="H13" s="67"/>
      <c r="I13" s="67"/>
      <c r="J13" s="68"/>
    </row>
    <row r="14" spans="1:11" ht="27.75" customHeight="1" x14ac:dyDescent="0.25">
      <c r="A14" s="9" t="s">
        <v>17</v>
      </c>
      <c r="B14" s="12">
        <v>2</v>
      </c>
      <c r="C14" s="62" t="str">
        <f>IFERROR(VLOOKUP(B14,'[1]Validacion datos'!A2:B5,2,FALSE),"")</f>
        <v>DESARROLLO SOCIAL</v>
      </c>
      <c r="D14" s="62"/>
      <c r="E14" s="62"/>
      <c r="F14" s="62"/>
      <c r="G14" s="62"/>
      <c r="H14" s="62"/>
      <c r="I14" s="62"/>
      <c r="J14" s="62"/>
    </row>
    <row r="15" spans="1:11" ht="26.25" customHeight="1" x14ac:dyDescent="0.25">
      <c r="A15" s="9" t="s">
        <v>18</v>
      </c>
      <c r="B15" s="13">
        <v>2.5</v>
      </c>
      <c r="C15" s="62" t="str">
        <f>IFERROR(VLOOKUP(B15,'[1]Validacion datos'!A8:B26,2,FALSE),"")</f>
        <v>Vivienda digna en entornos saludables</v>
      </c>
      <c r="D15" s="62"/>
      <c r="E15" s="62"/>
      <c r="F15" s="62"/>
      <c r="G15" s="62"/>
      <c r="H15" s="62"/>
      <c r="I15" s="62"/>
      <c r="J15" s="62"/>
    </row>
    <row r="16" spans="1:11" ht="29.25" customHeight="1" x14ac:dyDescent="0.25">
      <c r="A16" s="9" t="s">
        <v>19</v>
      </c>
      <c r="B16" s="14" t="s">
        <v>20</v>
      </c>
      <c r="C16" s="62" t="str">
        <f>IFERROR(VLOOKUP(B16,'[1]Validacion datos'!D8:E64,2,FALSE),"")</f>
        <v>Garantizar el acceso universal a servicios de agua potable y saneamiento, provistos con calidad y eficiencia</v>
      </c>
      <c r="D16" s="62"/>
      <c r="E16" s="62"/>
      <c r="F16" s="62"/>
      <c r="G16" s="62"/>
      <c r="H16" s="62"/>
      <c r="I16" s="62"/>
      <c r="J16" s="62"/>
    </row>
    <row r="17" spans="1:12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2" ht="15.75" x14ac:dyDescent="0.25">
      <c r="A18" s="66" t="s">
        <v>21</v>
      </c>
      <c r="B18" s="67"/>
      <c r="C18" s="67"/>
      <c r="D18" s="67"/>
      <c r="E18" s="67"/>
      <c r="F18" s="67"/>
      <c r="G18" s="67"/>
      <c r="H18" s="67"/>
      <c r="I18" s="67"/>
      <c r="J18" s="68"/>
    </row>
    <row r="19" spans="1:12" ht="29.25" customHeight="1" x14ac:dyDescent="0.25">
      <c r="A19" s="9" t="s">
        <v>22</v>
      </c>
      <c r="B19" s="75" t="s">
        <v>70</v>
      </c>
      <c r="C19" s="75"/>
      <c r="D19" s="75"/>
      <c r="E19" s="75"/>
      <c r="F19" s="75"/>
      <c r="G19" s="75"/>
      <c r="H19" s="75"/>
      <c r="I19" s="75"/>
      <c r="J19" s="76"/>
    </row>
    <row r="20" spans="1:12" ht="33" customHeight="1" x14ac:dyDescent="0.25">
      <c r="A20" s="18" t="s">
        <v>24</v>
      </c>
      <c r="B20" s="75" t="s">
        <v>71</v>
      </c>
      <c r="C20" s="75"/>
      <c r="D20" s="75"/>
      <c r="E20" s="75"/>
      <c r="F20" s="75"/>
      <c r="G20" s="75"/>
      <c r="H20" s="75"/>
      <c r="I20" s="75"/>
      <c r="J20" s="76"/>
    </row>
    <row r="21" spans="1:12" ht="34.5" customHeight="1" x14ac:dyDescent="0.25">
      <c r="A21" s="18" t="s">
        <v>26</v>
      </c>
      <c r="B21" s="75" t="s">
        <v>27</v>
      </c>
      <c r="C21" s="75"/>
      <c r="D21" s="75"/>
      <c r="E21" s="75"/>
      <c r="F21" s="75"/>
      <c r="G21" s="75"/>
      <c r="H21" s="75"/>
      <c r="I21" s="75"/>
      <c r="J21" s="76"/>
    </row>
    <row r="22" spans="1:12" ht="35.25" customHeight="1" x14ac:dyDescent="0.25">
      <c r="A22" s="18" t="s">
        <v>28</v>
      </c>
      <c r="B22" s="75" t="s">
        <v>79</v>
      </c>
      <c r="C22" s="75"/>
      <c r="D22" s="75"/>
      <c r="E22" s="75"/>
      <c r="F22" s="75"/>
      <c r="G22" s="75"/>
      <c r="H22" s="75"/>
      <c r="I22" s="75"/>
      <c r="J22" s="76"/>
      <c r="K22" s="2"/>
    </row>
    <row r="23" spans="1:12" ht="15.75" x14ac:dyDescent="0.25">
      <c r="A23" s="66" t="s">
        <v>30</v>
      </c>
      <c r="B23" s="67"/>
      <c r="C23" s="67"/>
      <c r="D23" s="67"/>
      <c r="E23" s="67"/>
      <c r="F23" s="67"/>
      <c r="G23" s="67"/>
      <c r="H23" s="67"/>
      <c r="I23" s="67"/>
      <c r="J23" s="68"/>
    </row>
    <row r="24" spans="1:12" ht="15.75" x14ac:dyDescent="0.25">
      <c r="A24" s="69" t="s">
        <v>31</v>
      </c>
      <c r="B24" s="70"/>
      <c r="C24" s="70"/>
      <c r="D24" s="70"/>
      <c r="E24" s="70"/>
      <c r="F24" s="70"/>
      <c r="G24" s="70"/>
      <c r="H24" s="70"/>
      <c r="I24" s="70"/>
      <c r="J24" s="71"/>
      <c r="K24" s="2"/>
    </row>
    <row r="25" spans="1:12" ht="15" customHeight="1" x14ac:dyDescent="0.25">
      <c r="A25" s="84" t="s">
        <v>32</v>
      </c>
      <c r="B25" s="85"/>
      <c r="C25" s="86" t="s">
        <v>33</v>
      </c>
      <c r="D25" s="87"/>
      <c r="E25" s="87"/>
      <c r="F25" s="87" t="s">
        <v>34</v>
      </c>
      <c r="G25" s="87"/>
      <c r="H25" s="85"/>
      <c r="I25" s="86" t="s">
        <v>35</v>
      </c>
      <c r="J25" s="88"/>
    </row>
    <row r="26" spans="1:12" x14ac:dyDescent="0.25">
      <c r="A26" s="101">
        <v>58926949</v>
      </c>
      <c r="B26" s="102"/>
      <c r="C26" s="79"/>
      <c r="D26" s="80"/>
      <c r="E26" s="81"/>
      <c r="F26" s="79"/>
      <c r="G26" s="80"/>
      <c r="H26" s="81"/>
      <c r="I26" s="82">
        <f>+IF(F26&gt;0,F26/C26,0)</f>
        <v>0</v>
      </c>
      <c r="J26" s="83"/>
    </row>
    <row r="27" spans="1:12" ht="15.75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1"/>
      <c r="K27" s="2"/>
    </row>
    <row r="28" spans="1:12" x14ac:dyDescent="0.25">
      <c r="A28" s="19"/>
      <c r="B28"/>
      <c r="C28" s="89" t="s">
        <v>36</v>
      </c>
      <c r="D28" s="90"/>
      <c r="E28" s="89" t="s">
        <v>82</v>
      </c>
      <c r="F28" s="90"/>
      <c r="G28" s="89" t="s">
        <v>83</v>
      </c>
      <c r="H28" s="89"/>
      <c r="I28" s="89" t="s">
        <v>37</v>
      </c>
      <c r="J28" s="91"/>
    </row>
    <row r="29" spans="1:12" ht="38.25" x14ac:dyDescent="0.25">
      <c r="A29" s="41" t="s">
        <v>38</v>
      </c>
      <c r="B29" s="42" t="s">
        <v>39</v>
      </c>
      <c r="C29" s="42" t="s">
        <v>40</v>
      </c>
      <c r="D29" s="39" t="s">
        <v>41</v>
      </c>
      <c r="E29" s="39" t="s">
        <v>42</v>
      </c>
      <c r="F29" s="42" t="s">
        <v>43</v>
      </c>
      <c r="G29" s="39" t="s">
        <v>44</v>
      </c>
      <c r="H29" s="39" t="s">
        <v>45</v>
      </c>
      <c r="I29" s="21" t="s">
        <v>46</v>
      </c>
      <c r="J29" s="22" t="s">
        <v>47</v>
      </c>
    </row>
    <row r="30" spans="1:12" ht="77.25" customHeight="1" x14ac:dyDescent="0.25">
      <c r="A30" s="46" t="s">
        <v>72</v>
      </c>
      <c r="B30" s="47" t="s">
        <v>77</v>
      </c>
      <c r="C30" s="45">
        <v>7610</v>
      </c>
      <c r="D30" s="40">
        <f>+A26</f>
        <v>58926949</v>
      </c>
      <c r="E30" s="43">
        <f>+Tabla134[Física
(A)]</f>
        <v>7610</v>
      </c>
      <c r="F30" s="43">
        <f>+Tabla134[Financiera
(B)]</f>
        <v>58926949</v>
      </c>
      <c r="G30" s="44"/>
      <c r="H30" s="43"/>
      <c r="I30" s="38">
        <f>IF(G30&gt;0,G30/C30,0)</f>
        <v>0</v>
      </c>
      <c r="J30" s="28">
        <f t="shared" ref="J30" si="0">IF(H30&gt;0,H30/D30,0)</f>
        <v>0</v>
      </c>
      <c r="L30" s="48"/>
    </row>
    <row r="31" spans="1:12" ht="15.75" x14ac:dyDescent="0.25">
      <c r="A31" s="66" t="s">
        <v>49</v>
      </c>
      <c r="B31" s="67"/>
      <c r="C31" s="67"/>
      <c r="D31" s="67"/>
      <c r="E31" s="67"/>
      <c r="F31" s="67"/>
      <c r="G31" s="67"/>
      <c r="H31" s="67"/>
      <c r="I31" s="67"/>
      <c r="J31" s="68"/>
    </row>
    <row r="32" spans="1:12" ht="15.75" x14ac:dyDescent="0.25">
      <c r="A32" s="69" t="s">
        <v>50</v>
      </c>
      <c r="B32" s="70"/>
      <c r="C32" s="70"/>
      <c r="D32" s="70"/>
      <c r="E32" s="70"/>
      <c r="F32" s="70"/>
      <c r="G32" s="70"/>
      <c r="H32" s="70"/>
      <c r="I32" s="70"/>
      <c r="J32" s="71"/>
      <c r="K32" s="2"/>
    </row>
    <row r="33" spans="1:11" ht="15" customHeight="1" x14ac:dyDescent="0.25">
      <c r="A33" s="29" t="s">
        <v>51</v>
      </c>
      <c r="B33" s="75" t="s">
        <v>73</v>
      </c>
      <c r="C33" s="75"/>
      <c r="D33" s="75"/>
      <c r="E33" s="75"/>
      <c r="F33" s="75"/>
      <c r="G33" s="75"/>
      <c r="H33" s="75"/>
      <c r="I33" s="75"/>
      <c r="J33" s="76"/>
    </row>
    <row r="34" spans="1:11" ht="30" customHeight="1" x14ac:dyDescent="0.25">
      <c r="A34" s="29" t="s">
        <v>53</v>
      </c>
      <c r="B34" s="75" t="s">
        <v>71</v>
      </c>
      <c r="C34" s="75"/>
      <c r="D34" s="75"/>
      <c r="E34" s="75"/>
      <c r="F34" s="75"/>
      <c r="G34" s="75"/>
      <c r="H34" s="75"/>
      <c r="I34" s="75"/>
      <c r="J34" s="76"/>
    </row>
    <row r="35" spans="1:11" ht="114" customHeight="1" x14ac:dyDescent="0.25">
      <c r="A35" s="29" t="s">
        <v>55</v>
      </c>
      <c r="B35" s="103" t="s">
        <v>81</v>
      </c>
      <c r="C35" s="104"/>
      <c r="D35" s="104"/>
      <c r="E35" s="104"/>
      <c r="F35" s="104"/>
      <c r="G35" s="104"/>
      <c r="H35" s="104"/>
      <c r="I35" s="104"/>
      <c r="J35" s="105"/>
    </row>
    <row r="36" spans="1:11" ht="30" x14ac:dyDescent="0.25">
      <c r="A36" s="29" t="s">
        <v>56</v>
      </c>
      <c r="B36" s="75" t="s">
        <v>69</v>
      </c>
      <c r="C36" s="75"/>
      <c r="D36" s="75"/>
      <c r="E36" s="75"/>
      <c r="F36" s="75"/>
      <c r="G36" s="75"/>
      <c r="H36" s="75"/>
      <c r="I36" s="75"/>
      <c r="J36" s="76"/>
    </row>
    <row r="37" spans="1:11" ht="15.75" x14ac:dyDescent="0.25">
      <c r="A37" s="66" t="s">
        <v>57</v>
      </c>
      <c r="B37" s="67"/>
      <c r="C37" s="67"/>
      <c r="D37" s="67"/>
      <c r="E37" s="67"/>
      <c r="F37" s="67"/>
      <c r="G37" s="67"/>
      <c r="H37" s="67"/>
      <c r="I37" s="67"/>
      <c r="J37" s="68"/>
    </row>
    <row r="38" spans="1:11" ht="15.75" x14ac:dyDescent="0.25">
      <c r="A38" s="92" t="s">
        <v>58</v>
      </c>
      <c r="B38" s="93"/>
      <c r="C38" s="93"/>
      <c r="D38" s="93"/>
      <c r="E38" s="93"/>
      <c r="F38" s="93"/>
      <c r="G38" s="93"/>
      <c r="H38" s="93"/>
      <c r="I38" s="93"/>
      <c r="J38" s="94"/>
      <c r="K38" s="2"/>
    </row>
    <row r="39" spans="1:11" ht="27.75" customHeight="1" x14ac:dyDescent="0.25">
      <c r="A39" s="95" t="s">
        <v>59</v>
      </c>
      <c r="B39" s="96"/>
      <c r="C39" s="96"/>
      <c r="D39" s="96"/>
      <c r="E39" s="96"/>
      <c r="F39" s="96"/>
      <c r="G39" s="96"/>
      <c r="H39" s="96"/>
      <c r="I39" s="96"/>
      <c r="J39" s="97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98" t="s">
        <v>60</v>
      </c>
      <c r="B41" s="98"/>
      <c r="C41" s="98"/>
      <c r="D41" s="98"/>
      <c r="E41" s="98"/>
      <c r="F41" s="98"/>
      <c r="G41" s="98"/>
      <c r="H41" s="98"/>
      <c r="I41" s="98"/>
      <c r="J41" s="98"/>
    </row>
    <row r="42" spans="1:11" ht="15.75" thickBot="1" x14ac:dyDescent="0.3">
      <c r="A42" s="31" t="s">
        <v>61</v>
      </c>
      <c r="B42" s="32">
        <v>447209117</v>
      </c>
      <c r="E42" s="37"/>
      <c r="G42" s="99"/>
      <c r="H42" s="99"/>
      <c r="I42" s="99"/>
    </row>
    <row r="43" spans="1:11" x14ac:dyDescent="0.25">
      <c r="A43" s="31" t="s">
        <v>62</v>
      </c>
      <c r="B43" s="32"/>
      <c r="E43" s="37"/>
      <c r="G43" s="100" t="s">
        <v>63</v>
      </c>
      <c r="H43" s="100"/>
      <c r="I43" s="100"/>
    </row>
    <row r="44" spans="1:11" x14ac:dyDescent="0.25">
      <c r="A44" s="31" t="s">
        <v>64</v>
      </c>
      <c r="B44" s="32"/>
    </row>
  </sheetData>
  <mergeCells count="50">
    <mergeCell ref="A38:J38"/>
    <mergeCell ref="A39:J39"/>
    <mergeCell ref="A41:J41"/>
    <mergeCell ref="G42:I42"/>
    <mergeCell ref="G43:I43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F26 A26:C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paperSize="121" scale="6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JUAN SANTOS</cp:lastModifiedBy>
  <cp:lastPrinted>2025-04-08T15:38:14Z</cp:lastPrinted>
  <dcterms:created xsi:type="dcterms:W3CDTF">2023-09-22T17:31:28Z</dcterms:created>
  <dcterms:modified xsi:type="dcterms:W3CDTF">2025-04-08T15:38:21Z</dcterms:modified>
</cp:coreProperties>
</file>