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46" i="1" l="1"/>
  <c r="B48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<sst xmlns="http://schemas.openxmlformats.org/spreadsheetml/2006/main" count="47" uniqueCount="47">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</sst>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J\1A%20EMPRESAS\CORAMON\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ABRIL de 2026  y  2025</v>
          </cell>
        </row>
        <row r="4">
          <cell r="B4">
            <v>2026</v>
          </cell>
        </row>
      </sheetData>
      <sheetData sheetId="8">
        <row r="71">
          <cell r="C71">
            <v>6890064.9800000004</v>
          </cell>
        </row>
        <row r="87">
          <cell r="C87">
            <v>2081024.1</v>
          </cell>
        </row>
      </sheetData>
      <sheetData sheetId="9"/>
      <sheetData sheetId="10"/>
      <sheetData sheetId="11"/>
      <sheetData sheetId="12">
        <row r="429">
          <cell r="C429">
            <v>0</v>
          </cell>
        </row>
        <row r="446">
          <cell r="C446">
            <v>139610.85</v>
          </cell>
        </row>
        <row r="459">
          <cell r="C459">
            <v>399663227.34979999</v>
          </cell>
        </row>
        <row r="460">
          <cell r="C460">
            <v>0</v>
          </cell>
        </row>
        <row r="461">
          <cell r="C461">
            <v>-3343943.5399999917</v>
          </cell>
        </row>
      </sheetData>
      <sheetData sheetId="13">
        <row r="32">
          <cell r="C32">
            <v>1623675</v>
          </cell>
          <cell r="E32">
            <v>763896511.32999992</v>
          </cell>
          <cell r="F32">
            <v>12012953.859999996</v>
          </cell>
          <cell r="G32">
            <v>424665.05999999994</v>
          </cell>
          <cell r="H32">
            <v>5897002.7400000039</v>
          </cell>
          <cell r="I32">
            <v>18334621.670000002</v>
          </cell>
        </row>
      </sheetData>
      <sheetData sheetId="14"/>
      <sheetData sheetId="15">
        <row r="11">
          <cell r="B11">
            <v>398078562.25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12968709.01</v>
          </cell>
        </row>
        <row r="16">
          <cell r="B16">
            <v>271416.09999999998</v>
          </cell>
        </row>
        <row r="17">
          <cell r="B17">
            <v>0</v>
          </cell>
        </row>
        <row r="25">
          <cell r="B25">
            <v>52140</v>
          </cell>
        </row>
        <row r="32">
          <cell r="B32">
            <v>0</v>
          </cell>
        </row>
        <row r="33">
          <cell r="B33">
            <v>8308307.7599999998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4809040.8800000008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20" sqref="D19:D20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30 de ABRIL de 2026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2026</v>
      </c>
    </row>
    <row r="7" spans="1:2" x14ac:dyDescent="0.3">
      <c r="A7" s="6" t="s">
        <v>4</v>
      </c>
      <c r="B7" s="7">
        <f>'[1]ES F '!B11</f>
        <v>398078562.25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12968709.01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271416.09999999998</v>
      </c>
    </row>
    <row r="12" spans="1:2" x14ac:dyDescent="0.3">
      <c r="A12" s="8" t="s">
        <v>9</v>
      </c>
      <c r="B12" s="9">
        <f>SUM(B7:B11)</f>
        <v>411318687.36000001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12012953.859999996</v>
      </c>
      <c r="F17" s="13"/>
    </row>
    <row r="18" spans="1:6" x14ac:dyDescent="0.3">
      <c r="A18" s="6" t="s">
        <v>14</v>
      </c>
      <c r="B18" s="7">
        <f>+[1]nota12!I32</f>
        <v>18334621.670000002</v>
      </c>
      <c r="F18" s="13"/>
    </row>
    <row r="19" spans="1:6" x14ac:dyDescent="0.3">
      <c r="A19" s="6" t="s">
        <v>15</v>
      </c>
      <c r="B19" s="7">
        <f>+[1]nota12!H32-[1]ELAI!B21</f>
        <v>1087961.8600000031</v>
      </c>
      <c r="F19" s="13"/>
    </row>
    <row r="20" spans="1:6" x14ac:dyDescent="0.3">
      <c r="A20" s="6" t="s">
        <v>16</v>
      </c>
      <c r="B20" s="7">
        <f>+[1]nota12!G32</f>
        <v>424665.05999999994</v>
      </c>
      <c r="F20" s="13"/>
    </row>
    <row r="21" spans="1:6" x14ac:dyDescent="0.3">
      <c r="A21" s="6" t="s">
        <v>17</v>
      </c>
      <c r="B21" s="7">
        <f>+'[1]BALANZA G'!C71-'[1]BALANZA G'!C87</f>
        <v>4809040.8800000008</v>
      </c>
      <c r="F21" s="13"/>
    </row>
    <row r="22" spans="1:6" x14ac:dyDescent="0.3">
      <c r="A22" s="6" t="s">
        <v>18</v>
      </c>
      <c r="B22" s="7">
        <f>+'[1]ES F '!B25</f>
        <v>52140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763896511.32999992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802241569.65999997</v>
      </c>
      <c r="C27" s="13"/>
    </row>
    <row r="28" spans="1:6" x14ac:dyDescent="0.3">
      <c r="A28" s="17" t="s">
        <v>24</v>
      </c>
      <c r="B28" s="18">
        <f>+B27+B12</f>
        <v>1213560257.02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8308307.7599999998</v>
      </c>
    </row>
    <row r="33" spans="1:6" x14ac:dyDescent="0.3">
      <c r="A33" s="6" t="s">
        <v>28</v>
      </c>
      <c r="B33" s="7">
        <f>+'[1]Notas NF'!C446</f>
        <v>139610.85</v>
      </c>
      <c r="F33" s="13"/>
    </row>
    <row r="34" spans="1:6" ht="15.75" customHeight="1" x14ac:dyDescent="0.3">
      <c r="A34" s="6" t="s">
        <v>29</v>
      </c>
      <c r="B34" s="7">
        <f>'[1]Notas NF'!C429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8447918.6099999994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NF'!C459+'[1]Notas NF'!C460</f>
        <v>399663227.34979999</v>
      </c>
    </row>
    <row r="44" spans="1:6" x14ac:dyDescent="0.3">
      <c r="A44" s="2" t="s">
        <v>38</v>
      </c>
      <c r="B44" s="13">
        <f>'[1]Notas NF'!C461</f>
        <v>-3343943.5399999917</v>
      </c>
      <c r="E44" s="13"/>
    </row>
    <row r="45" spans="1:6" x14ac:dyDescent="0.3">
      <c r="A45" s="22" t="s">
        <v>39</v>
      </c>
      <c r="B45" s="23">
        <f>SUM(B42:B44)</f>
        <v>1205112338.4098001</v>
      </c>
      <c r="E45" s="13"/>
    </row>
    <row r="46" spans="1:6" ht="15" customHeight="1" x14ac:dyDescent="0.3">
      <c r="A46" s="22" t="s">
        <v>40</v>
      </c>
      <c r="B46" s="23">
        <f>+B45+B39+B36</f>
        <v>1213560257.0197999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2.0003318786621094E-4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2026-05-13T15:29:08Z</dcterms:created>
  <dcterms:modified xsi:type="dcterms:W3CDTF">2026-05-13T15:29:35Z</dcterms:modified>
</cp:coreProperties>
</file>