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39" i="1"/>
  <c r="B38" i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27" i="1" s="1"/>
  <c r="B28" i="1" s="1"/>
  <c r="B17" i="1"/>
  <c r="B11" i="1"/>
  <c r="B10" i="1"/>
  <c r="B9" i="1"/>
  <c r="B8" i="1"/>
  <c r="B7" i="1"/>
  <c r="B12" i="1" s="1"/>
  <c r="B6" i="1"/>
  <c r="A3" i="1"/>
  <c r="A1" i="1"/>
  <c r="B46" i="1" l="1"/>
  <c r="B48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<sst xmlns="http://schemas.openxmlformats.org/spreadsheetml/2006/main" count="47" uniqueCount="47">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</sst>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1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J\1A%20EMPRESAS\CORAMON\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enero de 2025  y  2024</v>
          </cell>
        </row>
        <row r="4">
          <cell r="B4">
            <v>2025</v>
          </cell>
        </row>
      </sheetData>
      <sheetData sheetId="6">
        <row r="71">
          <cell r="C71">
            <v>5837722.9500000002</v>
          </cell>
        </row>
        <row r="86">
          <cell r="C86">
            <v>1972784.94</v>
          </cell>
        </row>
      </sheetData>
      <sheetData sheetId="7"/>
      <sheetData sheetId="8"/>
      <sheetData sheetId="9"/>
      <sheetData sheetId="10">
        <row r="437">
          <cell r="C437">
            <v>252299.3</v>
          </cell>
        </row>
        <row r="454">
          <cell r="C454">
            <v>0</v>
          </cell>
        </row>
        <row r="467">
          <cell r="C467">
            <v>277803499.63999999</v>
          </cell>
        </row>
        <row r="468">
          <cell r="C468">
            <v>0</v>
          </cell>
        </row>
        <row r="469">
          <cell r="C469">
            <v>-92430.669999998063</v>
          </cell>
        </row>
      </sheetData>
      <sheetData sheetId="11">
        <row r="32">
          <cell r="C32">
            <v>1623675</v>
          </cell>
          <cell r="E32">
            <v>745824270.94999993</v>
          </cell>
          <cell r="F32">
            <v>10367993.110000003</v>
          </cell>
          <cell r="G32">
            <v>432929.72</v>
          </cell>
          <cell r="H32">
            <v>4160032.1700000018</v>
          </cell>
          <cell r="I32">
            <v>15352293.290000007</v>
          </cell>
        </row>
      </sheetData>
      <sheetData sheetId="12"/>
      <sheetData sheetId="13">
        <row r="11">
          <cell r="B11">
            <v>310743860.63</v>
          </cell>
        </row>
        <row r="12">
          <cell r="B12">
            <v>0</v>
          </cell>
        </row>
        <row r="14">
          <cell r="B14">
            <v>1350.12</v>
          </cell>
        </row>
        <row r="15">
          <cell r="B15">
            <v>16597490.359999999</v>
          </cell>
        </row>
        <row r="16">
          <cell r="B16">
            <v>375383.76</v>
          </cell>
        </row>
        <row r="17">
          <cell r="B17">
            <v>193172</v>
          </cell>
        </row>
        <row r="25">
          <cell r="B25">
            <v>0</v>
          </cell>
        </row>
        <row r="32">
          <cell r="B32">
            <v>0</v>
          </cell>
        </row>
        <row r="33">
          <cell r="B33">
            <v>18916028.239999998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1">
          <cell r="B21">
            <v>3864938.0100000002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E19" sqref="E19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 xml:space="preserve">Del Ejercicio terminado el  31 de enero de 2025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2025</v>
      </c>
    </row>
    <row r="7" spans="1:2" x14ac:dyDescent="0.3">
      <c r="A7" s="6" t="s">
        <v>4</v>
      </c>
      <c r="B7" s="7">
        <f>'[1]ES F '!B11</f>
        <v>310743860.63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16597490.359999999</v>
      </c>
    </row>
    <row r="10" spans="1:2" hidden="1" x14ac:dyDescent="0.3">
      <c r="A10" s="6" t="s">
        <v>7</v>
      </c>
      <c r="B10" s="7">
        <f>'[1]ES F '!B14</f>
        <v>1350.12</v>
      </c>
    </row>
    <row r="11" spans="1:2" x14ac:dyDescent="0.3">
      <c r="A11" s="6" t="s">
        <v>8</v>
      </c>
      <c r="B11" s="7">
        <f>'[1]ES F '!B16</f>
        <v>375383.76</v>
      </c>
    </row>
    <row r="12" spans="1:2" x14ac:dyDescent="0.3">
      <c r="A12" s="8" t="s">
        <v>9</v>
      </c>
      <c r="B12" s="9">
        <f>SUM(B7:B11)</f>
        <v>327718084.87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+[1]nota12!F32</f>
        <v>10367993.110000003</v>
      </c>
      <c r="F17" s="13"/>
    </row>
    <row r="18" spans="1:6" x14ac:dyDescent="0.3">
      <c r="A18" s="6" t="s">
        <v>14</v>
      </c>
      <c r="B18" s="7">
        <f>+[1]nota12!I32</f>
        <v>15352293.290000007</v>
      </c>
      <c r="F18" s="13"/>
    </row>
    <row r="19" spans="1:6" x14ac:dyDescent="0.3">
      <c r="A19" s="6" t="s">
        <v>15</v>
      </c>
      <c r="B19" s="7">
        <f>+[1]nota12!H32-[1]ELAI!B21</f>
        <v>295094.16000000155</v>
      </c>
      <c r="F19" s="13"/>
    </row>
    <row r="20" spans="1:6" x14ac:dyDescent="0.3">
      <c r="A20" s="6" t="s">
        <v>16</v>
      </c>
      <c r="B20" s="7">
        <f>+[1]nota12!G32</f>
        <v>432929.72</v>
      </c>
      <c r="F20" s="13"/>
    </row>
    <row r="21" spans="1:6" x14ac:dyDescent="0.3">
      <c r="A21" s="6" t="s">
        <v>17</v>
      </c>
      <c r="B21" s="7">
        <f>+'[1]BALANZA G'!C71-'[1]BALANZA G'!C86</f>
        <v>3864938.0100000002</v>
      </c>
      <c r="F21" s="13"/>
    </row>
    <row r="22" spans="1:6" x14ac:dyDescent="0.3">
      <c r="A22" s="6" t="s">
        <v>18</v>
      </c>
      <c r="B22" s="7">
        <f>+'[1]ES F '!B25</f>
        <v>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[1]nota12!C32</f>
        <v>1623675</v>
      </c>
      <c r="F24" s="13"/>
    </row>
    <row r="25" spans="1:6" x14ac:dyDescent="0.3">
      <c r="A25" s="6" t="s">
        <v>21</v>
      </c>
      <c r="B25" s="7">
        <f>[1]nota12!E32</f>
        <v>745824270.94999993</v>
      </c>
      <c r="C25" s="13"/>
      <c r="F25" s="13"/>
    </row>
    <row r="26" spans="1:6" x14ac:dyDescent="0.3">
      <c r="A26" s="6" t="s">
        <v>22</v>
      </c>
      <c r="B26" s="7">
        <f>'[1]ES F '!B17</f>
        <v>193172</v>
      </c>
      <c r="C26" s="13"/>
      <c r="F26" s="13"/>
    </row>
    <row r="27" spans="1:6" x14ac:dyDescent="0.3">
      <c r="A27" s="16" t="s">
        <v>23</v>
      </c>
      <c r="B27" s="9">
        <f>SUM(B17:B26)</f>
        <v>777954366.23999989</v>
      </c>
      <c r="C27" s="13"/>
    </row>
    <row r="28" spans="1:6" x14ac:dyDescent="0.3">
      <c r="A28" s="17" t="s">
        <v>24</v>
      </c>
      <c r="B28" s="18">
        <f>+B27+B12</f>
        <v>1105672451.1099999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18916028.239999998</v>
      </c>
    </row>
    <row r="33" spans="1:6" x14ac:dyDescent="0.3">
      <c r="A33" s="6" t="s">
        <v>28</v>
      </c>
      <c r="B33" s="7">
        <f>+'[1]Notas NF'!C454</f>
        <v>0</v>
      </c>
      <c r="F33" s="13"/>
    </row>
    <row r="34" spans="1:6" ht="15.75" customHeight="1" x14ac:dyDescent="0.3">
      <c r="A34" s="6" t="s">
        <v>29</v>
      </c>
      <c r="B34" s="7">
        <f>'[1]Notas NF'!C437</f>
        <v>252299.3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19168327.539999999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'!B54</f>
        <v>808793054.60000002</v>
      </c>
    </row>
    <row r="43" spans="1:6" x14ac:dyDescent="0.3">
      <c r="A43" s="2" t="s">
        <v>37</v>
      </c>
      <c r="B43" s="13">
        <f>'[1]Notas NF'!C467+'[1]Notas NF'!C468</f>
        <v>277803499.63999999</v>
      </c>
    </row>
    <row r="44" spans="1:6" x14ac:dyDescent="0.3">
      <c r="A44" s="2" t="s">
        <v>38</v>
      </c>
      <c r="B44" s="13">
        <f>'[1]Notas NF'!C469</f>
        <v>-92430.669999998063</v>
      </c>
      <c r="E44" s="13"/>
    </row>
    <row r="45" spans="1:6" x14ac:dyDescent="0.3">
      <c r="A45" s="22" t="s">
        <v>39</v>
      </c>
      <c r="B45" s="23">
        <f>SUM(B42:B44)</f>
        <v>1086504123.5699999</v>
      </c>
      <c r="E45" s="13"/>
    </row>
    <row r="46" spans="1:6" ht="15" customHeight="1" x14ac:dyDescent="0.3">
      <c r="A46" s="22" t="s">
        <v>40</v>
      </c>
      <c r="B46" s="23">
        <f>+B45+B39+B36</f>
        <v>1105672451.1099999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0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2025-02-11T14:59:59Z</dcterms:created>
  <dcterms:modified xsi:type="dcterms:W3CDTF">2025-02-11T15:00:33Z</dcterms:modified>
</cp:coreProperties>
</file>