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4" i="1" l="1"/>
  <c r="B43" i="1"/>
  <c r="B42" i="1"/>
  <c r="B45" i="1" s="1"/>
  <c r="B46" i="1" s="1"/>
  <c r="B39" i="1"/>
  <c r="B38" i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27" i="1" s="1"/>
  <c r="B17" i="1"/>
  <c r="B11" i="1"/>
  <c r="B10" i="1"/>
  <c r="B9" i="1"/>
  <c r="B8" i="1"/>
  <c r="B7" i="1"/>
  <c r="B12" i="1" s="1"/>
  <c r="B6" i="1"/>
  <c r="A3" i="1"/>
  <c r="A1" i="1"/>
  <c r="B28" i="1" l="1"/>
  <c r="B48" i="1" s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<sst xmlns="http://schemas.openxmlformats.org/spreadsheetml/2006/main" count="47" uniqueCount="47">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</sst>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6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Enero de 2026  y  2025</v>
          </cell>
        </row>
        <row r="4">
          <cell r="B4">
            <v>2026</v>
          </cell>
        </row>
      </sheetData>
      <sheetData sheetId="8">
        <row r="71">
          <cell r="C71">
            <v>6890064.9800000004</v>
          </cell>
        </row>
        <row r="87">
          <cell r="C87">
            <v>2081024.1</v>
          </cell>
        </row>
      </sheetData>
      <sheetData sheetId="9"/>
      <sheetData sheetId="10"/>
      <sheetData sheetId="11"/>
      <sheetData sheetId="12">
        <row r="430">
          <cell r="C430">
            <v>0</v>
          </cell>
        </row>
        <row r="447">
          <cell r="C447">
            <v>139610.85</v>
          </cell>
        </row>
        <row r="460">
          <cell r="C460">
            <v>399663227.34979999</v>
          </cell>
        </row>
        <row r="461">
          <cell r="C461">
            <v>0</v>
          </cell>
        </row>
        <row r="462">
          <cell r="C462">
            <v>18026720.079999998</v>
          </cell>
        </row>
      </sheetData>
      <sheetData sheetId="13">
        <row r="32">
          <cell r="C32">
            <v>1623675</v>
          </cell>
          <cell r="E32">
            <v>740094520.74000001</v>
          </cell>
          <cell r="F32">
            <v>12012953.859999996</v>
          </cell>
          <cell r="G32">
            <v>424665.05999999994</v>
          </cell>
          <cell r="H32">
            <v>5897002.7400000039</v>
          </cell>
          <cell r="I32">
            <v>18334621.670000002</v>
          </cell>
        </row>
      </sheetData>
      <sheetData sheetId="14"/>
      <sheetData sheetId="15">
        <row r="11">
          <cell r="B11">
            <v>440797251.26999998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15781380.16</v>
          </cell>
        </row>
        <row r="16">
          <cell r="B16">
            <v>434265.73</v>
          </cell>
        </row>
        <row r="17">
          <cell r="B17">
            <v>0</v>
          </cell>
        </row>
        <row r="25">
          <cell r="B25">
            <v>104280</v>
          </cell>
        </row>
        <row r="32">
          <cell r="B32">
            <v>0</v>
          </cell>
        </row>
        <row r="33">
          <cell r="B33">
            <v>8882003.3499999996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4809040.8800000008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20" sqref="D20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 xml:space="preserve">Del Ejercicio terminado el  31 de Enero de 2026 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2026</v>
      </c>
    </row>
    <row r="7" spans="1:2" x14ac:dyDescent="0.3">
      <c r="A7" s="6" t="s">
        <v>4</v>
      </c>
      <c r="B7" s="7">
        <f>'[1]ES F '!B11</f>
        <v>440797251.26999998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15781380.16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434265.73</v>
      </c>
    </row>
    <row r="12" spans="1:2" x14ac:dyDescent="0.3">
      <c r="A12" s="8" t="s">
        <v>9</v>
      </c>
      <c r="B12" s="9">
        <f>SUM(B7:B11)</f>
        <v>457012897.16000003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+[1]nota12!F32</f>
        <v>12012953.859999996</v>
      </c>
      <c r="F17" s="13"/>
    </row>
    <row r="18" spans="1:6" x14ac:dyDescent="0.3">
      <c r="A18" s="6" t="s">
        <v>14</v>
      </c>
      <c r="B18" s="7">
        <f>+[1]nota12!I32</f>
        <v>18334621.670000002</v>
      </c>
      <c r="F18" s="13"/>
    </row>
    <row r="19" spans="1:6" x14ac:dyDescent="0.3">
      <c r="A19" s="6" t="s">
        <v>15</v>
      </c>
      <c r="B19" s="7">
        <f>+[1]nota12!H32-[1]ELAI!B21</f>
        <v>1087961.8600000031</v>
      </c>
      <c r="F19" s="13"/>
    </row>
    <row r="20" spans="1:6" x14ac:dyDescent="0.3">
      <c r="A20" s="6" t="s">
        <v>16</v>
      </c>
      <c r="B20" s="7">
        <f>+[1]nota12!G32</f>
        <v>424665.05999999994</v>
      </c>
      <c r="F20" s="13"/>
    </row>
    <row r="21" spans="1:6" x14ac:dyDescent="0.3">
      <c r="A21" s="6" t="s">
        <v>17</v>
      </c>
      <c r="B21" s="7">
        <f>+'[1]BALANZA G'!C71-'[1]BALANZA G'!C87</f>
        <v>4809040.8800000008</v>
      </c>
      <c r="F21" s="13"/>
    </row>
    <row r="22" spans="1:6" x14ac:dyDescent="0.3">
      <c r="A22" s="6" t="s">
        <v>18</v>
      </c>
      <c r="B22" s="7">
        <f>+'[1]ES F '!B25</f>
        <v>104280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[1]nota12!C32</f>
        <v>1623675</v>
      </c>
      <c r="F24" s="13"/>
    </row>
    <row r="25" spans="1:6" x14ac:dyDescent="0.3">
      <c r="A25" s="6" t="s">
        <v>21</v>
      </c>
      <c r="B25" s="7">
        <f>[1]nota12!E32</f>
        <v>740094520.74000001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778491719.07000005</v>
      </c>
      <c r="C27" s="13"/>
    </row>
    <row r="28" spans="1:6" x14ac:dyDescent="0.3">
      <c r="A28" s="17" t="s">
        <v>24</v>
      </c>
      <c r="B28" s="18">
        <f>+B27+B12</f>
        <v>1235504616.23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8882003.3499999996</v>
      </c>
    </row>
    <row r="33" spans="1:6" x14ac:dyDescent="0.3">
      <c r="A33" s="6" t="s">
        <v>28</v>
      </c>
      <c r="B33" s="7">
        <f>+'[1]Notas NF'!C447</f>
        <v>139610.85</v>
      </c>
      <c r="F33" s="13"/>
    </row>
    <row r="34" spans="1:6" ht="15.75" customHeight="1" x14ac:dyDescent="0.3">
      <c r="A34" s="6" t="s">
        <v>29</v>
      </c>
      <c r="B34" s="7">
        <f>'[1]Notas NF'!C430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9021614.1999999993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NF'!C460+'[1]Notas NF'!C461</f>
        <v>399663227.34979999</v>
      </c>
    </row>
    <row r="44" spans="1:6" x14ac:dyDescent="0.3">
      <c r="A44" s="2" t="s">
        <v>38</v>
      </c>
      <c r="B44" s="13">
        <f>'[1]Notas NF'!C462</f>
        <v>18026720.079999998</v>
      </c>
      <c r="E44" s="13"/>
    </row>
    <row r="45" spans="1:6" x14ac:dyDescent="0.3">
      <c r="A45" s="22" t="s">
        <v>39</v>
      </c>
      <c r="B45" s="23">
        <f>SUM(B42:B44)</f>
        <v>1226483002.0297999</v>
      </c>
      <c r="E45" s="13"/>
    </row>
    <row r="46" spans="1:6" ht="15" customHeight="1" x14ac:dyDescent="0.3">
      <c r="A46" s="22" t="s">
        <v>40</v>
      </c>
      <c r="B46" s="23">
        <f>+B45+B39+B36</f>
        <v>1235504616.2298</v>
      </c>
    </row>
    <row r="47" spans="1:6" ht="18" customHeight="1" x14ac:dyDescent="0.3">
      <c r="A47" s="22"/>
      <c r="B47" s="23"/>
      <c r="D47" s="24"/>
    </row>
    <row r="48" spans="1:6" ht="4.9000000000000004" customHeight="1" x14ac:dyDescent="0.3">
      <c r="B48" s="25">
        <f>+B28-B46</f>
        <v>2.0003318786621094E-4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2026-02-10T17:41:03Z</dcterms:created>
  <dcterms:modified xsi:type="dcterms:W3CDTF">2026-02-10T17:41:40Z</dcterms:modified>
</cp:coreProperties>
</file>