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285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44" i="1" l="1"/>
  <c r="B43" i="1"/>
  <c r="B42" i="1"/>
  <c r="B45" i="1" s="1"/>
  <c r="B38" i="1"/>
  <c r="B39" i="1" s="1"/>
  <c r="B35" i="1"/>
  <c r="B34" i="1"/>
  <c r="B33" i="1"/>
  <c r="B32" i="1"/>
  <c r="B26" i="1"/>
  <c r="B25" i="1"/>
  <c r="B24" i="1"/>
  <c r="B22" i="1"/>
  <c r="B21" i="1"/>
  <c r="B20" i="1"/>
  <c r="B19" i="1"/>
  <c r="B18" i="1"/>
  <c r="B17" i="1"/>
  <c r="B27" i="1" s="1"/>
  <c r="B28" i="1" s="1"/>
  <c r="B11" i="1"/>
  <c r="B10" i="1"/>
  <c r="B9" i="1"/>
  <c r="B8" i="1"/>
  <c r="B7" i="1"/>
  <c r="B12" i="1" s="1"/>
  <c r="B6" i="1"/>
  <c r="A3" i="1"/>
  <c r="A1" i="1"/>
  <c r="B36" i="1" l="1"/>
  <c r="B46" i="1"/>
  <c r="B48" i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<sst xmlns="http://schemas.openxmlformats.org/spreadsheetml/2006/main" count="47" uniqueCount="47">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</sst>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1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30 de Noviembre de 2025  y  2024</v>
          </cell>
        </row>
        <row r="4">
          <cell r="B4">
            <v>2025</v>
          </cell>
        </row>
      </sheetData>
      <sheetData sheetId="8">
        <row r="71">
          <cell r="C71">
            <v>6890064.9800000004</v>
          </cell>
        </row>
        <row r="87">
          <cell r="C87">
            <v>2069783.43</v>
          </cell>
        </row>
      </sheetData>
      <sheetData sheetId="9"/>
      <sheetData sheetId="10"/>
      <sheetData sheetId="11"/>
      <sheetData sheetId="12">
        <row r="428">
          <cell r="C428">
            <v>0</v>
          </cell>
        </row>
        <row r="445">
          <cell r="C445">
            <v>128249.85</v>
          </cell>
        </row>
        <row r="458">
          <cell r="C458">
            <v>277803499.63999999</v>
          </cell>
        </row>
        <row r="459">
          <cell r="C459">
            <v>1485895.3399999999</v>
          </cell>
        </row>
        <row r="460">
          <cell r="C460">
            <v>39688393.390000105</v>
          </cell>
        </row>
      </sheetData>
      <sheetData sheetId="13">
        <row r="32">
          <cell r="C32">
            <v>1623675</v>
          </cell>
          <cell r="E32">
            <v>755464458.66999984</v>
          </cell>
          <cell r="F32">
            <v>17537824.179999996</v>
          </cell>
          <cell r="G32">
            <v>425234.17999999993</v>
          </cell>
          <cell r="H32">
            <v>5964561.9900000021</v>
          </cell>
          <cell r="I32">
            <v>15692864.730000004</v>
          </cell>
        </row>
      </sheetData>
      <sheetData sheetId="14"/>
      <sheetData sheetId="15">
        <row r="11">
          <cell r="B11">
            <v>316840917.21999997</v>
          </cell>
        </row>
        <row r="12">
          <cell r="B12">
            <v>0</v>
          </cell>
        </row>
        <row r="14">
          <cell r="B14">
            <v>0</v>
          </cell>
        </row>
        <row r="15">
          <cell r="B15">
            <v>19035966.82</v>
          </cell>
        </row>
        <row r="16">
          <cell r="B16">
            <v>542832.15</v>
          </cell>
        </row>
        <row r="17">
          <cell r="B17">
            <v>0</v>
          </cell>
        </row>
        <row r="25">
          <cell r="B25">
            <v>104280</v>
          </cell>
        </row>
        <row r="32">
          <cell r="B32">
            <v>0</v>
          </cell>
        </row>
        <row r="33">
          <cell r="B33">
            <v>5333522.12</v>
          </cell>
        </row>
        <row r="34">
          <cell r="B34">
            <v>0</v>
          </cell>
        </row>
        <row r="55">
          <cell r="B55">
            <v>808793054.60000002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1">
          <cell r="B21">
            <v>4820281.5500000007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E13" sqref="E13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>Del Ejercicio terminado el  30 de Noviembre de 2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2025</v>
      </c>
    </row>
    <row r="7" spans="1:2" x14ac:dyDescent="0.3">
      <c r="A7" s="6" t="s">
        <v>4</v>
      </c>
      <c r="B7" s="7">
        <f>'[1]ES F '!B11</f>
        <v>316840917.21999997</v>
      </c>
    </row>
    <row r="8" spans="1:2" x14ac:dyDescent="0.3">
      <c r="A8" s="6" t="s">
        <v>5</v>
      </c>
      <c r="B8" s="7">
        <f>'[1]ES F '!B12</f>
        <v>0</v>
      </c>
    </row>
    <row r="9" spans="1:2" x14ac:dyDescent="0.3">
      <c r="A9" s="6" t="s">
        <v>6</v>
      </c>
      <c r="B9" s="7">
        <f>'[1]ES F '!B15</f>
        <v>19035966.82</v>
      </c>
    </row>
    <row r="10" spans="1:2" hidden="1" x14ac:dyDescent="0.3">
      <c r="A10" s="6" t="s">
        <v>7</v>
      </c>
      <c r="B10" s="7">
        <f>'[1]ES F '!B14</f>
        <v>0</v>
      </c>
    </row>
    <row r="11" spans="1:2" x14ac:dyDescent="0.3">
      <c r="A11" s="6" t="s">
        <v>8</v>
      </c>
      <c r="B11" s="7">
        <f>'[1]ES F '!B16</f>
        <v>542832.15</v>
      </c>
    </row>
    <row r="12" spans="1:2" x14ac:dyDescent="0.3">
      <c r="A12" s="8" t="s">
        <v>9</v>
      </c>
      <c r="B12" s="9">
        <f>SUM(B7:B11)</f>
        <v>336419716.18999994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+[1]nota13!F32</f>
        <v>17537824.179999996</v>
      </c>
      <c r="F17" s="13"/>
    </row>
    <row r="18" spans="1:6" x14ac:dyDescent="0.3">
      <c r="A18" s="6" t="s">
        <v>14</v>
      </c>
      <c r="B18" s="7">
        <f>+[1]nota13!I32</f>
        <v>15692864.730000004</v>
      </c>
      <c r="F18" s="13"/>
    </row>
    <row r="19" spans="1:6" x14ac:dyDescent="0.3">
      <c r="A19" s="6" t="s">
        <v>15</v>
      </c>
      <c r="B19" s="7">
        <f>+[1]nota13!H32-[1]ELAI!B21</f>
        <v>1144280.4400000013</v>
      </c>
      <c r="F19" s="13"/>
    </row>
    <row r="20" spans="1:6" x14ac:dyDescent="0.3">
      <c r="A20" s="6" t="s">
        <v>16</v>
      </c>
      <c r="B20" s="7">
        <f>+[1]nota13!G32</f>
        <v>425234.17999999993</v>
      </c>
      <c r="F20" s="13"/>
    </row>
    <row r="21" spans="1:6" x14ac:dyDescent="0.3">
      <c r="A21" s="6" t="s">
        <v>17</v>
      </c>
      <c r="B21" s="7">
        <f>+'[1]BALANZA G'!C71-'[1]BALANZA G'!C87</f>
        <v>4820281.5500000007</v>
      </c>
      <c r="F21" s="13"/>
    </row>
    <row r="22" spans="1:6" x14ac:dyDescent="0.3">
      <c r="A22" s="6" t="s">
        <v>18</v>
      </c>
      <c r="B22" s="7">
        <f>+'[1]ES F '!B25</f>
        <v>104280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[1]nota13!C32</f>
        <v>1623675</v>
      </c>
      <c r="F24" s="13"/>
    </row>
    <row r="25" spans="1:6" x14ac:dyDescent="0.3">
      <c r="A25" s="6" t="s">
        <v>21</v>
      </c>
      <c r="B25" s="7">
        <f>[1]nota13!E32</f>
        <v>755464458.66999984</v>
      </c>
      <c r="C25" s="13"/>
      <c r="F25" s="13"/>
    </row>
    <row r="26" spans="1:6" x14ac:dyDescent="0.3">
      <c r="A26" s="6" t="s">
        <v>22</v>
      </c>
      <c r="B26" s="7">
        <f>'[1]ES F '!B17</f>
        <v>0</v>
      </c>
      <c r="C26" s="13"/>
      <c r="F26" s="13"/>
    </row>
    <row r="27" spans="1:6" x14ac:dyDescent="0.3">
      <c r="A27" s="16" t="s">
        <v>23</v>
      </c>
      <c r="B27" s="9">
        <f>SUM(B17:B26)</f>
        <v>796812898.74999988</v>
      </c>
      <c r="C27" s="13"/>
    </row>
    <row r="28" spans="1:6" x14ac:dyDescent="0.3">
      <c r="A28" s="17" t="s">
        <v>24</v>
      </c>
      <c r="B28" s="18">
        <f>+B27+B12</f>
        <v>1133232614.9399998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5333522.12</v>
      </c>
    </row>
    <row r="33" spans="1:6" x14ac:dyDescent="0.3">
      <c r="A33" s="6" t="s">
        <v>28</v>
      </c>
      <c r="B33" s="7">
        <f>+'[1]Notas NF'!C445</f>
        <v>128249.85</v>
      </c>
      <c r="F33" s="13"/>
    </row>
    <row r="34" spans="1:6" ht="15.75" customHeight="1" x14ac:dyDescent="0.3">
      <c r="A34" s="6" t="s">
        <v>29</v>
      </c>
      <c r="B34" s="7">
        <f>'[1]Notas NF'!C428</f>
        <v>0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5461771.9699999997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21" t="s">
        <v>35</v>
      </c>
    </row>
    <row r="42" spans="1:6" x14ac:dyDescent="0.3">
      <c r="A42" s="2" t="s">
        <v>36</v>
      </c>
      <c r="B42" s="13">
        <f>'[1]ES F '!B55</f>
        <v>808793054.60000002</v>
      </c>
    </row>
    <row r="43" spans="1:6" x14ac:dyDescent="0.3">
      <c r="A43" s="2" t="s">
        <v>37</v>
      </c>
      <c r="B43" s="13">
        <f>'[1]Notas NF'!C458+'[1]Notas NF'!C459</f>
        <v>279289394.97999996</v>
      </c>
    </row>
    <row r="44" spans="1:6" x14ac:dyDescent="0.3">
      <c r="A44" s="2" t="s">
        <v>38</v>
      </c>
      <c r="B44" s="13">
        <f>'[1]Notas NF'!C460</f>
        <v>39688393.390000105</v>
      </c>
      <c r="E44" s="13"/>
    </row>
    <row r="45" spans="1:6" x14ac:dyDescent="0.3">
      <c r="A45" s="22" t="s">
        <v>39</v>
      </c>
      <c r="B45" s="23">
        <f>SUM(B42:B44)</f>
        <v>1127770842.97</v>
      </c>
      <c r="E45" s="13"/>
    </row>
    <row r="46" spans="1:6" ht="15" customHeight="1" x14ac:dyDescent="0.3">
      <c r="A46" s="22" t="s">
        <v>40</v>
      </c>
      <c r="B46" s="23">
        <f>+B45+B39+B36</f>
        <v>1133232614.9400001</v>
      </c>
    </row>
    <row r="47" spans="1:6" ht="18" customHeight="1" x14ac:dyDescent="0.3">
      <c r="A47" s="22"/>
      <c r="B47" s="23"/>
      <c r="D47" s="24"/>
    </row>
    <row r="48" spans="1:6" ht="2.25" customHeight="1" x14ac:dyDescent="0.3">
      <c r="B48" s="25">
        <f>+B28-B46</f>
        <v>0</v>
      </c>
    </row>
    <row r="51" spans="1:2" x14ac:dyDescent="0.3">
      <c r="A51" s="3" t="s">
        <v>41</v>
      </c>
      <c r="B51" s="3"/>
    </row>
    <row r="52" spans="1:2" x14ac:dyDescent="0.3">
      <c r="A52" s="3" t="s">
        <v>42</v>
      </c>
      <c r="B52" s="3"/>
    </row>
    <row r="53" spans="1:2" x14ac:dyDescent="0.3">
      <c r="A53" s="26"/>
      <c r="B53" s="26"/>
    </row>
    <row r="54" spans="1:2" x14ac:dyDescent="0.3">
      <c r="A54" s="26"/>
      <c r="B54" s="26"/>
    </row>
    <row r="55" spans="1:2" x14ac:dyDescent="0.3">
      <c r="A55" s="3"/>
      <c r="B55" s="3"/>
    </row>
    <row r="56" spans="1:2" x14ac:dyDescent="0.3">
      <c r="A56" s="3" t="s">
        <v>43</v>
      </c>
      <c r="B56" s="3"/>
    </row>
    <row r="57" spans="1:2" x14ac:dyDescent="0.3">
      <c r="A57" s="3" t="s">
        <v>44</v>
      </c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 t="s">
        <v>45</v>
      </c>
      <c r="B61" s="3"/>
    </row>
    <row r="62" spans="1:2" x14ac:dyDescent="0.3">
      <c r="A62" s="3" t="s">
        <v>46</v>
      </c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</sheetData>
  <mergeCells count="18"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1:B1"/>
    <mergeCell ref="A2:B2"/>
    <mergeCell ref="A3:B3"/>
    <mergeCell ref="A4:B4"/>
    <mergeCell ref="A51:B51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2025-12-12T14:34:57Z</dcterms:created>
  <dcterms:modified xsi:type="dcterms:W3CDTF">2025-12-12T14:37:26Z</dcterms:modified>
</cp:coreProperties>
</file>