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39" i="1"/>
  <c r="B38" i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28" i="1" s="1"/>
  <c r="B11" i="1"/>
  <c r="B10" i="1"/>
  <c r="B9" i="1"/>
  <c r="B8" i="1"/>
  <c r="B7" i="1"/>
  <c r="B12" i="1" s="1"/>
  <c r="B6" i="1"/>
  <c r="A3" i="1"/>
  <c r="A1" i="1"/>
  <c r="B46" i="1" l="1"/>
  <c r="B48" i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<sst xmlns="http://schemas.openxmlformats.org/spreadsheetml/2006/main" count="47" uniqueCount="47">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</sst>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5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28 de Febrero de 2025  y  2024</v>
          </cell>
        </row>
        <row r="4">
          <cell r="B4">
            <v>2025</v>
          </cell>
        </row>
      </sheetData>
      <sheetData sheetId="6">
        <row r="71">
          <cell r="C71">
            <v>5837722.9500000002</v>
          </cell>
        </row>
        <row r="86">
          <cell r="C86">
            <v>1972784.94</v>
          </cell>
        </row>
      </sheetData>
      <sheetData sheetId="7"/>
      <sheetData sheetId="8"/>
      <sheetData sheetId="9"/>
      <sheetData sheetId="10">
        <row r="437">
          <cell r="C437">
            <v>0</v>
          </cell>
        </row>
        <row r="454">
          <cell r="C454">
            <v>0</v>
          </cell>
        </row>
        <row r="467">
          <cell r="C467">
            <v>277803499.63999999</v>
          </cell>
        </row>
        <row r="468">
          <cell r="C468">
            <v>1485895.3399999999</v>
          </cell>
        </row>
        <row r="469">
          <cell r="C469">
            <v>8790181.9600000083</v>
          </cell>
        </row>
      </sheetData>
      <sheetData sheetId="11">
        <row r="32">
          <cell r="C32">
            <v>1623675</v>
          </cell>
          <cell r="E32">
            <v>745824270.94999993</v>
          </cell>
          <cell r="F32">
            <v>10367993.110000003</v>
          </cell>
          <cell r="G32">
            <v>432929.72</v>
          </cell>
          <cell r="H32">
            <v>4160032.1700000018</v>
          </cell>
          <cell r="I32">
            <v>15352293.290000007</v>
          </cell>
        </row>
      </sheetData>
      <sheetData sheetId="12"/>
      <sheetData sheetId="13">
        <row r="11">
          <cell r="B11">
            <v>322410754.12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16597490.359999999</v>
          </cell>
        </row>
        <row r="16">
          <cell r="B16">
            <v>375383.76</v>
          </cell>
        </row>
        <row r="17">
          <cell r="B17">
            <v>0</v>
          </cell>
        </row>
        <row r="25">
          <cell r="B25">
            <v>0</v>
          </cell>
        </row>
        <row r="32">
          <cell r="B32">
            <v>0</v>
          </cell>
        </row>
        <row r="33">
          <cell r="B33">
            <v>20272190.940000001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">
          <cell r="B21">
            <v>3864938.0100000002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D9" sqref="D8:D9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>Del Ejercicio terminado el  28 de Febrero de 202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2025</v>
      </c>
    </row>
    <row r="7" spans="1:2" x14ac:dyDescent="0.3">
      <c r="A7" s="6" t="s">
        <v>4</v>
      </c>
      <c r="B7" s="7">
        <f>'[1]ES F '!B11</f>
        <v>322410754.12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16597490.359999999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375383.76</v>
      </c>
    </row>
    <row r="12" spans="1:2" x14ac:dyDescent="0.3">
      <c r="A12" s="8" t="s">
        <v>9</v>
      </c>
      <c r="B12" s="9">
        <f>SUM(B7:B11)</f>
        <v>339383628.24000001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+[1]nota12!F32</f>
        <v>10367993.110000003</v>
      </c>
      <c r="F17" s="13"/>
    </row>
    <row r="18" spans="1:6" x14ac:dyDescent="0.3">
      <c r="A18" s="6" t="s">
        <v>14</v>
      </c>
      <c r="B18" s="7">
        <f>+[1]nota12!I32</f>
        <v>15352293.290000007</v>
      </c>
      <c r="F18" s="13"/>
    </row>
    <row r="19" spans="1:6" x14ac:dyDescent="0.3">
      <c r="A19" s="6" t="s">
        <v>15</v>
      </c>
      <c r="B19" s="7">
        <f>+[1]nota12!H32-[1]ELAI!B21</f>
        <v>295094.16000000155</v>
      </c>
      <c r="F19" s="13"/>
    </row>
    <row r="20" spans="1:6" x14ac:dyDescent="0.3">
      <c r="A20" s="6" t="s">
        <v>16</v>
      </c>
      <c r="B20" s="7">
        <f>+[1]nota12!G32</f>
        <v>432929.72</v>
      </c>
      <c r="F20" s="13"/>
    </row>
    <row r="21" spans="1:6" x14ac:dyDescent="0.3">
      <c r="A21" s="6" t="s">
        <v>17</v>
      </c>
      <c r="B21" s="7">
        <f>+'[1]BALANZA G'!C71-'[1]BALANZA G'!C86</f>
        <v>3864938.0100000002</v>
      </c>
      <c r="F21" s="13"/>
    </row>
    <row r="22" spans="1:6" x14ac:dyDescent="0.3">
      <c r="A22" s="6" t="s">
        <v>18</v>
      </c>
      <c r="B22" s="7">
        <f>+'[1]ES F '!B25</f>
        <v>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[1]nota12!C32</f>
        <v>1623675</v>
      </c>
      <c r="F24" s="13"/>
    </row>
    <row r="25" spans="1:6" x14ac:dyDescent="0.3">
      <c r="A25" s="6" t="s">
        <v>21</v>
      </c>
      <c r="B25" s="7">
        <f>[1]nota12!E32</f>
        <v>745824270.94999993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777761194.23999989</v>
      </c>
      <c r="C27" s="13"/>
    </row>
    <row r="28" spans="1:6" x14ac:dyDescent="0.3">
      <c r="A28" s="17" t="s">
        <v>24</v>
      </c>
      <c r="B28" s="18">
        <f>+B27+B12</f>
        <v>1117144822.48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20272190.940000001</v>
      </c>
    </row>
    <row r="33" spans="1:6" x14ac:dyDescent="0.3">
      <c r="A33" s="6" t="s">
        <v>28</v>
      </c>
      <c r="B33" s="7">
        <f>+'[1]Notas NF'!C454</f>
        <v>0</v>
      </c>
      <c r="F33" s="13"/>
    </row>
    <row r="34" spans="1:6" ht="15.75" customHeight="1" x14ac:dyDescent="0.3">
      <c r="A34" s="6" t="s">
        <v>29</v>
      </c>
      <c r="B34" s="7">
        <f>'[1]Notas NF'!C437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20272190.940000001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'!B54</f>
        <v>808793054.60000002</v>
      </c>
    </row>
    <row r="43" spans="1:6" x14ac:dyDescent="0.3">
      <c r="A43" s="2" t="s">
        <v>37</v>
      </c>
      <c r="B43" s="13">
        <f>'[1]Notas NF'!C467+'[1]Notas NF'!C468</f>
        <v>279289394.97999996</v>
      </c>
    </row>
    <row r="44" spans="1:6" x14ac:dyDescent="0.3">
      <c r="A44" s="2" t="s">
        <v>38</v>
      </c>
      <c r="B44" s="13">
        <f>'[1]Notas NF'!C469</f>
        <v>8790181.9600000083</v>
      </c>
      <c r="E44" s="13"/>
    </row>
    <row r="45" spans="1:6" x14ac:dyDescent="0.3">
      <c r="A45" s="22" t="s">
        <v>39</v>
      </c>
      <c r="B45" s="23">
        <f>SUM(B42:B44)</f>
        <v>1096872631.54</v>
      </c>
      <c r="E45" s="13"/>
    </row>
    <row r="46" spans="1:6" ht="15" customHeight="1" x14ac:dyDescent="0.3">
      <c r="A46" s="22" t="s">
        <v>40</v>
      </c>
      <c r="B46" s="23">
        <f>+B45+B39+B36</f>
        <v>1117144822.48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2025-03-12T13:50:49Z</dcterms:created>
  <dcterms:modified xsi:type="dcterms:W3CDTF">2025-03-12T13:51:22Z</dcterms:modified>
</cp:coreProperties>
</file>