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G23" i="1"/>
  <c r="C23" i="1"/>
  <c r="B23" i="1"/>
  <c r="G22" i="1"/>
  <c r="C22" i="1"/>
  <c r="B22" i="1"/>
  <c r="G21" i="1"/>
  <c r="G20" i="1"/>
  <c r="C20" i="1"/>
  <c r="B20" i="1"/>
  <c r="C19" i="1"/>
  <c r="G19" i="1" s="1"/>
  <c r="B19" i="1"/>
  <c r="C18" i="1"/>
  <c r="G18" i="1" s="1"/>
  <c r="B18" i="1"/>
  <c r="C17" i="1"/>
  <c r="C24" i="1" s="1"/>
  <c r="G24" i="1" s="1"/>
  <c r="B17" i="1"/>
  <c r="B24" i="1" s="1"/>
  <c r="G16" i="1"/>
  <c r="G15" i="1"/>
  <c r="G13" i="1"/>
  <c r="C12" i="1"/>
  <c r="C14" i="1" s="1"/>
  <c r="B12" i="1"/>
  <c r="C11" i="1"/>
  <c r="G11" i="1" s="1"/>
  <c r="B11" i="1"/>
  <c r="B14" i="1" s="1"/>
  <c r="C8" i="1"/>
  <c r="B8" i="1"/>
  <c r="A6" i="1"/>
  <c r="A4" i="1"/>
  <c r="B30" i="1" l="1"/>
  <c r="B33" i="1" s="1"/>
  <c r="B35" i="1" s="1"/>
  <c r="I24" i="1"/>
  <c r="E23" i="1"/>
  <c r="E25" i="1" s="1"/>
  <c r="C30" i="1"/>
  <c r="G14" i="1"/>
  <c r="I17" i="1"/>
  <c r="G12" i="1"/>
  <c r="G17" i="1"/>
  <c r="C33" i="1" l="1"/>
  <c r="G30" i="1"/>
  <c r="C35" i="1" l="1"/>
  <c r="G35" i="1" s="1"/>
  <c r="G33" i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<sst xmlns="http://schemas.openxmlformats.org/spreadsheetml/2006/main" count="27" uniqueCount="27">
  <si>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</si>
  <si>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</si>
  <si>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18,19)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</si>
  <si>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</si>
  <si>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</si>
  <si>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</si>
  <si>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</si>
  <si>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</si>
  <si>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20,21,22,23,24,25,26)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</si>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</sst>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2962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12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31 de diciembre de 2023  y  2022</v>
          </cell>
        </row>
        <row r="4">
          <cell r="B4">
            <v>2023</v>
          </cell>
          <cell r="C4">
            <v>2022</v>
          </cell>
        </row>
        <row r="48">
          <cell r="C48">
            <v>131638.68</v>
          </cell>
        </row>
        <row r="49">
          <cell r="C49">
            <v>9246661.9800000004</v>
          </cell>
        </row>
        <row r="50">
          <cell r="C50">
            <v>1630163.6</v>
          </cell>
        </row>
        <row r="51">
          <cell r="C51">
            <v>34810179.979999997</v>
          </cell>
        </row>
        <row r="52">
          <cell r="C52">
            <v>175165.5</v>
          </cell>
        </row>
        <row r="53">
          <cell r="C53">
            <v>14597.08</v>
          </cell>
        </row>
        <row r="54">
          <cell r="C54">
            <v>373212.74</v>
          </cell>
        </row>
        <row r="55">
          <cell r="C55">
            <v>193172</v>
          </cell>
        </row>
        <row r="56">
          <cell r="C56">
            <v>8832915.8499999996</v>
          </cell>
        </row>
        <row r="57">
          <cell r="C57">
            <v>7106.65</v>
          </cell>
        </row>
        <row r="58">
          <cell r="C58">
            <v>1436011.51</v>
          </cell>
        </row>
        <row r="59">
          <cell r="C59">
            <v>-476.21</v>
          </cell>
        </row>
        <row r="60">
          <cell r="C60">
            <v>6174.31</v>
          </cell>
        </row>
        <row r="61">
          <cell r="C61">
            <v>-97465.67</v>
          </cell>
        </row>
        <row r="62">
          <cell r="C62">
            <v>95474.43</v>
          </cell>
        </row>
        <row r="63">
          <cell r="C63">
            <v>152700.59</v>
          </cell>
        </row>
        <row r="64">
          <cell r="C64">
            <v>424122.01</v>
          </cell>
        </row>
        <row r="65">
          <cell r="C65">
            <v>252299.3</v>
          </cell>
        </row>
        <row r="66">
          <cell r="C66">
            <v>808793054.60000002</v>
          </cell>
        </row>
        <row r="67">
          <cell r="C67">
            <v>201224531.56</v>
          </cell>
        </row>
        <row r="68">
          <cell r="C68">
            <v>123320574.14</v>
          </cell>
        </row>
        <row r="69">
          <cell r="C69">
            <v>636883.02</v>
          </cell>
        </row>
        <row r="70">
          <cell r="C70">
            <v>179593658.41999999</v>
          </cell>
        </row>
        <row r="71">
          <cell r="C71">
            <v>20880</v>
          </cell>
        </row>
        <row r="72">
          <cell r="C72">
            <v>564645.76</v>
          </cell>
        </row>
        <row r="73">
          <cell r="C73">
            <v>25240027.450000003</v>
          </cell>
        </row>
        <row r="74">
          <cell r="C74">
            <v>51161468</v>
          </cell>
        </row>
        <row r="75">
          <cell r="C75">
            <v>149428043</v>
          </cell>
        </row>
        <row r="76">
          <cell r="C76">
            <v>207859.15</v>
          </cell>
        </row>
        <row r="77">
          <cell r="C77">
            <v>6557004.2800000003</v>
          </cell>
        </row>
        <row r="78">
          <cell r="C78">
            <v>794.4</v>
          </cell>
        </row>
        <row r="79">
          <cell r="C79">
            <v>1266293.75</v>
          </cell>
        </row>
        <row r="80">
          <cell r="C80">
            <v>2580000</v>
          </cell>
        </row>
        <row r="81">
          <cell r="C81">
            <v>12374295.220000001</v>
          </cell>
        </row>
        <row r="82">
          <cell r="C82">
            <v>10582363.359999999</v>
          </cell>
        </row>
        <row r="83">
          <cell r="C83">
            <v>10614032.710000001</v>
          </cell>
        </row>
        <row r="84">
          <cell r="C84">
            <v>1774503.18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62">
          <cell r="C362">
            <v>-258305.08</v>
          </cell>
          <cell r="D362">
            <v>-20309</v>
          </cell>
        </row>
        <row r="471">
          <cell r="C471">
            <v>180816067.19999999</v>
          </cell>
          <cell r="D471">
            <v>179181043.14000002</v>
          </cell>
        </row>
        <row r="486">
          <cell r="C486">
            <v>89115851.49000001</v>
          </cell>
          <cell r="D486">
            <v>290946737.20000005</v>
          </cell>
        </row>
        <row r="530">
          <cell r="C530">
            <v>199201566.97</v>
          </cell>
          <cell r="D530">
            <v>202770048.28000003</v>
          </cell>
        </row>
        <row r="552">
          <cell r="C552">
            <v>391500</v>
          </cell>
          <cell r="D552">
            <v>613908.4</v>
          </cell>
        </row>
        <row r="569">
          <cell r="C569">
            <v>32180407.189999998</v>
          </cell>
          <cell r="D569">
            <v>20130589.57</v>
          </cell>
        </row>
        <row r="604">
          <cell r="C604">
            <v>78107116.640000001</v>
          </cell>
          <cell r="D604">
            <v>71666522.800000012</v>
          </cell>
        </row>
        <row r="618">
          <cell r="C618">
            <v>746207.89</v>
          </cell>
          <cell r="D618">
            <v>820190.61</v>
          </cell>
        </row>
      </sheetData>
      <sheetData sheetId="9">
        <row r="14">
          <cell r="K14">
            <v>50785637.540000007</v>
          </cell>
        </row>
        <row r="29">
          <cell r="K29">
            <v>47465209.639999986</v>
          </cell>
        </row>
      </sheetData>
      <sheetData sheetId="10"/>
      <sheetData sheetId="11">
        <row r="64">
          <cell r="A64" t="str">
            <v>Licda. Paula Maileny Morillo</v>
          </cell>
          <cell r="B64" t="str">
            <v>Licda. María Patricia Almonte</v>
          </cell>
        </row>
        <row r="65">
          <cell r="B65" t="str">
            <v>Directora Administrativa-Financiera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activeCell="O15" sqref="O15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3" bestFit="1" customWidth="1"/>
    <col min="13" max="13" width="14.85546875" style="3" bestFit="1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4.85546875" bestFit="1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4.85546875" bestFit="1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4.85546875" bestFit="1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4.85546875" bestFit="1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4.85546875" bestFit="1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4.85546875" bestFit="1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4.85546875" bestFit="1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4.85546875" bestFit="1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4.85546875" bestFit="1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4.85546875" bestFit="1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4.85546875" bestFit="1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4.85546875" bestFit="1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4.85546875" bestFit="1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4.85546875" bestFit="1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4.85546875" bestFit="1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4.85546875" bestFit="1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4.85546875" bestFit="1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4.85546875" bestFit="1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4.85546875" bestFit="1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4.85546875" bestFit="1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4.85546875" bestFit="1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4.85546875" bestFit="1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4.85546875" bestFit="1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4.85546875" bestFit="1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4.85546875" bestFit="1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4.85546875" bestFit="1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4.85546875" bestFit="1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4.85546875" bestFit="1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4.85546875" bestFit="1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4.85546875" bestFit="1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4.85546875" bestFit="1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4.85546875" bestFit="1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4.85546875" bestFit="1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4.85546875" bestFit="1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4.85546875" bestFit="1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4.85546875" bestFit="1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4.85546875" bestFit="1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4.85546875" bestFit="1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4.85546875" bestFit="1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4.85546875" bestFit="1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4.85546875" bestFit="1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4.85546875" bestFit="1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4.85546875" bestFit="1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4.85546875" bestFit="1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4.85546875" bestFit="1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4.85546875" bestFit="1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4.85546875" bestFit="1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4.85546875" bestFit="1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4.85546875" bestFit="1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4.85546875" bestFit="1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4.85546875" bestFit="1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4.85546875" bestFit="1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4.85546875" bestFit="1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4.85546875" bestFit="1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4.85546875" bestFit="1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4.85546875" bestFit="1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4.85546875" bestFit="1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4.85546875" bestFit="1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4.85546875" bestFit="1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4.85546875" bestFit="1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4.85546875" bestFit="1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4.85546875" bestFit="1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4.85546875" bestFit="1" customWidth="1"/>
  </cols>
  <sheetData>
    <row r="4" spans="1:14">
      <c r="A4" s="1" t="str">
        <f>+[1]BALANZA!B1</f>
        <v>CORPORACION DEL ACUEDUCTO Y ALCANTARILLADO DE MOCA</v>
      </c>
      <c r="B4" s="1"/>
      <c r="C4" s="1"/>
    </row>
    <row r="5" spans="1:14">
      <c r="A5" s="1" t="s">
        <v>0</v>
      </c>
      <c r="B5" s="1"/>
      <c r="C5" s="1"/>
    </row>
    <row r="6" spans="1:14">
      <c r="A6" s="1" t="str">
        <f>+[1]BALANZA!B2</f>
        <v>Del Ejercicio terminado el  31 de diciembre de 2023  y  2022</v>
      </c>
      <c r="B6" s="1"/>
      <c r="C6" s="1"/>
    </row>
    <row r="7" spans="1:14">
      <c r="A7" s="1" t="s">
        <v>1</v>
      </c>
      <c r="B7" s="1"/>
      <c r="C7" s="1"/>
    </row>
    <row r="8" spans="1:14">
      <c r="A8" s="4"/>
      <c r="B8" s="5">
        <f>+[1]BALANZA!B4</f>
        <v>2023</v>
      </c>
      <c r="C8" s="5">
        <f>+[1]BALANZA!C4</f>
        <v>2022</v>
      </c>
    </row>
    <row r="9" spans="1:14">
      <c r="A9" s="6" t="s">
        <v>2</v>
      </c>
      <c r="B9" s="4"/>
      <c r="C9" s="4"/>
    </row>
    <row r="10" spans="1:14" hidden="1">
      <c r="A10" s="7" t="s">
        <v>3</v>
      </c>
      <c r="B10" s="8">
        <v>0</v>
      </c>
      <c r="C10" s="8">
        <v>0</v>
      </c>
    </row>
    <row r="11" spans="1:14" ht="18" customHeight="1">
      <c r="A11" s="7" t="s">
        <v>4</v>
      </c>
      <c r="B11" s="8">
        <f>+'[1]Notas NF'!C471</f>
        <v>180816067.19999999</v>
      </c>
      <c r="C11" s="8">
        <f>+'[1]Notas NF'!D471</f>
        <v>179181043.14000002</v>
      </c>
      <c r="F11" s="2">
        <v>174411030.84999999</v>
      </c>
      <c r="G11" s="2">
        <f>+C11-F11</f>
        <v>4770012.2900000215</v>
      </c>
      <c r="N11" s="2"/>
    </row>
    <row r="12" spans="1:14">
      <c r="A12" s="7" t="s">
        <v>5</v>
      </c>
      <c r="B12" s="8">
        <f>+'[1]Notas NF'!C486</f>
        <v>89115851.49000001</v>
      </c>
      <c r="C12" s="8">
        <f>+'[1]Notas NF'!D486</f>
        <v>290946737.20000005</v>
      </c>
      <c r="F12" s="2">
        <v>104423221</v>
      </c>
      <c r="G12" s="2">
        <f t="shared" ref="G12:G35" si="0">+C12-F12</f>
        <v>186523516.20000005</v>
      </c>
      <c r="N12" s="2"/>
    </row>
    <row r="13" spans="1:14" hidden="1">
      <c r="A13" s="7" t="s">
        <v>6</v>
      </c>
      <c r="B13" s="9">
        <v>0</v>
      </c>
      <c r="C13" s="9">
        <v>0</v>
      </c>
      <c r="F13" s="2">
        <v>0</v>
      </c>
      <c r="G13" s="2">
        <f t="shared" si="0"/>
        <v>0</v>
      </c>
      <c r="N13" s="2"/>
    </row>
    <row r="14" spans="1:14">
      <c r="A14" s="6" t="s">
        <v>7</v>
      </c>
      <c r="B14" s="10">
        <f>SUM(B10:B13)</f>
        <v>269931918.69</v>
      </c>
      <c r="C14" s="10">
        <f>SUM(C10:C13)</f>
        <v>470127780.34000003</v>
      </c>
      <c r="F14" s="2">
        <v>278834251.85000002</v>
      </c>
      <c r="G14" s="2">
        <f t="shared" si="0"/>
        <v>191293528.49000001</v>
      </c>
      <c r="N14" s="2"/>
    </row>
    <row r="15" spans="1:14">
      <c r="A15" s="11"/>
      <c r="B15" s="12"/>
      <c r="C15" s="12"/>
      <c r="G15" s="2">
        <f t="shared" si="0"/>
        <v>0</v>
      </c>
      <c r="N15" s="2"/>
    </row>
    <row r="16" spans="1:14">
      <c r="A16" s="5" t="s">
        <v>8</v>
      </c>
      <c r="B16" s="13"/>
      <c r="C16" s="13"/>
      <c r="G16" s="2">
        <f t="shared" si="0"/>
        <v>0</v>
      </c>
      <c r="N16" s="2"/>
    </row>
    <row r="17" spans="1:14">
      <c r="A17" s="7" t="s">
        <v>9</v>
      </c>
      <c r="B17" s="8">
        <f>+'[1]Notas NF'!C530</f>
        <v>199201566.97</v>
      </c>
      <c r="C17" s="8">
        <f>+'[1]Notas NF'!D530</f>
        <v>202770048.28000003</v>
      </c>
      <c r="F17" s="2">
        <v>151685872.24000001</v>
      </c>
      <c r="G17" s="2">
        <f t="shared" si="0"/>
        <v>51084176.040000021</v>
      </c>
      <c r="I17" s="2">
        <f>+C17-193594772.55</f>
        <v>9175275.7300000191</v>
      </c>
      <c r="N17" s="2"/>
    </row>
    <row r="18" spans="1:14">
      <c r="A18" s="7" t="s">
        <v>10</v>
      </c>
      <c r="B18" s="8">
        <f>+'[1]Notas NF'!C552</f>
        <v>391500</v>
      </c>
      <c r="C18" s="8">
        <f>+'[1]Notas NF'!D552</f>
        <v>613908.4</v>
      </c>
      <c r="F18" s="2">
        <v>12931665.890000001</v>
      </c>
      <c r="G18" s="2">
        <f t="shared" si="0"/>
        <v>-12317757.49</v>
      </c>
      <c r="I18" s="2"/>
      <c r="N18" s="2"/>
    </row>
    <row r="19" spans="1:14">
      <c r="A19" s="7" t="s">
        <v>11</v>
      </c>
      <c r="B19" s="8">
        <f>+'[1]Notas NF'!C569</f>
        <v>32180407.189999998</v>
      </c>
      <c r="C19" s="8">
        <f>+'[1]Notas NF'!D569</f>
        <v>20130589.57</v>
      </c>
      <c r="F19" s="2">
        <v>28488363.559999999</v>
      </c>
      <c r="G19" s="2">
        <f t="shared" si="0"/>
        <v>-8357773.9899999984</v>
      </c>
      <c r="I19" s="2"/>
      <c r="J19" s="2"/>
      <c r="K19" s="2"/>
      <c r="N19" s="2"/>
    </row>
    <row r="20" spans="1:14" ht="13.5" customHeight="1">
      <c r="A20" s="7" t="s">
        <v>12</v>
      </c>
      <c r="B20" s="8">
        <f>+[1]nota13!K29-'[1]Notas NF'!C362+'[1]Notas NF'!D362</f>
        <v>47703205.719999984</v>
      </c>
      <c r="C20" s="8">
        <f>+[1]nota13!K14-'[1]Notas NF'!D362</f>
        <v>50805946.540000007</v>
      </c>
      <c r="F20" s="2">
        <v>0</v>
      </c>
      <c r="G20" s="2">
        <f t="shared" si="0"/>
        <v>50805946.540000007</v>
      </c>
      <c r="I20" s="2"/>
      <c r="N20" s="2"/>
    </row>
    <row r="21" spans="1:14" ht="27" hidden="1" customHeight="1">
      <c r="A21" s="7" t="s">
        <v>13</v>
      </c>
      <c r="B21" s="8">
        <v>0</v>
      </c>
      <c r="C21" s="8">
        <v>0</v>
      </c>
      <c r="F21" s="2">
        <v>0</v>
      </c>
      <c r="G21" s="2">
        <f t="shared" si="0"/>
        <v>0</v>
      </c>
      <c r="I21" s="2"/>
      <c r="N21" s="2"/>
    </row>
    <row r="22" spans="1:14">
      <c r="A22" s="7" t="s">
        <v>14</v>
      </c>
      <c r="B22" s="8">
        <f>'[1]Notas NF'!C604</f>
        <v>78107116.640000001</v>
      </c>
      <c r="C22" s="8">
        <f>+'[1]Notas NF'!D604</f>
        <v>71666522.800000012</v>
      </c>
      <c r="F22" s="2">
        <v>56717745.43</v>
      </c>
      <c r="G22" s="2">
        <f t="shared" si="0"/>
        <v>14948777.370000012</v>
      </c>
      <c r="I22" s="2"/>
      <c r="N22" s="2"/>
    </row>
    <row r="23" spans="1:14">
      <c r="A23" s="7" t="s">
        <v>15</v>
      </c>
      <c r="B23" s="9">
        <f>+'[1]Notas NF'!C618</f>
        <v>746207.89</v>
      </c>
      <c r="C23" s="9">
        <f>+'[1]Notas NF'!D618</f>
        <v>820190.61</v>
      </c>
      <c r="E23" s="2">
        <f>+B24</f>
        <v>358330004.40999997</v>
      </c>
      <c r="F23" s="2">
        <v>3322836.74</v>
      </c>
      <c r="G23" s="2">
        <f t="shared" si="0"/>
        <v>-2502646.1300000004</v>
      </c>
      <c r="I23" s="2"/>
      <c r="K23" s="2"/>
      <c r="N23" s="2"/>
    </row>
    <row r="24" spans="1:14">
      <c r="A24" s="6" t="s">
        <v>16</v>
      </c>
      <c r="B24" s="14">
        <f>SUM(B17:B23)</f>
        <v>358330004.40999997</v>
      </c>
      <c r="C24" s="14">
        <f>SUM(C17:C23)</f>
        <v>346807206.20000005</v>
      </c>
      <c r="E24" s="2">
        <f>SUM([1]BALANZA!C48:C84)</f>
        <v>1643624566.3300004</v>
      </c>
      <c r="F24" s="2">
        <v>253146483.86000001</v>
      </c>
      <c r="G24" s="2">
        <f t="shared" si="0"/>
        <v>93660722.340000033</v>
      </c>
      <c r="I24" s="2">
        <f>+B24-C24</f>
        <v>11522798.209999919</v>
      </c>
      <c r="N24" s="2"/>
    </row>
    <row r="25" spans="1:14">
      <c r="A25" s="11"/>
      <c r="B25" s="12"/>
      <c r="C25" s="12"/>
      <c r="E25" s="2">
        <f>+E23-E24</f>
        <v>-1285294561.9200006</v>
      </c>
      <c r="G25" s="2">
        <f t="shared" si="0"/>
        <v>0</v>
      </c>
      <c r="N25" s="2"/>
    </row>
    <row r="26" spans="1:14" hidden="1">
      <c r="A26" s="7" t="s">
        <v>17</v>
      </c>
      <c r="B26" s="8">
        <v>0</v>
      </c>
      <c r="C26" s="8">
        <v>0</v>
      </c>
      <c r="F26" s="2">
        <v>0</v>
      </c>
      <c r="G26" s="2">
        <f t="shared" si="0"/>
        <v>0</v>
      </c>
      <c r="N26" s="2"/>
    </row>
    <row r="27" spans="1:14" hidden="1">
      <c r="A27" s="11"/>
      <c r="B27" s="13"/>
      <c r="C27" s="13"/>
      <c r="G27" s="2">
        <f t="shared" si="0"/>
        <v>0</v>
      </c>
      <c r="N27" s="2"/>
    </row>
    <row r="28" spans="1:14" hidden="1">
      <c r="A28" s="7" t="s">
        <v>18</v>
      </c>
      <c r="B28" s="9">
        <v>0</v>
      </c>
      <c r="C28" s="9">
        <v>0</v>
      </c>
      <c r="F28" s="2">
        <v>0</v>
      </c>
      <c r="G28" s="2">
        <f t="shared" si="0"/>
        <v>0</v>
      </c>
      <c r="N28" s="2"/>
    </row>
    <row r="29" spans="1:14">
      <c r="A29" s="11"/>
      <c r="B29" s="13"/>
      <c r="C29" s="13"/>
      <c r="G29" s="2">
        <f t="shared" si="0"/>
        <v>0</v>
      </c>
      <c r="N29" s="2"/>
    </row>
    <row r="30" spans="1:14" ht="15.75" thickBot="1">
      <c r="A30" s="6" t="s">
        <v>19</v>
      </c>
      <c r="B30" s="15">
        <f>+B14-B24</f>
        <v>-88398085.719999969</v>
      </c>
      <c r="C30" s="15">
        <f>+C14-C24</f>
        <v>123320574.13999999</v>
      </c>
      <c r="F30" s="2">
        <v>25687767.99000001</v>
      </c>
      <c r="G30" s="2">
        <f t="shared" si="0"/>
        <v>97632806.149999976</v>
      </c>
      <c r="N30" s="2"/>
    </row>
    <row r="31" spans="1:14" ht="15.75" thickTop="1">
      <c r="A31" s="11"/>
      <c r="B31" s="12"/>
      <c r="C31" s="12"/>
      <c r="G31" s="2">
        <f t="shared" si="0"/>
        <v>0</v>
      </c>
    </row>
    <row r="32" spans="1:14" hidden="1">
      <c r="A32" s="16" t="s">
        <v>20</v>
      </c>
      <c r="B32" s="13"/>
      <c r="C32" s="13"/>
      <c r="G32" s="2">
        <f t="shared" si="0"/>
        <v>0</v>
      </c>
    </row>
    <row r="33" spans="1:10" hidden="1">
      <c r="A33" s="7" t="s">
        <v>21</v>
      </c>
      <c r="B33" s="8">
        <f>+B30</f>
        <v>-88398085.719999969</v>
      </c>
      <c r="C33" s="8">
        <f>+C30</f>
        <v>123320574.13999999</v>
      </c>
      <c r="F33" s="2">
        <v>25687767.99000001</v>
      </c>
      <c r="G33" s="2">
        <f t="shared" si="0"/>
        <v>97632806.149999976</v>
      </c>
    </row>
    <row r="34" spans="1:10" ht="15.75" hidden="1" customHeight="1">
      <c r="A34" s="7" t="s">
        <v>22</v>
      </c>
      <c r="B34" s="9">
        <v>0</v>
      </c>
      <c r="C34" s="9">
        <v>0</v>
      </c>
      <c r="F34" s="2">
        <v>0</v>
      </c>
      <c r="G34" s="2">
        <f t="shared" si="0"/>
        <v>0</v>
      </c>
    </row>
    <row r="35" spans="1:10" ht="15.75" hidden="1" thickBot="1">
      <c r="A35" s="17"/>
      <c r="B35" s="15">
        <f>+B33</f>
        <v>-88398085.719999969</v>
      </c>
      <c r="C35" s="15">
        <f>+C33</f>
        <v>123320574.13999999</v>
      </c>
      <c r="F35" s="2">
        <v>25687767.99000001</v>
      </c>
      <c r="G35" s="2">
        <f t="shared" si="0"/>
        <v>97632806.149999976</v>
      </c>
    </row>
    <row r="36" spans="1:10" hidden="1">
      <c r="A36" s="11"/>
      <c r="B36" s="18"/>
      <c r="C36" s="18"/>
    </row>
    <row r="37" spans="1:10">
      <c r="A37" s="19" t="s">
        <v>23</v>
      </c>
      <c r="B37" s="4"/>
      <c r="C37" s="4"/>
    </row>
    <row r="38" spans="1:10">
      <c r="A38" s="20"/>
    </row>
    <row r="39" spans="1:10">
      <c r="A39" s="20"/>
    </row>
    <row r="41" spans="1:10">
      <c r="A41" s="21" t="str">
        <f>+'[1]ES F '!A64</f>
        <v>Licda. Paula Maileny Morillo</v>
      </c>
      <c r="B41" s="22" t="str">
        <f>+'[1]ES F '!B64</f>
        <v>Licda. María Patricia Almonte</v>
      </c>
      <c r="C41" s="22"/>
    </row>
    <row r="42" spans="1:10">
      <c r="A42" s="23" t="s">
        <v>24</v>
      </c>
      <c r="B42" s="24" t="str">
        <f>+'[1]ES F '!B65</f>
        <v>Directora Administrativa-Financiera</v>
      </c>
      <c r="C42" s="24"/>
    </row>
    <row r="43" spans="1:10">
      <c r="A43" s="25"/>
      <c r="B43" s="25"/>
      <c r="C43" s="25"/>
    </row>
    <row r="44" spans="1:10">
      <c r="A44" s="25"/>
      <c r="B44" s="25"/>
      <c r="C44" s="25"/>
    </row>
    <row r="45" spans="1:10">
      <c r="A45" s="22"/>
      <c r="B45" s="22"/>
      <c r="C45" s="22"/>
      <c r="J45" s="25"/>
    </row>
    <row r="46" spans="1:10">
      <c r="A46" s="24"/>
      <c r="B46" s="24"/>
      <c r="C46" s="24"/>
    </row>
    <row r="47" spans="1:10">
      <c r="A47" s="25"/>
      <c r="B47" s="25"/>
      <c r="C47" s="25"/>
    </row>
    <row r="48" spans="1:10">
      <c r="A48" s="25"/>
      <c r="B48" s="25"/>
      <c r="C48" s="25"/>
    </row>
    <row r="49" spans="1:3">
      <c r="A49" s="22" t="s">
        <v>25</v>
      </c>
      <c r="B49" s="22"/>
      <c r="C49" s="22"/>
    </row>
    <row r="50" spans="1:3">
      <c r="A50" s="24" t="s">
        <v>26</v>
      </c>
      <c r="B50" s="24"/>
      <c r="C50" s="24"/>
    </row>
    <row r="51" spans="1:3">
      <c r="A51" s="26"/>
      <c r="B51" s="26"/>
      <c r="C51" s="26"/>
    </row>
    <row r="52" spans="1:3">
      <c r="A52" s="26"/>
      <c r="B52" s="26"/>
      <c r="C52" s="26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2024-01-22T12:29:15Z</dcterms:created>
  <dcterms:modified xsi:type="dcterms:W3CDTF">2024-01-22T12:29:49Z</dcterms:modified>
</cp:coreProperties>
</file>