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4" i="1" l="1"/>
  <c r="E43" i="1"/>
  <c r="I35" i="1"/>
  <c r="I42" i="1" s="1"/>
  <c r="J33" i="1"/>
  <c r="J32" i="1"/>
  <c r="J31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D24" i="1"/>
  <c r="F24" i="1" s="1"/>
  <c r="F23" i="1" s="1"/>
  <c r="C23" i="1"/>
  <c r="H24" i="1" s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I13" i="1"/>
  <c r="F13" i="1"/>
  <c r="F33" i="1" s="1"/>
  <c r="E13" i="1"/>
  <c r="D13" i="1"/>
  <c r="C13" i="1"/>
  <c r="C33" i="1" s="1"/>
  <c r="A8" i="1"/>
  <c r="B6" i="1"/>
  <c r="I24" i="1" l="1"/>
  <c r="H25" i="1"/>
  <c r="H26" i="1"/>
  <c r="H27" i="1"/>
  <c r="H28" i="1"/>
  <c r="H29" i="1"/>
  <c r="D23" i="1"/>
  <c r="E24" i="1"/>
  <c r="L24" i="1"/>
  <c r="D33" i="1" l="1"/>
  <c r="E23" i="1"/>
  <c r="E33" i="1" s="1"/>
  <c r="I29" i="1"/>
  <c r="I28" i="1"/>
  <c r="I27" i="1"/>
  <c r="I26" i="1"/>
  <c r="I25" i="1"/>
  <c r="D34" i="1" l="1"/>
</calcChain>
</file>

<file path=xl/sharedStrings.xml><?xml version="1.0" encoding="utf-8"?>
<sst xmlns="http://schemas.openxmlformats.org/spreadsheetml/2006/main" count="34" uniqueCount="34">
  <si>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</si>
  <si>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</si>
  <si>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</si>
  <si>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</si>
  <si>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</si>
  <si>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</si>
  <si>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</si>
  <si>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</si>
  <si>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</si>
  <si>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</si>
  <si>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</si>
  <si>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</si>
  <si>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</si>
  <si>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</si>
  <si>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</si>
  <si>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</si>
  <si>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</si>
  <si>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</si>
  <si>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</si>
  <si>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</si>
  <si>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</si>
  <si>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</si>
  <si>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</si>
  <si>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</si>
  <si>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</si>
  <si>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</si>
  <si>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</si>
  <si>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</si>
  <si>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</si>
  <si>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En este periodo la institución no cuenta con presupuesto anual registrado en el sigef, por lo que aparece solo es el presupuesto ejecutado, por lo que genera diferencia entre los ingresos y egresos.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</si>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</sst>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43" fontId="1" fillId="0" borderId="0" xfId="1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3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0" fontId="0" fillId="0" borderId="1" xfId="0" applyBorder="1"/>
    <xf numFmtId="4" fontId="0" fillId="0" borderId="0" xfId="0" applyNumberForma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0" fillId="0" borderId="0" xfId="0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0585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%20SEM1%20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  <row r="3">
          <cell r="B3" t="str">
            <v>30 de junio del 2024</v>
          </cell>
        </row>
      </sheetData>
      <sheetData sheetId="3"/>
      <sheetData sheetId="4"/>
      <sheetData sheetId="5">
        <row r="313">
          <cell r="G313">
            <v>2658201.17</v>
          </cell>
        </row>
      </sheetData>
      <sheetData sheetId="6"/>
      <sheetData sheetId="7"/>
      <sheetData sheetId="8"/>
      <sheetData sheetId="9"/>
      <sheetData sheetId="10"/>
      <sheetData sheetId="11">
        <row r="14">
          <cell r="B14">
            <v>184828224.02999997</v>
          </cell>
        </row>
        <row r="17">
          <cell r="B17">
            <v>-90943076.179999992</v>
          </cell>
        </row>
        <row r="33">
          <cell r="B33">
            <v>9503969.6599999964</v>
          </cell>
        </row>
      </sheetData>
      <sheetData sheetId="12">
        <row r="64"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3"/>
      <sheetData sheetId="14">
        <row r="33">
          <cell r="D33">
            <v>40850210.100000024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M13" sqref="M13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1" hidden="1" customWidth="1"/>
    <col min="10" max="10" width="17" hidden="1" customWidth="1"/>
    <col min="12" max="12" width="15.140625" bestFit="1" customWidth="1"/>
    <col min="13" max="13" width="15.140625" style="2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8" max="269" width="15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4" max="525" width="15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0" max="781" width="15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6" max="1037" width="15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2" max="1293" width="15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8" max="1549" width="15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4" max="1805" width="15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0" max="2061" width="15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6" max="2317" width="15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2" max="2573" width="15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8" max="2829" width="15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4" max="3085" width="15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0" max="3341" width="15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6" max="3597" width="15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2" max="3853" width="15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8" max="4109" width="15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4" max="4365" width="15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0" max="4621" width="15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6" max="4877" width="15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2" max="5133" width="15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8" max="5389" width="15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4" max="5645" width="15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0" max="5901" width="15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6" max="6157" width="15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2" max="6413" width="15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8" max="6669" width="15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4" max="6925" width="15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0" max="7181" width="15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6" max="7437" width="15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2" max="7693" width="15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8" max="7949" width="15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4" max="8205" width="15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0" max="8461" width="15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6" max="8717" width="15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2" max="8973" width="15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8" max="9229" width="15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4" max="9485" width="15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0" max="9741" width="15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6" max="9997" width="15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2" max="10253" width="15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8" max="10509" width="15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4" max="10765" width="15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0" max="11021" width="15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6" max="11277" width="15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2" max="11533" width="15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8" max="11789" width="15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4" max="12045" width="15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0" max="12301" width="15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6" max="12557" width="15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2" max="12813" width="15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8" max="13069" width="15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4" max="13325" width="15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0" max="13581" width="15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6" max="13837" width="15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2" max="14093" width="15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8" max="14349" width="15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4" max="14605" width="15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0" max="14861" width="15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6" max="15117" width="15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2" max="15373" width="15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8" max="15629" width="15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4" max="15885" width="15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0" max="16141" width="15.140625" bestFit="1" customWidth="1"/>
  </cols>
  <sheetData>
    <row r="6" spans="1:9" x14ac:dyDescent="0.25">
      <c r="B6" s="33" t="str">
        <f>+[1]BALANZA!B1</f>
        <v>CORPORACION DEL ACUEDUCTO Y ALCANTARILLADO DE MOCA</v>
      </c>
      <c r="C6" s="33"/>
      <c r="D6" s="33"/>
      <c r="E6" s="33"/>
      <c r="F6" s="33"/>
    </row>
    <row r="7" spans="1:9" x14ac:dyDescent="0.25">
      <c r="A7" s="34" t="s">
        <v>0</v>
      </c>
      <c r="B7" s="34"/>
      <c r="C7" s="34"/>
      <c r="D7" s="34"/>
      <c r="E7" s="34"/>
      <c r="F7" s="34"/>
      <c r="G7" s="3"/>
      <c r="H7" s="3"/>
    </row>
    <row r="8" spans="1:9" x14ac:dyDescent="0.25">
      <c r="A8" s="34" t="str">
        <f>("Durante el Periodo Terminado el "&amp;[1]BALANZA!B3&amp;"")</f>
        <v>Durante el Periodo Terminado el 30 de junio del 2024</v>
      </c>
      <c r="B8" s="34"/>
      <c r="C8" s="34"/>
      <c r="D8" s="34"/>
      <c r="E8" s="34"/>
      <c r="F8" s="34"/>
      <c r="G8" s="3"/>
      <c r="H8" s="3"/>
    </row>
    <row r="9" spans="1:9" x14ac:dyDescent="0.25">
      <c r="A9" s="34" t="s">
        <v>1</v>
      </c>
      <c r="B9" s="34"/>
      <c r="C9" s="34"/>
      <c r="D9" s="34"/>
      <c r="E9" s="34"/>
      <c r="F9" s="34"/>
      <c r="G9" s="3"/>
      <c r="H9" s="3"/>
    </row>
    <row r="10" spans="1:9" x14ac:dyDescent="0.25">
      <c r="A10" s="35" t="s">
        <v>2</v>
      </c>
      <c r="B10" s="35"/>
      <c r="C10" s="35"/>
      <c r="D10" s="35"/>
      <c r="E10" s="35"/>
      <c r="F10" s="35"/>
      <c r="G10" s="4"/>
      <c r="H10" s="4"/>
    </row>
    <row r="11" spans="1:9" x14ac:dyDescent="0.25">
      <c r="A11" s="32"/>
      <c r="B11" s="32"/>
      <c r="C11" s="32"/>
      <c r="D11" s="32"/>
      <c r="E11" s="32"/>
      <c r="F11" s="32"/>
      <c r="G11" s="32"/>
      <c r="H11" s="32"/>
    </row>
    <row r="12" spans="1:9" ht="42.75" x14ac:dyDescent="0.25">
      <c r="A12" s="38" t="s">
        <v>3</v>
      </c>
      <c r="B12" s="38"/>
      <c r="C12" s="5" t="s">
        <v>4</v>
      </c>
      <c r="D12" s="5" t="s">
        <v>5</v>
      </c>
      <c r="E12" s="5" t="s">
        <v>6</v>
      </c>
      <c r="F12" s="5" t="s">
        <v>7</v>
      </c>
    </row>
    <row r="13" spans="1:9" x14ac:dyDescent="0.25">
      <c r="A13" s="6">
        <v>1</v>
      </c>
      <c r="B13" s="7" t="s">
        <v>8</v>
      </c>
      <c r="C13" s="8">
        <f>SUM(C14:C22)</f>
        <v>184828224.03000003</v>
      </c>
      <c r="D13" s="8">
        <f>SUM(D14:D22)</f>
        <v>184828224.03</v>
      </c>
      <c r="E13" s="9">
        <f>+D13/C13</f>
        <v>0.99999999999999989</v>
      </c>
      <c r="F13" s="8">
        <f>SUM(F14:F22)</f>
        <v>0</v>
      </c>
      <c r="I13" s="10">
        <f>+D13-[1]ERF!B14</f>
        <v>0</v>
      </c>
    </row>
    <row r="14" spans="1:9" hidden="1" x14ac:dyDescent="0.25">
      <c r="A14" s="11">
        <v>1.1000000000000001</v>
      </c>
      <c r="B14" s="12" t="s">
        <v>9</v>
      </c>
      <c r="C14" s="13">
        <v>0</v>
      </c>
      <c r="D14" s="13">
        <v>0</v>
      </c>
      <c r="E14" s="14">
        <f t="shared" ref="E14:E22" si="0">IFERROR(+D14/C14,0)</f>
        <v>0</v>
      </c>
      <c r="F14" s="13">
        <f>+C14-D14</f>
        <v>0</v>
      </c>
    </row>
    <row r="15" spans="1:9" hidden="1" x14ac:dyDescent="0.25">
      <c r="A15" s="11">
        <v>1.2</v>
      </c>
      <c r="B15" s="12" t="s">
        <v>10</v>
      </c>
      <c r="C15" s="13">
        <v>0</v>
      </c>
      <c r="D15" s="13">
        <v>0</v>
      </c>
      <c r="E15" s="14">
        <f t="shared" si="0"/>
        <v>0</v>
      </c>
      <c r="F15" s="13">
        <f t="shared" ref="F15:F22" si="1">+C15-D15</f>
        <v>0</v>
      </c>
    </row>
    <row r="16" spans="1:9" hidden="1" x14ac:dyDescent="0.25">
      <c r="A16" s="11">
        <v>1.3</v>
      </c>
      <c r="B16" s="12" t="s">
        <v>11</v>
      </c>
      <c r="C16" s="13">
        <v>0</v>
      </c>
      <c r="D16" s="13">
        <v>0</v>
      </c>
      <c r="E16" s="14">
        <f t="shared" si="0"/>
        <v>0</v>
      </c>
      <c r="F16" s="13">
        <f t="shared" si="1"/>
        <v>0</v>
      </c>
    </row>
    <row r="17" spans="1:13" x14ac:dyDescent="0.25">
      <c r="A17" s="11">
        <v>1.4</v>
      </c>
      <c r="B17" s="12" t="s">
        <v>12</v>
      </c>
      <c r="C17" s="13">
        <v>56026275.020000003</v>
      </c>
      <c r="D17" s="13">
        <v>56026275.020000011</v>
      </c>
      <c r="E17" s="14">
        <f t="shared" si="0"/>
        <v>1.0000000000000002</v>
      </c>
      <c r="F17" s="13">
        <f t="shared" si="1"/>
        <v>0</v>
      </c>
    </row>
    <row r="18" spans="1:13" x14ac:dyDescent="0.25">
      <c r="A18" s="11">
        <v>1.5</v>
      </c>
      <c r="B18" s="12" t="s">
        <v>13</v>
      </c>
      <c r="C18" s="13">
        <v>41370000</v>
      </c>
      <c r="D18" s="13">
        <v>41370000</v>
      </c>
      <c r="E18" s="14">
        <f t="shared" si="0"/>
        <v>1</v>
      </c>
      <c r="F18" s="13">
        <f t="shared" si="1"/>
        <v>0</v>
      </c>
    </row>
    <row r="19" spans="1:13" hidden="1" x14ac:dyDescent="0.25">
      <c r="A19" s="11">
        <v>1.6</v>
      </c>
      <c r="B19" s="12" t="s">
        <v>14</v>
      </c>
      <c r="C19" s="13">
        <v>0</v>
      </c>
      <c r="D19" s="13">
        <v>0</v>
      </c>
      <c r="E19" s="14">
        <f t="shared" si="0"/>
        <v>0</v>
      </c>
      <c r="F19" s="13">
        <f t="shared" si="1"/>
        <v>0</v>
      </c>
    </row>
    <row r="20" spans="1:13" hidden="1" x14ac:dyDescent="0.25">
      <c r="A20" s="11">
        <v>1.7</v>
      </c>
      <c r="B20" s="12" t="s">
        <v>15</v>
      </c>
      <c r="C20" s="13">
        <v>0</v>
      </c>
      <c r="D20" s="13">
        <v>0</v>
      </c>
      <c r="E20" s="14">
        <f t="shared" si="0"/>
        <v>0</v>
      </c>
      <c r="F20" s="13">
        <f t="shared" si="1"/>
        <v>0</v>
      </c>
    </row>
    <row r="21" spans="1:13" hidden="1" x14ac:dyDescent="0.25">
      <c r="A21" s="11">
        <v>1.8</v>
      </c>
      <c r="B21" s="12" t="s">
        <v>16</v>
      </c>
      <c r="C21" s="13">
        <v>0</v>
      </c>
      <c r="D21" s="13">
        <v>0</v>
      </c>
      <c r="E21" s="14">
        <f t="shared" si="0"/>
        <v>0</v>
      </c>
      <c r="F21" s="13">
        <f t="shared" si="1"/>
        <v>0</v>
      </c>
    </row>
    <row r="22" spans="1:13" x14ac:dyDescent="0.25">
      <c r="A22" s="11">
        <v>1.9</v>
      </c>
      <c r="B22" s="12" t="s">
        <v>17</v>
      </c>
      <c r="C22" s="13">
        <v>87431949.010000005</v>
      </c>
      <c r="D22" s="13">
        <v>87431949.00999999</v>
      </c>
      <c r="E22" s="14">
        <f t="shared" si="0"/>
        <v>0.99999999999999978</v>
      </c>
      <c r="F22" s="13">
        <f t="shared" si="1"/>
        <v>0</v>
      </c>
    </row>
    <row r="23" spans="1:13" x14ac:dyDescent="0.25">
      <c r="A23" s="6">
        <v>2</v>
      </c>
      <c r="B23" s="7" t="s">
        <v>18</v>
      </c>
      <c r="C23" s="8">
        <f>SUM(C24:C32)</f>
        <v>144898282.57999998</v>
      </c>
      <c r="D23" s="8">
        <f>SUM(D24:D32)</f>
        <v>143978013.92999998</v>
      </c>
      <c r="E23" s="9">
        <f>+D23/C23</f>
        <v>0.99364886433700883</v>
      </c>
      <c r="F23" s="8">
        <f>SUM(F24:F32)</f>
        <v>920268.65000000875</v>
      </c>
      <c r="L23" s="15"/>
    </row>
    <row r="24" spans="1:13" ht="14.25" customHeight="1" x14ac:dyDescent="0.25">
      <c r="A24" s="11">
        <v>2.1</v>
      </c>
      <c r="B24" s="12" t="s">
        <v>19</v>
      </c>
      <c r="C24" s="13">
        <v>90943076.180000007</v>
      </c>
      <c r="D24" s="13">
        <f>91416644.46-D27</f>
        <v>90943076.179999992</v>
      </c>
      <c r="E24" s="14">
        <f t="shared" ref="E24:E32" si="2">IFERROR(+D24/C24,0)</f>
        <v>0.99999999999999989</v>
      </c>
      <c r="F24" s="13">
        <f t="shared" ref="F24:F32" si="3">+C24-D24</f>
        <v>0</v>
      </c>
      <c r="H24" s="16">
        <f t="shared" ref="H24:H29" si="4">+C24/$C$23</f>
        <v>0.62763391367174626</v>
      </c>
      <c r="I24" s="17">
        <f t="shared" ref="I24:I29" si="5">+D24/$D$23</f>
        <v>0.63164558044407526</v>
      </c>
      <c r="L24" s="15">
        <f>+D24+[1]ERF!B17</f>
        <v>0</v>
      </c>
    </row>
    <row r="25" spans="1:13" x14ac:dyDescent="0.25">
      <c r="A25" s="11">
        <v>2.2000000000000002</v>
      </c>
      <c r="B25" s="12" t="s">
        <v>20</v>
      </c>
      <c r="C25" s="13">
        <v>40767218.140000001</v>
      </c>
      <c r="D25" s="13">
        <v>45514869.669999994</v>
      </c>
      <c r="E25" s="14">
        <f t="shared" si="2"/>
        <v>1.1164575790699265</v>
      </c>
      <c r="F25" s="13">
        <f t="shared" si="3"/>
        <v>-4747651.5299999937</v>
      </c>
      <c r="H25" s="16">
        <f t="shared" si="4"/>
        <v>0.28135059583947764</v>
      </c>
      <c r="I25" s="17">
        <f t="shared" si="5"/>
        <v>0.31612374992287823</v>
      </c>
      <c r="L25" s="15"/>
    </row>
    <row r="26" spans="1:13" x14ac:dyDescent="0.25">
      <c r="A26" s="11">
        <v>2.2999999999999998</v>
      </c>
      <c r="B26" s="12" t="s">
        <v>21</v>
      </c>
      <c r="C26" s="13">
        <v>10024513.810000001</v>
      </c>
      <c r="D26" s="13">
        <v>4388298.629999998</v>
      </c>
      <c r="E26" s="14">
        <f t="shared" si="2"/>
        <v>0.43775675440961836</v>
      </c>
      <c r="F26" s="13">
        <f t="shared" si="3"/>
        <v>5636215.1800000025</v>
      </c>
      <c r="H26" s="16">
        <f t="shared" si="4"/>
        <v>6.9183109913434293E-2</v>
      </c>
      <c r="I26" s="17">
        <f t="shared" si="5"/>
        <v>3.0478949599440405E-2</v>
      </c>
      <c r="L26" s="15"/>
    </row>
    <row r="27" spans="1:13" x14ac:dyDescent="0.25">
      <c r="A27" s="11">
        <v>2.4</v>
      </c>
      <c r="B27" s="12" t="s">
        <v>22</v>
      </c>
      <c r="C27" s="13">
        <v>473568.28</v>
      </c>
      <c r="D27" s="13">
        <v>473568.28</v>
      </c>
      <c r="E27" s="14">
        <f t="shared" si="2"/>
        <v>1</v>
      </c>
      <c r="F27" s="13">
        <f t="shared" si="3"/>
        <v>0</v>
      </c>
      <c r="H27" s="16">
        <f t="shared" si="4"/>
        <v>3.2682808351336919E-3</v>
      </c>
      <c r="I27" s="17">
        <f t="shared" si="5"/>
        <v>3.2891708051358596E-3</v>
      </c>
      <c r="L27" s="15"/>
    </row>
    <row r="28" spans="1:13" hidden="1" x14ac:dyDescent="0.25">
      <c r="A28" s="11">
        <v>2.5</v>
      </c>
      <c r="B28" s="12" t="s">
        <v>23</v>
      </c>
      <c r="C28" s="18"/>
      <c r="D28" s="18"/>
      <c r="E28" s="14">
        <f t="shared" si="2"/>
        <v>0</v>
      </c>
      <c r="F28" s="13">
        <f t="shared" si="3"/>
        <v>0</v>
      </c>
      <c r="H28" s="16">
        <f t="shared" si="4"/>
        <v>0</v>
      </c>
      <c r="I28" s="17">
        <f t="shared" si="5"/>
        <v>0</v>
      </c>
      <c r="L28" s="15"/>
    </row>
    <row r="29" spans="1:13" x14ac:dyDescent="0.25">
      <c r="A29" s="11">
        <v>2.6</v>
      </c>
      <c r="B29" s="12" t="s">
        <v>24</v>
      </c>
      <c r="C29" s="13">
        <v>2689906.17</v>
      </c>
      <c r="D29" s="13">
        <v>2658201.17</v>
      </c>
      <c r="E29" s="14">
        <f t="shared" si="2"/>
        <v>0.98821334351599333</v>
      </c>
      <c r="F29" s="13">
        <f t="shared" si="3"/>
        <v>31705</v>
      </c>
      <c r="H29" s="16">
        <f t="shared" si="4"/>
        <v>1.8564099740208253E-2</v>
      </c>
      <c r="I29" s="17">
        <f t="shared" si="5"/>
        <v>1.8462549228470248E-2</v>
      </c>
      <c r="L29" s="15"/>
      <c r="M29" s="19"/>
    </row>
    <row r="30" spans="1:13" hidden="1" x14ac:dyDescent="0.25">
      <c r="A30" s="11">
        <v>2.7</v>
      </c>
      <c r="B30" s="12" t="s">
        <v>25</v>
      </c>
      <c r="C30" s="13"/>
      <c r="D30" s="13"/>
      <c r="E30" s="14">
        <f t="shared" si="2"/>
        <v>0</v>
      </c>
      <c r="F30" s="13">
        <f t="shared" si="3"/>
        <v>0</v>
      </c>
      <c r="H30" s="20"/>
      <c r="I30" s="21"/>
      <c r="L30" s="15"/>
    </row>
    <row r="31" spans="1:13" ht="30" hidden="1" x14ac:dyDescent="0.25">
      <c r="A31" s="11">
        <v>2.8</v>
      </c>
      <c r="B31" s="12" t="s">
        <v>26</v>
      </c>
      <c r="C31" s="13"/>
      <c r="D31" s="13"/>
      <c r="E31" s="14">
        <f t="shared" si="2"/>
        <v>0</v>
      </c>
      <c r="F31" s="13">
        <f t="shared" si="3"/>
        <v>0</v>
      </c>
      <c r="I31" s="10"/>
      <c r="J31" s="19">
        <f>SUM(J32:J48)</f>
        <v>49388</v>
      </c>
      <c r="L31" s="15"/>
    </row>
    <row r="32" spans="1:13" hidden="1" x14ac:dyDescent="0.25">
      <c r="A32" s="11">
        <v>2.9</v>
      </c>
      <c r="B32" s="12" t="s">
        <v>27</v>
      </c>
      <c r="C32" s="13"/>
      <c r="D32" s="13"/>
      <c r="E32" s="14">
        <f t="shared" si="2"/>
        <v>0</v>
      </c>
      <c r="F32" s="13">
        <f t="shared" si="3"/>
        <v>0</v>
      </c>
      <c r="I32" s="10">
        <v>3108</v>
      </c>
      <c r="J32" s="19">
        <f>+I32</f>
        <v>3108</v>
      </c>
      <c r="L32" s="15"/>
    </row>
    <row r="33" spans="1:12" ht="15.75" x14ac:dyDescent="0.25">
      <c r="A33" s="22"/>
      <c r="B33" s="23" t="s">
        <v>28</v>
      </c>
      <c r="C33" s="24">
        <f>+C13-C23</f>
        <v>39929941.450000048</v>
      </c>
      <c r="D33" s="24">
        <f>+D13-D23</f>
        <v>40850210.100000024</v>
      </c>
      <c r="E33" s="25">
        <f>+E13-E23</f>
        <v>6.3511356629910587E-3</v>
      </c>
      <c r="F33" s="24">
        <f>+F13-F23</f>
        <v>-920268.65000000875</v>
      </c>
      <c r="I33" s="10">
        <v>13052</v>
      </c>
      <c r="J33" s="19">
        <f>+I33</f>
        <v>13052</v>
      </c>
      <c r="L33" s="15"/>
    </row>
    <row r="34" spans="1:12" ht="1.5" customHeight="1" x14ac:dyDescent="0.25">
      <c r="D34" s="26">
        <f>+[1]ERF!B33-'[1]Pres A'!G313-[1]EEP2!D33</f>
        <v>-34004441.610000029</v>
      </c>
      <c r="J34">
        <v>21686</v>
      </c>
    </row>
    <row r="35" spans="1:12" x14ac:dyDescent="0.25">
      <c r="I35" s="10">
        <f>+D29</f>
        <v>2658201.17</v>
      </c>
      <c r="J35">
        <v>2414</v>
      </c>
    </row>
    <row r="36" spans="1:12" ht="45.75" customHeight="1" x14ac:dyDescent="0.25">
      <c r="A36" s="39" t="s">
        <v>29</v>
      </c>
      <c r="B36" s="39"/>
      <c r="C36" s="39"/>
      <c r="D36" s="39"/>
      <c r="E36" s="39"/>
      <c r="F36" s="39"/>
      <c r="I36" s="10"/>
    </row>
    <row r="37" spans="1:12" x14ac:dyDescent="0.25">
      <c r="I37" s="10"/>
    </row>
    <row r="38" spans="1:12" x14ac:dyDescent="0.25">
      <c r="I38" s="10"/>
    </row>
    <row r="39" spans="1:12" x14ac:dyDescent="0.25">
      <c r="I39" s="10"/>
    </row>
    <row r="40" spans="1:12" x14ac:dyDescent="0.25">
      <c r="I40" s="10"/>
    </row>
    <row r="41" spans="1:12" x14ac:dyDescent="0.25">
      <c r="I41" s="10"/>
    </row>
    <row r="42" spans="1:12" x14ac:dyDescent="0.25">
      <c r="I42" s="10">
        <f>+I33-I35</f>
        <v>-2645149.17</v>
      </c>
      <c r="J42">
        <v>9128</v>
      </c>
    </row>
    <row r="43" spans="1:12" x14ac:dyDescent="0.25">
      <c r="A43" s="27"/>
      <c r="B43" s="28" t="s">
        <v>30</v>
      </c>
      <c r="C43" s="29"/>
      <c r="D43" s="29"/>
      <c r="E43" s="36" t="str">
        <f>+[1]EFE2!B64</f>
        <v>Licda. María Patricia Almonte</v>
      </c>
      <c r="F43" s="36"/>
      <c r="G43" s="27"/>
      <c r="I43" s="10"/>
    </row>
    <row r="44" spans="1:12" x14ac:dyDescent="0.25">
      <c r="A44" s="27"/>
      <c r="B44" s="30" t="s">
        <v>31</v>
      </c>
      <c r="C44" s="31"/>
      <c r="D44" s="31"/>
      <c r="E44" s="37" t="str">
        <f>+[1]EFE2!B65</f>
        <v>Directora Administrativa-Financiera</v>
      </c>
      <c r="F44" s="37"/>
      <c r="G44" s="27"/>
      <c r="I44" s="10"/>
    </row>
    <row r="45" spans="1:12" x14ac:dyDescent="0.25">
      <c r="A45" s="27"/>
      <c r="B45" s="27"/>
      <c r="C45" s="27"/>
      <c r="D45" s="27"/>
      <c r="E45" s="27"/>
      <c r="F45" s="27"/>
      <c r="G45" s="27"/>
    </row>
    <row r="46" spans="1:12" x14ac:dyDescent="0.25">
      <c r="A46" s="27"/>
      <c r="B46" s="27"/>
      <c r="C46" s="27"/>
      <c r="D46" s="27"/>
      <c r="E46" s="27"/>
      <c r="F46" s="27"/>
      <c r="G46" s="27"/>
    </row>
    <row r="47" spans="1:12" x14ac:dyDescent="0.25">
      <c r="A47" s="27"/>
      <c r="B47" s="36"/>
      <c r="C47" s="36"/>
      <c r="D47" s="36"/>
      <c r="E47" s="36"/>
      <c r="F47" s="36"/>
      <c r="G47" s="27"/>
    </row>
    <row r="48" spans="1:12" x14ac:dyDescent="0.25">
      <c r="A48" s="27"/>
      <c r="B48" s="37"/>
      <c r="C48" s="37"/>
      <c r="D48" s="37"/>
      <c r="E48" s="37"/>
      <c r="F48" s="37"/>
      <c r="G48" s="27"/>
    </row>
    <row r="49" spans="1:7" x14ac:dyDescent="0.25">
      <c r="A49" s="27"/>
      <c r="B49" s="27"/>
      <c r="C49" s="27"/>
      <c r="D49" s="27"/>
      <c r="E49" s="27"/>
      <c r="F49" s="27"/>
      <c r="G49" s="27"/>
    </row>
    <row r="50" spans="1:7" x14ac:dyDescent="0.25">
      <c r="A50" s="27"/>
      <c r="B50" s="27"/>
      <c r="C50" s="27"/>
      <c r="D50" s="27"/>
      <c r="E50" s="27"/>
      <c r="F50" s="27"/>
      <c r="G50" s="27"/>
    </row>
    <row r="51" spans="1:7" x14ac:dyDescent="0.25">
      <c r="A51" s="27"/>
      <c r="B51" s="36" t="s">
        <v>32</v>
      </c>
      <c r="C51" s="36"/>
      <c r="D51" s="36"/>
      <c r="E51" s="36"/>
      <c r="F51" s="36"/>
      <c r="G51" s="36"/>
    </row>
    <row r="52" spans="1:7" x14ac:dyDescent="0.25">
      <c r="A52" s="27"/>
      <c r="B52" s="37" t="s">
        <v>33</v>
      </c>
      <c r="C52" s="37"/>
      <c r="D52" s="37"/>
      <c r="E52" s="37"/>
      <c r="F52" s="37"/>
      <c r="G52" s="37"/>
    </row>
  </sheetData>
  <mergeCells count="14">
    <mergeCell ref="B51:G51"/>
    <mergeCell ref="B52:G52"/>
    <mergeCell ref="A12:B12"/>
    <mergeCell ref="A36:F36"/>
    <mergeCell ref="E43:F43"/>
    <mergeCell ref="E44:F44"/>
    <mergeCell ref="B47:F47"/>
    <mergeCell ref="B48:F48"/>
    <mergeCell ref="A11:H11"/>
    <mergeCell ref="B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2024-07-11T15:40:27Z</dcterms:created>
  <dcterms:modified xsi:type="dcterms:W3CDTF">2024-07-12T16:51:48Z</dcterms:modified>
</cp:coreProperties>
</file>