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C22" i="1"/>
  <c r="G22" i="1" s="1"/>
  <c r="B22" i="1"/>
  <c r="G21" i="1"/>
  <c r="G20" i="1"/>
  <c r="B20" i="1"/>
  <c r="C19" i="1"/>
  <c r="G19" i="1" s="1"/>
  <c r="B19" i="1"/>
  <c r="G18" i="1"/>
  <c r="C18" i="1"/>
  <c r="B18" i="1"/>
  <c r="C17" i="1"/>
  <c r="I17" i="1" s="1"/>
  <c r="B17" i="1"/>
  <c r="G16" i="1"/>
  <c r="G15" i="1"/>
  <c r="G13" i="1"/>
  <c r="G12" i="1"/>
  <c r="C12" i="1"/>
  <c r="B12" i="1"/>
  <c r="B14" i="1" s="1"/>
  <c r="G11" i="1"/>
  <c r="C11" i="1"/>
  <c r="C14" i="1" s="1"/>
  <c r="B11" i="1"/>
  <c r="C8" i="1"/>
  <c r="B8" i="1"/>
  <c r="A6" i="1"/>
  <c r="A4" i="1"/>
  <c r="B24" i="1" l="1"/>
  <c r="E23" i="1" s="1"/>
  <c r="E25" i="1" s="1"/>
  <c r="G17" i="1"/>
  <c r="G14" i="1"/>
  <c r="B30" i="1"/>
  <c r="C24" i="1"/>
  <c r="G24" i="1" s="1"/>
  <c r="I24" i="1" l="1"/>
  <c r="C30" i="1"/>
  <c r="B37" i="1"/>
  <c r="B33" i="1"/>
  <c r="B35" i="1" s="1"/>
  <c r="C33" i="1" l="1"/>
  <c r="G30" i="1"/>
  <c r="C37" i="1"/>
  <c r="G33" i="1" l="1"/>
  <c r="C35" i="1"/>
  <c r="G35" i="1" s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<sst xmlns="http://schemas.openxmlformats.org/spreadsheetml/2006/main" count="27" uniqueCount="27">
  <si>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</si>
  <si>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</si>
  <si>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19,20)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</si>
  <si>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</si>
  <si>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</si>
  <si>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</si>
  <si>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</si>
  <si>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</si>
  <si>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21,22,23,24,25,26,27)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</si>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</sst>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0" tint="-0.249977111117893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3" fontId="4" fillId="0" borderId="0" xfId="1" applyFont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3" xfId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3" fontId="3" fillId="0" borderId="0" xfId="1" applyFont="1"/>
    <xf numFmtId="43" fontId="5" fillId="0" borderId="0" xfId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%20SEM1%20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"/>
      <sheetName val="Pres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/>
      <sheetData sheetId="2">
        <row r="1">
          <cell r="B1" t="str">
            <v>CORPORACION DEL ACUEDUCTO Y ALCANTARILLADO DE MOCA</v>
          </cell>
        </row>
        <row r="2">
          <cell r="B2" t="str">
            <v>Del Ejercicio terminado el  30 de junio de 2024  y  2023</v>
          </cell>
        </row>
        <row r="4">
          <cell r="B4">
            <v>2024</v>
          </cell>
          <cell r="C4">
            <v>2023</v>
          </cell>
        </row>
        <row r="48">
          <cell r="C48">
            <v>154699.66</v>
          </cell>
        </row>
        <row r="49">
          <cell r="C49">
            <v>140277.46</v>
          </cell>
        </row>
        <row r="50">
          <cell r="C50">
            <v>9468049.5099999998</v>
          </cell>
        </row>
        <row r="51">
          <cell r="C51">
            <v>1749149.19</v>
          </cell>
        </row>
        <row r="52">
          <cell r="C52">
            <v>36479109.119999997</v>
          </cell>
        </row>
        <row r="53">
          <cell r="C53">
            <v>175165.5</v>
          </cell>
        </row>
        <row r="54">
          <cell r="C54">
            <v>102179.83</v>
          </cell>
        </row>
        <row r="55">
          <cell r="C55">
            <v>149285.06</v>
          </cell>
        </row>
        <row r="56">
          <cell r="C56">
            <v>193172</v>
          </cell>
        </row>
        <row r="57">
          <cell r="C57">
            <v>12330058.119999999</v>
          </cell>
        </row>
        <row r="58">
          <cell r="C58">
            <v>7106.65</v>
          </cell>
        </row>
        <row r="59">
          <cell r="C59">
            <v>1436011.51</v>
          </cell>
        </row>
        <row r="60">
          <cell r="C60">
            <v>3605.1</v>
          </cell>
        </row>
        <row r="61">
          <cell r="C61">
            <v>172.63</v>
          </cell>
        </row>
        <row r="62">
          <cell r="C62">
            <v>0.01</v>
          </cell>
        </row>
        <row r="63">
          <cell r="C63">
            <v>268485.17</v>
          </cell>
        </row>
        <row r="64">
          <cell r="C64">
            <v>252299.3</v>
          </cell>
        </row>
        <row r="65">
          <cell r="C65">
            <v>808793054.60000002</v>
          </cell>
        </row>
        <row r="66">
          <cell r="C66">
            <v>324545105.69999999</v>
          </cell>
        </row>
        <row r="67">
          <cell r="C67">
            <v>-88398085.719999999</v>
          </cell>
        </row>
        <row r="68">
          <cell r="C68">
            <v>3872.12</v>
          </cell>
        </row>
        <row r="69">
          <cell r="C69">
            <v>4966.97</v>
          </cell>
        </row>
        <row r="70">
          <cell r="C70">
            <v>87187274.879999995</v>
          </cell>
        </row>
        <row r="71">
          <cell r="C71">
            <v>250</v>
          </cell>
        </row>
        <row r="72">
          <cell r="C72">
            <v>235585.04</v>
          </cell>
        </row>
        <row r="73">
          <cell r="C73">
            <v>28254359</v>
          </cell>
        </row>
        <row r="74">
          <cell r="C74">
            <v>41370000</v>
          </cell>
        </row>
        <row r="75">
          <cell r="C75">
            <v>27771916.02</v>
          </cell>
        </row>
        <row r="76">
          <cell r="C76">
            <v>74054164</v>
          </cell>
        </row>
        <row r="77">
          <cell r="C77">
            <v>20000</v>
          </cell>
        </row>
        <row r="78">
          <cell r="C78">
            <v>36827.230000000003</v>
          </cell>
        </row>
        <row r="79">
          <cell r="C79">
            <v>10353.42</v>
          </cell>
        </row>
        <row r="80">
          <cell r="C80">
            <v>3351510</v>
          </cell>
        </row>
        <row r="81">
          <cell r="C81">
            <v>1715.66</v>
          </cell>
        </row>
        <row r="82">
          <cell r="C82">
            <v>540175</v>
          </cell>
        </row>
        <row r="83">
          <cell r="C83">
            <v>1465000</v>
          </cell>
        </row>
        <row r="84">
          <cell r="C84">
            <v>5286056.46</v>
          </cell>
        </row>
      </sheetData>
      <sheetData sheetId="3"/>
      <sheetData sheetId="4"/>
      <sheetData sheetId="5"/>
      <sheetData sheetId="6"/>
      <sheetData sheetId="7">
        <row r="464">
          <cell r="C464">
            <v>87431949.00999999</v>
          </cell>
          <cell r="D464">
            <v>93999897.140000001</v>
          </cell>
        </row>
        <row r="479">
          <cell r="C479">
            <v>97396275.019999996</v>
          </cell>
          <cell r="D479">
            <v>32456300.060000002</v>
          </cell>
        </row>
        <row r="523">
          <cell r="C523">
            <v>90943076.179999992</v>
          </cell>
          <cell r="D523">
            <v>93357507.670000017</v>
          </cell>
        </row>
        <row r="545">
          <cell r="C545">
            <v>473568.28</v>
          </cell>
          <cell r="D545">
            <v>199000</v>
          </cell>
        </row>
        <row r="563">
          <cell r="C563">
            <v>10035125.83</v>
          </cell>
          <cell r="D563">
            <v>28017255.399999999</v>
          </cell>
        </row>
        <row r="576">
          <cell r="C576">
            <v>28133686.730000004</v>
          </cell>
        </row>
        <row r="596">
          <cell r="C596">
            <v>45384412.809999995</v>
          </cell>
          <cell r="D596">
            <v>22772750.480000004</v>
          </cell>
        </row>
        <row r="609">
          <cell r="C609">
            <v>354384.54</v>
          </cell>
          <cell r="D609">
            <v>357743.84</v>
          </cell>
        </row>
      </sheetData>
      <sheetData sheetId="8"/>
      <sheetData sheetId="9"/>
      <sheetData sheetId="10">
        <row r="53">
          <cell r="B53">
            <v>9503969.6599999964</v>
          </cell>
          <cell r="C53">
            <v>-41885434.310000002</v>
          </cell>
        </row>
        <row r="60">
          <cell r="A60" t="str">
            <v>Licda. Paula Maileny Morillo</v>
          </cell>
          <cell r="B60" t="str">
            <v>Licda. María Patricia Almonte</v>
          </cell>
        </row>
        <row r="61">
          <cell r="B61" t="str">
            <v>Directora Administrativa-Financiera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L24" sqref="L24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1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2" bestFit="1" customWidth="1"/>
    <col min="13" max="13" width="15.85546875" style="2" bestFit="1" customWidth="1"/>
    <col min="14" max="14" width="18.42578125" customWidth="1"/>
    <col min="15" max="15" width="9.140625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5.85546875" bestFit="1" customWidth="1"/>
    <col min="270" max="270" width="18.42578125" customWidth="1"/>
    <col min="271" max="271" width="9.140625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5.85546875" bestFit="1" customWidth="1"/>
    <col min="526" max="526" width="18.42578125" customWidth="1"/>
    <col min="527" max="527" width="9.140625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5.85546875" bestFit="1" customWidth="1"/>
    <col min="782" max="782" width="18.42578125" customWidth="1"/>
    <col min="783" max="783" width="9.140625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5.85546875" bestFit="1" customWidth="1"/>
    <col min="1038" max="1038" width="18.42578125" customWidth="1"/>
    <col min="1039" max="1039" width="9.140625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5.85546875" bestFit="1" customWidth="1"/>
    <col min="1294" max="1294" width="18.42578125" customWidth="1"/>
    <col min="1295" max="1295" width="9.140625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5.85546875" bestFit="1" customWidth="1"/>
    <col min="1550" max="1550" width="18.42578125" customWidth="1"/>
    <col min="1551" max="1551" width="9.140625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5.85546875" bestFit="1" customWidth="1"/>
    <col min="1806" max="1806" width="18.42578125" customWidth="1"/>
    <col min="1807" max="1807" width="9.140625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5.85546875" bestFit="1" customWidth="1"/>
    <col min="2062" max="2062" width="18.42578125" customWidth="1"/>
    <col min="2063" max="2063" width="9.140625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5.85546875" bestFit="1" customWidth="1"/>
    <col min="2318" max="2318" width="18.42578125" customWidth="1"/>
    <col min="2319" max="2319" width="9.140625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5.85546875" bestFit="1" customWidth="1"/>
    <col min="2574" max="2574" width="18.42578125" customWidth="1"/>
    <col min="2575" max="2575" width="9.140625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5.85546875" bestFit="1" customWidth="1"/>
    <col min="2830" max="2830" width="18.42578125" customWidth="1"/>
    <col min="2831" max="2831" width="9.140625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5.85546875" bestFit="1" customWidth="1"/>
    <col min="3086" max="3086" width="18.42578125" customWidth="1"/>
    <col min="3087" max="3087" width="9.140625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5.85546875" bestFit="1" customWidth="1"/>
    <col min="3342" max="3342" width="18.42578125" customWidth="1"/>
    <col min="3343" max="3343" width="9.140625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5.85546875" bestFit="1" customWidth="1"/>
    <col min="3598" max="3598" width="18.42578125" customWidth="1"/>
    <col min="3599" max="3599" width="9.140625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5.85546875" bestFit="1" customWidth="1"/>
    <col min="3854" max="3854" width="18.42578125" customWidth="1"/>
    <col min="3855" max="3855" width="9.140625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5.85546875" bestFit="1" customWidth="1"/>
    <col min="4110" max="4110" width="18.42578125" customWidth="1"/>
    <col min="4111" max="4111" width="9.140625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5.85546875" bestFit="1" customWidth="1"/>
    <col min="4366" max="4366" width="18.42578125" customWidth="1"/>
    <col min="4367" max="4367" width="9.140625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5.85546875" bestFit="1" customWidth="1"/>
    <col min="4622" max="4622" width="18.42578125" customWidth="1"/>
    <col min="4623" max="4623" width="9.140625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5.85546875" bestFit="1" customWidth="1"/>
    <col min="4878" max="4878" width="18.42578125" customWidth="1"/>
    <col min="4879" max="4879" width="9.140625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5.85546875" bestFit="1" customWidth="1"/>
    <col min="5134" max="5134" width="18.42578125" customWidth="1"/>
    <col min="5135" max="5135" width="9.140625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5.85546875" bestFit="1" customWidth="1"/>
    <col min="5390" max="5390" width="18.42578125" customWidth="1"/>
    <col min="5391" max="5391" width="9.140625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5.85546875" bestFit="1" customWidth="1"/>
    <col min="5646" max="5646" width="18.42578125" customWidth="1"/>
    <col min="5647" max="5647" width="9.140625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5.85546875" bestFit="1" customWidth="1"/>
    <col min="5902" max="5902" width="18.42578125" customWidth="1"/>
    <col min="5903" max="5903" width="9.140625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5.85546875" bestFit="1" customWidth="1"/>
    <col min="6158" max="6158" width="18.42578125" customWidth="1"/>
    <col min="6159" max="6159" width="9.140625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5.85546875" bestFit="1" customWidth="1"/>
    <col min="6414" max="6414" width="18.42578125" customWidth="1"/>
    <col min="6415" max="6415" width="9.140625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5.85546875" bestFit="1" customWidth="1"/>
    <col min="6670" max="6670" width="18.42578125" customWidth="1"/>
    <col min="6671" max="6671" width="9.140625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5.85546875" bestFit="1" customWidth="1"/>
    <col min="6926" max="6926" width="18.42578125" customWidth="1"/>
    <col min="6927" max="6927" width="9.140625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5.85546875" bestFit="1" customWidth="1"/>
    <col min="7182" max="7182" width="18.42578125" customWidth="1"/>
    <col min="7183" max="7183" width="9.140625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5.85546875" bestFit="1" customWidth="1"/>
    <col min="7438" max="7438" width="18.42578125" customWidth="1"/>
    <col min="7439" max="7439" width="9.140625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5.85546875" bestFit="1" customWidth="1"/>
    <col min="7694" max="7694" width="18.42578125" customWidth="1"/>
    <col min="7695" max="7695" width="9.140625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5.85546875" bestFit="1" customWidth="1"/>
    <col min="7950" max="7950" width="18.42578125" customWidth="1"/>
    <col min="7951" max="7951" width="9.140625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5.85546875" bestFit="1" customWidth="1"/>
    <col min="8206" max="8206" width="18.42578125" customWidth="1"/>
    <col min="8207" max="8207" width="9.140625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5.85546875" bestFit="1" customWidth="1"/>
    <col min="8462" max="8462" width="18.42578125" customWidth="1"/>
    <col min="8463" max="8463" width="9.140625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5.85546875" bestFit="1" customWidth="1"/>
    <col min="8718" max="8718" width="18.42578125" customWidth="1"/>
    <col min="8719" max="8719" width="9.140625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5.85546875" bestFit="1" customWidth="1"/>
    <col min="8974" max="8974" width="18.42578125" customWidth="1"/>
    <col min="8975" max="8975" width="9.140625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5.85546875" bestFit="1" customWidth="1"/>
    <col min="9230" max="9230" width="18.42578125" customWidth="1"/>
    <col min="9231" max="9231" width="9.140625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5.85546875" bestFit="1" customWidth="1"/>
    <col min="9486" max="9486" width="18.42578125" customWidth="1"/>
    <col min="9487" max="9487" width="9.140625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5.85546875" bestFit="1" customWidth="1"/>
    <col min="9742" max="9742" width="18.42578125" customWidth="1"/>
    <col min="9743" max="9743" width="9.140625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5.85546875" bestFit="1" customWidth="1"/>
    <col min="9998" max="9998" width="18.42578125" customWidth="1"/>
    <col min="9999" max="9999" width="9.140625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5.85546875" bestFit="1" customWidth="1"/>
    <col min="10254" max="10254" width="18.42578125" customWidth="1"/>
    <col min="10255" max="10255" width="9.140625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5.85546875" bestFit="1" customWidth="1"/>
    <col min="10510" max="10510" width="18.42578125" customWidth="1"/>
    <col min="10511" max="10511" width="9.140625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5.85546875" bestFit="1" customWidth="1"/>
    <col min="10766" max="10766" width="18.42578125" customWidth="1"/>
    <col min="10767" max="10767" width="9.140625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5.85546875" bestFit="1" customWidth="1"/>
    <col min="11022" max="11022" width="18.42578125" customWidth="1"/>
    <col min="11023" max="11023" width="9.140625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5.85546875" bestFit="1" customWidth="1"/>
    <col min="11278" max="11278" width="18.42578125" customWidth="1"/>
    <col min="11279" max="11279" width="9.140625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5.85546875" bestFit="1" customWidth="1"/>
    <col min="11534" max="11534" width="18.42578125" customWidth="1"/>
    <col min="11535" max="11535" width="9.140625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5.85546875" bestFit="1" customWidth="1"/>
    <col min="11790" max="11790" width="18.42578125" customWidth="1"/>
    <col min="11791" max="11791" width="9.140625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5.85546875" bestFit="1" customWidth="1"/>
    <col min="12046" max="12046" width="18.42578125" customWidth="1"/>
    <col min="12047" max="12047" width="9.140625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5.85546875" bestFit="1" customWidth="1"/>
    <col min="12302" max="12302" width="18.42578125" customWidth="1"/>
    <col min="12303" max="12303" width="9.140625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5.85546875" bestFit="1" customWidth="1"/>
    <col min="12558" max="12558" width="18.42578125" customWidth="1"/>
    <col min="12559" max="12559" width="9.140625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5.85546875" bestFit="1" customWidth="1"/>
    <col min="12814" max="12814" width="18.42578125" customWidth="1"/>
    <col min="12815" max="12815" width="9.140625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5.85546875" bestFit="1" customWidth="1"/>
    <col min="13070" max="13070" width="18.42578125" customWidth="1"/>
    <col min="13071" max="13071" width="9.140625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5.85546875" bestFit="1" customWidth="1"/>
    <col min="13326" max="13326" width="18.42578125" customWidth="1"/>
    <col min="13327" max="13327" width="9.140625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5.85546875" bestFit="1" customWidth="1"/>
    <col min="13582" max="13582" width="18.42578125" customWidth="1"/>
    <col min="13583" max="13583" width="9.140625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5.85546875" bestFit="1" customWidth="1"/>
    <col min="13838" max="13838" width="18.42578125" customWidth="1"/>
    <col min="13839" max="13839" width="9.140625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5.85546875" bestFit="1" customWidth="1"/>
    <col min="14094" max="14094" width="18.42578125" customWidth="1"/>
    <col min="14095" max="14095" width="9.140625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5.85546875" bestFit="1" customWidth="1"/>
    <col min="14350" max="14350" width="18.42578125" customWidth="1"/>
    <col min="14351" max="14351" width="9.140625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5.85546875" bestFit="1" customWidth="1"/>
    <col min="14606" max="14606" width="18.42578125" customWidth="1"/>
    <col min="14607" max="14607" width="9.140625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5.85546875" bestFit="1" customWidth="1"/>
    <col min="14862" max="14862" width="18.42578125" customWidth="1"/>
    <col min="14863" max="14863" width="9.140625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5.85546875" bestFit="1" customWidth="1"/>
    <col min="15118" max="15118" width="18.42578125" customWidth="1"/>
    <col min="15119" max="15119" width="9.140625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5.85546875" bestFit="1" customWidth="1"/>
    <col min="15374" max="15374" width="18.42578125" customWidth="1"/>
    <col min="15375" max="15375" width="9.140625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5.85546875" bestFit="1" customWidth="1"/>
    <col min="15630" max="15630" width="18.42578125" customWidth="1"/>
    <col min="15631" max="15631" width="9.140625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5.85546875" bestFit="1" customWidth="1"/>
    <col min="15886" max="15886" width="18.42578125" customWidth="1"/>
    <col min="15887" max="15887" width="9.140625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5.85546875" bestFit="1" customWidth="1"/>
    <col min="16142" max="16142" width="18.42578125" customWidth="1"/>
    <col min="16143" max="16143" width="9.140625" customWidth="1"/>
  </cols>
  <sheetData>
    <row r="4" spans="1:14">
      <c r="A4" s="28" t="str">
        <f>+[1]BALANZA!B1</f>
        <v>CORPORACION DEL ACUEDUCTO Y ALCANTARILLADO DE MOCA</v>
      </c>
      <c r="B4" s="28"/>
      <c r="C4" s="28"/>
    </row>
    <row r="5" spans="1:14">
      <c r="A5" s="28" t="s">
        <v>0</v>
      </c>
      <c r="B5" s="28"/>
      <c r="C5" s="28"/>
    </row>
    <row r="6" spans="1:14">
      <c r="A6" s="28" t="str">
        <f>+[1]BALANZA!B2</f>
        <v>Del Ejercicio terminado el  30 de junio de 2024  y  2023</v>
      </c>
      <c r="B6" s="28"/>
      <c r="C6" s="28"/>
    </row>
    <row r="7" spans="1:14">
      <c r="A7" s="28" t="s">
        <v>1</v>
      </c>
      <c r="B7" s="28"/>
      <c r="C7" s="28"/>
    </row>
    <row r="8" spans="1:14">
      <c r="A8" s="3"/>
      <c r="B8" s="4">
        <f>+[1]BALANZA!B4</f>
        <v>2024</v>
      </c>
      <c r="C8" s="4">
        <f>+[1]BALANZA!C4</f>
        <v>2023</v>
      </c>
    </row>
    <row r="9" spans="1:14">
      <c r="A9" s="5" t="s">
        <v>2</v>
      </c>
      <c r="B9" s="3"/>
      <c r="C9" s="3"/>
    </row>
    <row r="10" spans="1:14" hidden="1">
      <c r="A10" s="6" t="s">
        <v>3</v>
      </c>
      <c r="B10" s="7">
        <v>0</v>
      </c>
      <c r="C10" s="7">
        <v>0</v>
      </c>
    </row>
    <row r="11" spans="1:14" ht="18" customHeight="1">
      <c r="A11" s="6" t="s">
        <v>4</v>
      </c>
      <c r="B11" s="8">
        <f>+'[1]Notas NF'!C464</f>
        <v>87431949.00999999</v>
      </c>
      <c r="C11" s="8">
        <f>+'[1]Notas NF'!D464</f>
        <v>93999897.140000001</v>
      </c>
      <c r="F11" s="1">
        <v>174411030.84999999</v>
      </c>
      <c r="G11" s="1">
        <f>+C11-F11</f>
        <v>-80411133.709999993</v>
      </c>
      <c r="N11" s="1"/>
    </row>
    <row r="12" spans="1:14">
      <c r="A12" s="6" t="s">
        <v>5</v>
      </c>
      <c r="B12" s="8">
        <f>+'[1]Notas NF'!C479</f>
        <v>97396275.019999996</v>
      </c>
      <c r="C12" s="8">
        <f>+'[1]Notas NF'!D479</f>
        <v>32456300.060000002</v>
      </c>
      <c r="F12" s="1">
        <v>104423221</v>
      </c>
      <c r="G12" s="1">
        <f t="shared" ref="G12:G35" si="0">+C12-F12</f>
        <v>-71966920.939999998</v>
      </c>
      <c r="N12" s="1"/>
    </row>
    <row r="13" spans="1:14" hidden="1">
      <c r="A13" s="6" t="s">
        <v>6</v>
      </c>
      <c r="B13" s="9">
        <v>0</v>
      </c>
      <c r="C13" s="9">
        <v>0</v>
      </c>
      <c r="F13" s="1">
        <v>0</v>
      </c>
      <c r="G13" s="1">
        <f t="shared" si="0"/>
        <v>0</v>
      </c>
      <c r="N13" s="1"/>
    </row>
    <row r="14" spans="1:14">
      <c r="A14" s="5" t="s">
        <v>7</v>
      </c>
      <c r="B14" s="10">
        <f>SUM(B10:B13)</f>
        <v>184828224.02999997</v>
      </c>
      <c r="C14" s="10">
        <f>SUM(C10:C13)</f>
        <v>126456197.2</v>
      </c>
      <c r="F14" s="1">
        <v>278834251.85000002</v>
      </c>
      <c r="G14" s="1">
        <f t="shared" si="0"/>
        <v>-152378054.65000004</v>
      </c>
      <c r="N14" s="1"/>
    </row>
    <row r="15" spans="1:14">
      <c r="A15" s="11"/>
      <c r="B15" s="12"/>
      <c r="C15" s="12"/>
      <c r="G15" s="1">
        <f t="shared" si="0"/>
        <v>0</v>
      </c>
      <c r="N15" s="1"/>
    </row>
    <row r="16" spans="1:14">
      <c r="A16" s="4" t="s">
        <v>8</v>
      </c>
      <c r="B16" s="13"/>
      <c r="C16" s="13"/>
      <c r="G16" s="1">
        <f t="shared" si="0"/>
        <v>0</v>
      </c>
      <c r="N16" s="1"/>
    </row>
    <row r="17" spans="1:14">
      <c r="A17" s="6" t="s">
        <v>9</v>
      </c>
      <c r="B17" s="8">
        <f>-'[1]Notas NF'!C523</f>
        <v>-90943076.179999992</v>
      </c>
      <c r="C17" s="8">
        <f>-+'[1]Notas NF'!D523</f>
        <v>-93357507.670000017</v>
      </c>
      <c r="F17" s="1">
        <v>151685872.24000001</v>
      </c>
      <c r="G17" s="1">
        <f t="shared" si="0"/>
        <v>-245043379.91000003</v>
      </c>
      <c r="I17" s="1">
        <f>+C17-193594772.55</f>
        <v>-286952280.22000003</v>
      </c>
      <c r="N17" s="1"/>
    </row>
    <row r="18" spans="1:14">
      <c r="A18" s="6" t="s">
        <v>10</v>
      </c>
      <c r="B18" s="8">
        <f>-'[1]Notas NF'!C545</f>
        <v>-473568.28</v>
      </c>
      <c r="C18" s="8">
        <f>-+'[1]Notas NF'!D545</f>
        <v>-199000</v>
      </c>
      <c r="F18" s="1">
        <v>12931665.890000001</v>
      </c>
      <c r="G18" s="1">
        <f t="shared" si="0"/>
        <v>-13130665.890000001</v>
      </c>
      <c r="I18" s="1"/>
      <c r="N18" s="1"/>
    </row>
    <row r="19" spans="1:14">
      <c r="A19" s="6" t="s">
        <v>11</v>
      </c>
      <c r="B19" s="8">
        <f>-'[1]Notas NF'!C563</f>
        <v>-10035125.83</v>
      </c>
      <c r="C19" s="8">
        <f>-+'[1]Notas NF'!D563</f>
        <v>-28017255.399999999</v>
      </c>
      <c r="F19" s="1">
        <v>28488363.559999999</v>
      </c>
      <c r="G19" s="1">
        <f t="shared" si="0"/>
        <v>-56505618.959999993</v>
      </c>
      <c r="I19" s="1"/>
      <c r="J19" s="1"/>
      <c r="K19" s="1"/>
      <c r="N19" s="1"/>
    </row>
    <row r="20" spans="1:14" ht="13.5" customHeight="1">
      <c r="A20" s="6" t="s">
        <v>12</v>
      </c>
      <c r="B20" s="8">
        <f>-'[1]Notas NF'!C576</f>
        <v>-28133686.730000004</v>
      </c>
      <c r="C20" s="8">
        <v>-23637374.120000001</v>
      </c>
      <c r="F20" s="1">
        <v>0</v>
      </c>
      <c r="G20" s="1">
        <f t="shared" si="0"/>
        <v>-23637374.120000001</v>
      </c>
      <c r="I20" s="1"/>
      <c r="N20" s="1"/>
    </row>
    <row r="21" spans="1:14" ht="27" hidden="1" customHeight="1">
      <c r="A21" s="6" t="s">
        <v>13</v>
      </c>
      <c r="B21" s="8">
        <v>0</v>
      </c>
      <c r="C21" s="8">
        <v>0</v>
      </c>
      <c r="F21" s="1">
        <v>0</v>
      </c>
      <c r="G21" s="1">
        <f t="shared" si="0"/>
        <v>0</v>
      </c>
      <c r="I21" s="1"/>
      <c r="N21" s="1"/>
    </row>
    <row r="22" spans="1:14">
      <c r="A22" s="6" t="s">
        <v>14</v>
      </c>
      <c r="B22" s="8">
        <f>-'[1]Notas NF'!C596</f>
        <v>-45384412.809999995</v>
      </c>
      <c r="C22" s="8">
        <f>-+'[1]Notas NF'!D596</f>
        <v>-22772750.480000004</v>
      </c>
      <c r="F22" s="1">
        <v>56717745.43</v>
      </c>
      <c r="G22" s="1">
        <f t="shared" si="0"/>
        <v>-79490495.909999996</v>
      </c>
      <c r="I22" s="1"/>
      <c r="N22" s="1"/>
    </row>
    <row r="23" spans="1:14">
      <c r="A23" s="6" t="s">
        <v>15</v>
      </c>
      <c r="B23" s="9">
        <f>-+'[1]Notas NF'!C609</f>
        <v>-354384.54</v>
      </c>
      <c r="C23" s="9">
        <f>-+'[1]Notas NF'!D609</f>
        <v>-357743.84</v>
      </c>
      <c r="E23" s="1">
        <f>+B24</f>
        <v>-175324254.36999997</v>
      </c>
      <c r="F23" s="1">
        <v>3322836.74</v>
      </c>
      <c r="G23" s="1">
        <f t="shared" si="0"/>
        <v>-3680580.58</v>
      </c>
      <c r="I23" s="1"/>
      <c r="K23" s="1"/>
      <c r="N23" s="1"/>
    </row>
    <row r="24" spans="1:14">
      <c r="A24" s="5" t="s">
        <v>16</v>
      </c>
      <c r="B24" s="14">
        <f>SUM(B17:B23)</f>
        <v>-175324254.36999997</v>
      </c>
      <c r="C24" s="14">
        <f>SUM(C17:C23)</f>
        <v>-168341631.51000002</v>
      </c>
      <c r="E24" s="1">
        <f>SUM([1]BALANZA!C48:C84)</f>
        <v>1377442926.2</v>
      </c>
      <c r="F24" s="1">
        <v>253146483.86000001</v>
      </c>
      <c r="G24" s="1">
        <f t="shared" si="0"/>
        <v>-421488115.37</v>
      </c>
      <c r="I24" s="1">
        <f>+B24-C24</f>
        <v>-6982622.8599999547</v>
      </c>
      <c r="N24" s="1"/>
    </row>
    <row r="25" spans="1:14">
      <c r="A25" s="11"/>
      <c r="B25" s="12"/>
      <c r="C25" s="12"/>
      <c r="E25" s="1">
        <f>+E23-E24</f>
        <v>-1552767180.5699999</v>
      </c>
      <c r="G25" s="1">
        <f t="shared" si="0"/>
        <v>0</v>
      </c>
      <c r="N25" s="1"/>
    </row>
    <row r="26" spans="1:14" hidden="1">
      <c r="A26" s="6" t="s">
        <v>17</v>
      </c>
      <c r="B26" s="8">
        <v>0</v>
      </c>
      <c r="C26" s="8">
        <v>0</v>
      </c>
      <c r="F26" s="1">
        <v>0</v>
      </c>
      <c r="G26" s="1">
        <f t="shared" si="0"/>
        <v>0</v>
      </c>
      <c r="N26" s="1"/>
    </row>
    <row r="27" spans="1:14" hidden="1">
      <c r="A27" s="11"/>
      <c r="B27" s="13"/>
      <c r="C27" s="13"/>
      <c r="G27" s="1">
        <f t="shared" si="0"/>
        <v>0</v>
      </c>
      <c r="N27" s="1"/>
    </row>
    <row r="28" spans="1:14" hidden="1">
      <c r="A28" s="6" t="s">
        <v>18</v>
      </c>
      <c r="B28" s="9">
        <v>0</v>
      </c>
      <c r="C28" s="9">
        <v>0</v>
      </c>
      <c r="F28" s="1">
        <v>0</v>
      </c>
      <c r="G28" s="1">
        <f t="shared" si="0"/>
        <v>0</v>
      </c>
      <c r="N28" s="1"/>
    </row>
    <row r="29" spans="1:14">
      <c r="A29" s="11"/>
      <c r="B29" s="13"/>
      <c r="C29" s="13"/>
      <c r="G29" s="1">
        <f t="shared" si="0"/>
        <v>0</v>
      </c>
      <c r="N29" s="1"/>
    </row>
    <row r="30" spans="1:14" ht="15.75" thickBot="1">
      <c r="A30" s="5" t="s">
        <v>19</v>
      </c>
      <c r="B30" s="15">
        <f>+B14+B24</f>
        <v>9503969.6599999964</v>
      </c>
      <c r="C30" s="15">
        <f>+C14+C24</f>
        <v>-41885434.310000017</v>
      </c>
      <c r="F30" s="1">
        <v>25687767.99000001</v>
      </c>
      <c r="G30" s="1">
        <f t="shared" si="0"/>
        <v>-67573202.300000027</v>
      </c>
      <c r="N30" s="1"/>
    </row>
    <row r="31" spans="1:14" ht="15.75" thickTop="1">
      <c r="A31" s="11"/>
      <c r="B31" s="12"/>
      <c r="C31" s="12"/>
      <c r="G31" s="1">
        <f t="shared" si="0"/>
        <v>0</v>
      </c>
    </row>
    <row r="32" spans="1:14" hidden="1">
      <c r="A32" s="16" t="s">
        <v>20</v>
      </c>
      <c r="B32" s="13"/>
      <c r="C32" s="13"/>
      <c r="G32" s="1">
        <f t="shared" si="0"/>
        <v>0</v>
      </c>
    </row>
    <row r="33" spans="1:10" hidden="1">
      <c r="A33" s="6" t="s">
        <v>21</v>
      </c>
      <c r="B33" s="8">
        <f>+B30</f>
        <v>9503969.6599999964</v>
      </c>
      <c r="C33" s="8">
        <f>+C30</f>
        <v>-41885434.310000017</v>
      </c>
      <c r="F33" s="1">
        <v>25687767.99000001</v>
      </c>
      <c r="G33" s="1">
        <f t="shared" si="0"/>
        <v>-67573202.300000027</v>
      </c>
    </row>
    <row r="34" spans="1:10" ht="15.75" hidden="1" customHeight="1">
      <c r="A34" s="6" t="s">
        <v>22</v>
      </c>
      <c r="B34" s="9">
        <v>0</v>
      </c>
      <c r="C34" s="9">
        <v>0</v>
      </c>
      <c r="F34" s="1">
        <v>0</v>
      </c>
      <c r="G34" s="1">
        <f t="shared" si="0"/>
        <v>0</v>
      </c>
    </row>
    <row r="35" spans="1:10" ht="15.75" hidden="1" thickBot="1">
      <c r="A35" s="17"/>
      <c r="B35" s="15">
        <f>+B33</f>
        <v>9503969.6599999964</v>
      </c>
      <c r="C35" s="15">
        <f>+C33</f>
        <v>-41885434.310000017</v>
      </c>
      <c r="F35" s="1">
        <v>25687767.99000001</v>
      </c>
      <c r="G35" s="1">
        <f t="shared" si="0"/>
        <v>-67573202.300000027</v>
      </c>
    </row>
    <row r="36" spans="1:10" hidden="1">
      <c r="A36" s="11"/>
      <c r="B36" s="18"/>
      <c r="C36" s="18"/>
    </row>
    <row r="37" spans="1:10">
      <c r="B37" s="19">
        <f>+B30-'[1]ES F '!B53</f>
        <v>0</v>
      </c>
      <c r="C37" s="19">
        <f>+C30-'[1]ES F '!C53</f>
        <v>0</v>
      </c>
    </row>
    <row r="38" spans="1:10">
      <c r="A38" s="20" t="s">
        <v>23</v>
      </c>
    </row>
    <row r="39" spans="1:10">
      <c r="A39" s="21"/>
    </row>
    <row r="41" spans="1:10">
      <c r="A41" s="22" t="str">
        <f>+'[1]ES F '!A60</f>
        <v>Licda. Paula Maileny Morillo</v>
      </c>
      <c r="B41" s="26" t="str">
        <f>+'[1]ES F '!B60</f>
        <v>Licda. María Patricia Almonte</v>
      </c>
      <c r="C41" s="26"/>
    </row>
    <row r="42" spans="1:10">
      <c r="A42" s="23" t="s">
        <v>24</v>
      </c>
      <c r="B42" s="27" t="str">
        <f>+'[1]ES F '!B61</f>
        <v>Directora Administrativa-Financiera</v>
      </c>
      <c r="C42" s="27"/>
    </row>
    <row r="43" spans="1:10">
      <c r="A43" s="24"/>
      <c r="B43" s="24"/>
      <c r="C43" s="24"/>
    </row>
    <row r="44" spans="1:10">
      <c r="A44" s="24"/>
      <c r="B44" s="24"/>
      <c r="C44" s="24"/>
    </row>
    <row r="45" spans="1:10">
      <c r="A45" s="26"/>
      <c r="B45" s="26"/>
      <c r="C45" s="26"/>
      <c r="J45" s="24"/>
    </row>
    <row r="46" spans="1:10">
      <c r="A46" s="27"/>
      <c r="B46" s="27"/>
      <c r="C46" s="27"/>
    </row>
    <row r="47" spans="1:10">
      <c r="A47" s="24"/>
      <c r="B47" s="24"/>
      <c r="C47" s="24"/>
    </row>
    <row r="48" spans="1:10">
      <c r="A48" s="24"/>
      <c r="B48" s="24"/>
      <c r="C48" s="24"/>
    </row>
    <row r="49" spans="1:3">
      <c r="A49" s="26" t="s">
        <v>25</v>
      </c>
      <c r="B49" s="26"/>
      <c r="C49" s="26"/>
    </row>
    <row r="50" spans="1:3">
      <c r="A50" s="27" t="s">
        <v>26</v>
      </c>
      <c r="B50" s="27"/>
      <c r="C50" s="27"/>
    </row>
    <row r="51" spans="1:3">
      <c r="A51" s="25"/>
      <c r="B51" s="25"/>
      <c r="C51" s="25"/>
    </row>
    <row r="52" spans="1:3">
      <c r="A52" s="25"/>
      <c r="B52" s="25"/>
      <c r="C52" s="25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2024-07-11T15:36:28Z</dcterms:created>
  <dcterms:modified xsi:type="dcterms:W3CDTF">2024-07-12T16:56:40Z</dcterms:modified>
</cp:coreProperties>
</file>