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G23" i="1"/>
  <c r="C23" i="1"/>
  <c r="B23" i="1"/>
  <c r="G22" i="1"/>
  <c r="C22" i="1"/>
  <c r="B22" i="1"/>
  <c r="G21" i="1"/>
  <c r="G20" i="1"/>
  <c r="C20" i="1"/>
  <c r="B20" i="1"/>
  <c r="C19" i="1"/>
  <c r="G19" i="1" s="1"/>
  <c r="B19" i="1"/>
  <c r="G18" i="1"/>
  <c r="C18" i="1"/>
  <c r="B18" i="1"/>
  <c r="G17" i="1"/>
  <c r="C17" i="1"/>
  <c r="I17" i="1" s="1"/>
  <c r="B17" i="1"/>
  <c r="B24" i="1" s="1"/>
  <c r="G16" i="1"/>
  <c r="G15" i="1"/>
  <c r="C14" i="1"/>
  <c r="G13" i="1"/>
  <c r="C12" i="1"/>
  <c r="G12" i="1" s="1"/>
  <c r="B12" i="1"/>
  <c r="G11" i="1"/>
  <c r="C11" i="1"/>
  <c r="B11" i="1"/>
  <c r="B14" i="1" s="1"/>
  <c r="B30" i="1" s="1"/>
  <c r="B33" i="1" s="1"/>
  <c r="B35" i="1" s="1"/>
  <c r="C8" i="1"/>
  <c r="B8" i="1"/>
  <c r="A6" i="1"/>
  <c r="A4" i="1"/>
  <c r="E23" i="1" l="1"/>
  <c r="E25" i="1" s="1"/>
  <c r="C24" i="1"/>
  <c r="G24" i="1" s="1"/>
  <c r="G14" i="1"/>
  <c r="C30" i="1" l="1"/>
  <c r="I24" i="1"/>
  <c r="C33" i="1" l="1"/>
  <c r="G30" i="1"/>
  <c r="G33" i="1" l="1"/>
  <c r="C35" i="1"/>
  <c r="G35" i="1" s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<sst xmlns="http://schemas.openxmlformats.org/spreadsheetml/2006/main" count="27" uniqueCount="27">
  <si>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</si>
  <si>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</si>
  <si>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17,18)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</si>
  <si>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</si>
  <si>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</si>
  <si>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</si>
  <si>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</si>
  <si>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</si>
  <si>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19,20,21,22,23,24,25)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</si>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</sst>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1%2020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Enero de 2026  y  2025</v>
          </cell>
        </row>
        <row r="4">
          <cell r="B4">
            <v>2026</v>
          </cell>
          <cell r="C4">
            <v>2025</v>
          </cell>
        </row>
        <row r="48">
          <cell r="C48">
            <v>164778.88</v>
          </cell>
        </row>
        <row r="49">
          <cell r="C49">
            <v>10426457.289999999</v>
          </cell>
        </row>
        <row r="50">
          <cell r="C50">
            <v>2081024.1</v>
          </cell>
        </row>
        <row r="51">
          <cell r="C51">
            <v>43479886.310000002</v>
          </cell>
        </row>
        <row r="52">
          <cell r="C52">
            <v>121660</v>
          </cell>
        </row>
        <row r="53">
          <cell r="C53">
            <v>434265.73</v>
          </cell>
        </row>
        <row r="54">
          <cell r="C54">
            <v>8882003.3499999996</v>
          </cell>
        </row>
        <row r="55">
          <cell r="C55">
            <v>11361</v>
          </cell>
        </row>
        <row r="56">
          <cell r="C56">
            <v>56304.6</v>
          </cell>
        </row>
        <row r="57">
          <cell r="C57">
            <v>71945.25</v>
          </cell>
        </row>
        <row r="58">
          <cell r="C58">
            <v>808793054.60000002</v>
          </cell>
        </row>
        <row r="59">
          <cell r="C59">
            <v>279289394.98000002</v>
          </cell>
        </row>
        <row r="60">
          <cell r="C60">
            <v>120373832.37</v>
          </cell>
        </row>
        <row r="61">
          <cell r="C61">
            <v>14809357.609999999</v>
          </cell>
        </row>
        <row r="62">
          <cell r="C62">
            <v>3993167</v>
          </cell>
        </row>
        <row r="63">
          <cell r="C63">
            <v>4628652</v>
          </cell>
        </row>
        <row r="64">
          <cell r="C64">
            <v>153288.54999999999</v>
          </cell>
        </row>
        <row r="65">
          <cell r="C65">
            <v>76591.44</v>
          </cell>
        </row>
        <row r="66">
          <cell r="C66">
            <v>26507.29</v>
          </cell>
        </row>
        <row r="67">
          <cell r="C67">
            <v>4927104.53</v>
          </cell>
        </row>
        <row r="68">
          <cell r="C68">
            <v>54283.21</v>
          </cell>
        </row>
        <row r="69">
          <cell r="C69">
            <v>45048.24</v>
          </cell>
        </row>
        <row r="70">
          <cell r="C70">
            <v>-5003.83</v>
          </cell>
        </row>
        <row r="71">
          <cell r="C71">
            <v>55675.19</v>
          </cell>
        </row>
        <row r="72">
          <cell r="C72">
            <v>36961.910000000003</v>
          </cell>
        </row>
        <row r="73">
          <cell r="C73">
            <v>12130</v>
          </cell>
        </row>
        <row r="74">
          <cell r="C74">
            <v>450</v>
          </cell>
        </row>
        <row r="75">
          <cell r="C75">
            <v>2850</v>
          </cell>
        </row>
        <row r="76">
          <cell r="C76">
            <v>1190</v>
          </cell>
        </row>
        <row r="77">
          <cell r="C77">
            <v>17380</v>
          </cell>
        </row>
      </sheetData>
      <sheetData sheetId="8"/>
      <sheetData sheetId="9"/>
      <sheetData sheetId="10"/>
      <sheetData sheetId="11"/>
      <sheetData sheetId="12">
        <row r="374">
          <cell r="D374">
            <v>-86900</v>
          </cell>
        </row>
        <row r="488">
          <cell r="C488">
            <v>14809357.609999999</v>
          </cell>
          <cell r="D488">
            <v>186534488.11000001</v>
          </cell>
        </row>
        <row r="505">
          <cell r="C505">
            <v>8621819</v>
          </cell>
          <cell r="D505">
            <v>307209103</v>
          </cell>
        </row>
        <row r="553">
          <cell r="C553">
            <v>0</v>
          </cell>
          <cell r="D553">
            <v>202342741.25000003</v>
          </cell>
        </row>
        <row r="569">
          <cell r="C569">
            <v>0</v>
          </cell>
          <cell r="D569">
            <v>30000.000100000001</v>
          </cell>
        </row>
        <row r="586">
          <cell r="C586">
            <v>16620</v>
          </cell>
          <cell r="D586">
            <v>27553148.020000003</v>
          </cell>
        </row>
        <row r="599">
          <cell r="C599">
            <v>17380.000000000349</v>
          </cell>
        </row>
        <row r="622">
          <cell r="C622">
            <v>5314781.3400000008</v>
          </cell>
          <cell r="D622">
            <v>96220962.140000001</v>
          </cell>
        </row>
        <row r="635">
          <cell r="C635">
            <v>55675.19</v>
          </cell>
          <cell r="D635">
            <v>692897.94</v>
          </cell>
        </row>
      </sheetData>
      <sheetData sheetId="13">
        <row r="14">
          <cell r="K14">
            <v>46443109.390000008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N12" sqref="N12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14" max="14" width="15.5703125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270" max="270" width="15.5703125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526" max="526" width="15.5703125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782" max="782" width="15.5703125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038" max="1038" width="15.5703125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294" max="1294" width="15.5703125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550" max="1550" width="15.5703125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1806" max="1806" width="15.5703125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062" max="2062" width="15.5703125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318" max="2318" width="15.5703125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574" max="2574" width="15.5703125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2830" max="2830" width="15.5703125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086" max="3086" width="15.5703125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342" max="3342" width="15.5703125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598" max="3598" width="15.5703125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3854" max="3854" width="15.5703125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110" max="4110" width="15.5703125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366" max="4366" width="15.5703125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622" max="4622" width="15.5703125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4878" max="4878" width="15.5703125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134" max="5134" width="15.5703125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390" max="5390" width="15.5703125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646" max="5646" width="15.5703125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5902" max="5902" width="15.5703125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158" max="6158" width="15.5703125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414" max="6414" width="15.5703125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670" max="6670" width="15.5703125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6926" max="6926" width="15.5703125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182" max="7182" width="15.5703125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438" max="7438" width="15.5703125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694" max="7694" width="15.5703125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7950" max="7950" width="15.5703125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206" max="8206" width="15.5703125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462" max="8462" width="15.5703125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718" max="8718" width="15.5703125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8974" max="8974" width="15.5703125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230" max="9230" width="15.5703125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486" max="9486" width="15.5703125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742" max="9742" width="15.5703125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9998" max="9998" width="15.5703125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254" max="10254" width="15.5703125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510" max="10510" width="15.5703125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0766" max="10766" width="15.5703125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022" max="11022" width="15.5703125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278" max="11278" width="15.5703125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534" max="11534" width="15.5703125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1790" max="11790" width="15.5703125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046" max="12046" width="15.5703125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302" max="12302" width="15.5703125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558" max="12558" width="15.5703125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2814" max="12814" width="15.5703125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070" max="13070" width="15.5703125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326" max="13326" width="15.5703125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582" max="13582" width="15.5703125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3838" max="13838" width="15.5703125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094" max="14094" width="15.5703125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350" max="14350" width="15.5703125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606" max="14606" width="15.5703125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4862" max="14862" width="15.5703125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118" max="15118" width="15.5703125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374" max="15374" width="15.5703125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630" max="15630" width="15.5703125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5886" max="15886" width="15.5703125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  <col min="16142" max="16142" width="15.5703125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Enero de 2026  y  2025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2026</v>
      </c>
      <c r="C8" s="5">
        <f>+[1]BALANZA!C4</f>
        <v>2025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NF'!C488</f>
        <v>14809357.609999999</v>
      </c>
      <c r="C11" s="8">
        <f>+'[1]Notas NF'!D488</f>
        <v>186534488.11000001</v>
      </c>
      <c r="F11" s="2">
        <v>174411030.84999999</v>
      </c>
      <c r="G11" s="2">
        <f>+C11-F11</f>
        <v>12123457.26000002</v>
      </c>
      <c r="N11" s="2"/>
    </row>
    <row r="12" spans="1:14">
      <c r="A12" s="7" t="s">
        <v>5</v>
      </c>
      <c r="B12" s="8">
        <f>+'[1]Notas NF'!C505</f>
        <v>8621819</v>
      </c>
      <c r="C12" s="8">
        <f>+'[1]Notas NF'!D505</f>
        <v>307209103</v>
      </c>
      <c r="F12" s="2">
        <v>104423221</v>
      </c>
      <c r="G12" s="2">
        <f t="shared" ref="G12:G35" si="0">+C12-F12</f>
        <v>202785882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23431176.609999999</v>
      </c>
      <c r="C14" s="10">
        <f>SUM(C10:C13)</f>
        <v>493743591.11000001</v>
      </c>
      <c r="F14" s="2">
        <v>278834251.85000002</v>
      </c>
      <c r="G14" s="2">
        <f t="shared" si="0"/>
        <v>214909339.25999999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NF'!C553</f>
        <v>0</v>
      </c>
      <c r="C17" s="8">
        <f>+'[1]Notas NF'!D553</f>
        <v>202342741.25000003</v>
      </c>
      <c r="F17" s="2">
        <v>151685872.24000001</v>
      </c>
      <c r="G17" s="2">
        <f t="shared" si="0"/>
        <v>50656869.01000002</v>
      </c>
      <c r="I17" s="2">
        <f>+C17-193594772.55</f>
        <v>8747968.7000000179</v>
      </c>
      <c r="N17" s="2"/>
    </row>
    <row r="18" spans="1:14">
      <c r="A18" s="7" t="s">
        <v>10</v>
      </c>
      <c r="B18" s="8">
        <f>+'[1]Notas NF'!C569</f>
        <v>0</v>
      </c>
      <c r="C18" s="8">
        <f>+'[1]Notas NF'!D569</f>
        <v>30000.000100000001</v>
      </c>
      <c r="F18" s="2">
        <v>12931665.890000001</v>
      </c>
      <c r="G18" s="2">
        <f t="shared" si="0"/>
        <v>-12901665.889900001</v>
      </c>
      <c r="I18" s="2"/>
      <c r="N18" s="2"/>
    </row>
    <row r="19" spans="1:14">
      <c r="A19" s="7" t="s">
        <v>11</v>
      </c>
      <c r="B19" s="8">
        <f>+'[1]Notas NF'!C586</f>
        <v>16620</v>
      </c>
      <c r="C19" s="8">
        <f>+'[1]Notas NF'!D586</f>
        <v>27553148.020000003</v>
      </c>
      <c r="F19" s="2">
        <v>28488363.559999999</v>
      </c>
      <c r="G19" s="2">
        <f t="shared" si="0"/>
        <v>-935215.53999999538</v>
      </c>
      <c r="I19" s="2"/>
      <c r="J19" s="2"/>
      <c r="K19" s="2"/>
      <c r="N19" s="2"/>
    </row>
    <row r="20" spans="1:14">
      <c r="A20" s="7" t="s">
        <v>12</v>
      </c>
      <c r="B20" s="8">
        <f>'[1]Notas NF'!C599</f>
        <v>17380.000000000349</v>
      </c>
      <c r="C20" s="8">
        <f>+[1]nota12!K14-'[1]Notas NF'!D374</f>
        <v>46530009.390000008</v>
      </c>
      <c r="F20" s="2">
        <v>0</v>
      </c>
      <c r="G20" s="2">
        <f t="shared" si="0"/>
        <v>46530009.390000008</v>
      </c>
      <c r="I20" s="2"/>
      <c r="N20" s="2"/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NF'!C622</f>
        <v>5314781.3400000008</v>
      </c>
      <c r="C22" s="8">
        <f>+'[1]Notas NF'!D622</f>
        <v>96220962.140000001</v>
      </c>
      <c r="F22" s="2">
        <v>56717745.43</v>
      </c>
      <c r="G22" s="2">
        <f t="shared" si="0"/>
        <v>39503216.710000001</v>
      </c>
      <c r="I22" s="2"/>
      <c r="N22" s="2"/>
    </row>
    <row r="23" spans="1:14">
      <c r="A23" s="7" t="s">
        <v>15</v>
      </c>
      <c r="B23" s="9">
        <f>+'[1]Notas NF'!C635</f>
        <v>55675.19</v>
      </c>
      <c r="C23" s="9">
        <f>+'[1]Notas NF'!D635</f>
        <v>692897.94</v>
      </c>
      <c r="E23" s="2">
        <f>+B24</f>
        <v>5404456.5300000012</v>
      </c>
      <c r="F23" s="2">
        <v>3322836.74</v>
      </c>
      <c r="G23" s="2">
        <f t="shared" si="0"/>
        <v>-2629938.8000000003</v>
      </c>
      <c r="I23" s="2"/>
      <c r="K23" s="2"/>
      <c r="N23" s="2"/>
    </row>
    <row r="24" spans="1:14">
      <c r="A24" s="6" t="s">
        <v>16</v>
      </c>
      <c r="B24" s="14">
        <f>SUM(B17:B23)</f>
        <v>5404456.5300000012</v>
      </c>
      <c r="C24" s="14">
        <f>SUM(C17:C23)</f>
        <v>373369758.74010003</v>
      </c>
      <c r="E24" s="2">
        <f>SUM([1]BALANZA!C48:C84)</f>
        <v>1303021601.6000001</v>
      </c>
      <c r="F24" s="2">
        <v>253146483.86000001</v>
      </c>
      <c r="G24" s="2">
        <f t="shared" si="0"/>
        <v>120223274.88010001</v>
      </c>
      <c r="I24" s="2">
        <f>+B24-C24</f>
        <v>-367965302.21010005</v>
      </c>
      <c r="N24" s="2"/>
    </row>
    <row r="25" spans="1:14">
      <c r="A25" s="11"/>
      <c r="B25" s="12"/>
      <c r="C25" s="12"/>
      <c r="E25" s="2">
        <f>+E23-E24</f>
        <v>-1297617145.0700002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18026720.079999998</v>
      </c>
      <c r="C30" s="15">
        <f>+C14-C24</f>
        <v>120373832.36989999</v>
      </c>
      <c r="F30" s="2">
        <v>25687767.99000001</v>
      </c>
      <c r="G30" s="2">
        <f t="shared" si="0"/>
        <v>94686064.379899979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18026720.079999998</v>
      </c>
      <c r="C33" s="8">
        <f>+C30</f>
        <v>120373832.36989999</v>
      </c>
      <c r="F33" s="2">
        <v>25687767.99000001</v>
      </c>
      <c r="G33" s="2">
        <f t="shared" si="0"/>
        <v>94686064.379899979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18026720.079999998</v>
      </c>
      <c r="C35" s="15">
        <f>+C33</f>
        <v>120373832.36989999</v>
      </c>
      <c r="F35" s="2">
        <v>25687767.99000001</v>
      </c>
      <c r="G35" s="2">
        <f t="shared" si="0"/>
        <v>94686064.379899979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2026-02-10T17:35:54Z</dcterms:created>
  <dcterms:modified xsi:type="dcterms:W3CDTF">2026-02-10T17:36:37Z</dcterms:modified>
</cp:coreProperties>
</file>