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8675" windowHeight="1078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46" i="1" s="1"/>
  <c r="B39" i="1"/>
  <c r="B38" i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27" i="1" s="1"/>
  <c r="B17" i="1"/>
  <c r="B11" i="1"/>
  <c r="B10" i="1"/>
  <c r="B9" i="1"/>
  <c r="B8" i="1"/>
  <c r="B7" i="1"/>
  <c r="B12" i="1" s="1"/>
  <c r="B6" i="1"/>
  <c r="A3" i="1"/>
  <c r="A1" i="1"/>
  <c r="B28" i="1" l="1"/>
  <c r="B48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<sst xmlns="http://schemas.openxmlformats.org/spreadsheetml/2006/main" count="47" uniqueCount="47">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</sst>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0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Octubre de 2024  y  2023</v>
          </cell>
        </row>
        <row r="4">
          <cell r="B4">
            <v>2024</v>
          </cell>
        </row>
      </sheetData>
      <sheetData sheetId="2">
        <row r="67">
          <cell r="C67">
            <v>5463229.0700000003</v>
          </cell>
        </row>
        <row r="80">
          <cell r="C80">
            <v>1749149.19</v>
          </cell>
        </row>
      </sheetData>
      <sheetData sheetId="3"/>
      <sheetData sheetId="4"/>
      <sheetData sheetId="5"/>
      <sheetData sheetId="6"/>
      <sheetData sheetId="7"/>
      <sheetData sheetId="8">
        <row r="417">
          <cell r="C417">
            <v>252299.3</v>
          </cell>
        </row>
        <row r="434">
          <cell r="C434">
            <v>249425.63999999998</v>
          </cell>
        </row>
        <row r="447">
          <cell r="C447">
            <v>236147019.98000008</v>
          </cell>
        </row>
        <row r="448">
          <cell r="C448">
            <v>0</v>
          </cell>
        </row>
        <row r="449">
          <cell r="C449">
            <v>71592923.640000015</v>
          </cell>
        </row>
      </sheetData>
      <sheetData sheetId="9">
        <row r="32">
          <cell r="C32">
            <v>1623675</v>
          </cell>
          <cell r="E32">
            <v>764313580.71999991</v>
          </cell>
          <cell r="F32">
            <v>11342872.850000005</v>
          </cell>
          <cell r="G32">
            <v>256372.54</v>
          </cell>
          <cell r="H32">
            <v>4411049.1300000008</v>
          </cell>
          <cell r="I32">
            <v>17079336.150000006</v>
          </cell>
        </row>
      </sheetData>
      <sheetData sheetId="10"/>
      <sheetData sheetId="11">
        <row r="11">
          <cell r="B11">
            <v>311130830.48000002</v>
          </cell>
        </row>
        <row r="12">
          <cell r="B12">
            <v>453000</v>
          </cell>
        </row>
        <row r="14">
          <cell r="B14">
            <v>1350.12</v>
          </cell>
        </row>
        <row r="15">
          <cell r="B15">
            <v>26874067.350000001</v>
          </cell>
        </row>
        <row r="16">
          <cell r="B16">
            <v>516152.7</v>
          </cell>
        </row>
        <row r="17">
          <cell r="B17">
            <v>193172</v>
          </cell>
        </row>
        <row r="25">
          <cell r="B25">
            <v>14597.349999999977</v>
          </cell>
        </row>
        <row r="32">
          <cell r="B32">
            <v>0</v>
          </cell>
        </row>
        <row r="33">
          <cell r="B33">
            <v>21175333.23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B21">
            <v>3714079.8800000004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F13" sqref="F12:F13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>Del Ejercicio terminado el  31 de Octubre de 202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2024</v>
      </c>
    </row>
    <row r="7" spans="1:2" x14ac:dyDescent="0.3">
      <c r="A7" s="6" t="s">
        <v>4</v>
      </c>
      <c r="B7" s="7">
        <f>'[1]ES F '!B11</f>
        <v>311130830.48000002</v>
      </c>
    </row>
    <row r="8" spans="1:2" x14ac:dyDescent="0.3">
      <c r="A8" s="6" t="s">
        <v>5</v>
      </c>
      <c r="B8" s="7">
        <f>'[1]ES F '!B12</f>
        <v>453000</v>
      </c>
    </row>
    <row r="9" spans="1:2" x14ac:dyDescent="0.3">
      <c r="A9" s="6" t="s">
        <v>6</v>
      </c>
      <c r="B9" s="7">
        <f>'[1]ES F '!B15</f>
        <v>26874067.350000001</v>
      </c>
    </row>
    <row r="10" spans="1:2" hidden="1" x14ac:dyDescent="0.3">
      <c r="A10" s="6" t="s">
        <v>7</v>
      </c>
      <c r="B10" s="7">
        <f>'[1]ES F '!B14</f>
        <v>1350.12</v>
      </c>
    </row>
    <row r="11" spans="1:2" x14ac:dyDescent="0.3">
      <c r="A11" s="6" t="s">
        <v>8</v>
      </c>
      <c r="B11" s="7">
        <f>'[1]ES F '!B16</f>
        <v>516152.7</v>
      </c>
    </row>
    <row r="12" spans="1:2" x14ac:dyDescent="0.3">
      <c r="A12" s="8" t="s">
        <v>9</v>
      </c>
      <c r="B12" s="9">
        <f>SUM(B7:B11)</f>
        <v>338975400.65000004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11342872.850000005</v>
      </c>
      <c r="F17" s="13"/>
    </row>
    <row r="18" spans="1:6" x14ac:dyDescent="0.3">
      <c r="A18" s="6" t="s">
        <v>14</v>
      </c>
      <c r="B18" s="7">
        <f>+[1]nota13!I32</f>
        <v>17079336.150000006</v>
      </c>
      <c r="F18" s="13"/>
    </row>
    <row r="19" spans="1:6" x14ac:dyDescent="0.3">
      <c r="A19" s="6" t="s">
        <v>15</v>
      </c>
      <c r="B19" s="7">
        <f>+[1]nota13!H32-[1]ELAI!B21</f>
        <v>696969.25000000047</v>
      </c>
      <c r="F19" s="13"/>
    </row>
    <row r="20" spans="1:6" x14ac:dyDescent="0.3">
      <c r="A20" s="6" t="s">
        <v>16</v>
      </c>
      <c r="B20" s="7">
        <f>+[1]nota13!G32</f>
        <v>256372.54</v>
      </c>
      <c r="F20" s="13"/>
    </row>
    <row r="21" spans="1:6" x14ac:dyDescent="0.3">
      <c r="A21" s="6" t="s">
        <v>17</v>
      </c>
      <c r="B21" s="7">
        <f>+'[1]BALANZA G'!C67-'[1]BALANZA G'!C80</f>
        <v>3714079.8800000004</v>
      </c>
      <c r="F21" s="13"/>
    </row>
    <row r="22" spans="1:6" x14ac:dyDescent="0.3">
      <c r="A22" s="6" t="s">
        <v>18</v>
      </c>
      <c r="B22" s="7">
        <f>+'[1]ES F '!B25</f>
        <v>14597.349999999977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764313580.71999991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799234655.73999989</v>
      </c>
      <c r="C27" s="13"/>
    </row>
    <row r="28" spans="1:6" x14ac:dyDescent="0.3">
      <c r="A28" s="17" t="s">
        <v>24</v>
      </c>
      <c r="B28" s="18">
        <f>+B27+B12</f>
        <v>1138210056.3899999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21175333.23</v>
      </c>
    </row>
    <row r="33" spans="1:6" x14ac:dyDescent="0.3">
      <c r="A33" s="6" t="s">
        <v>28</v>
      </c>
      <c r="B33" s="7">
        <f>+'[1]Notas NF'!C434</f>
        <v>249425.63999999998</v>
      </c>
      <c r="F33" s="13"/>
    </row>
    <row r="34" spans="1:6" ht="15.75" customHeight="1" x14ac:dyDescent="0.3">
      <c r="A34" s="6" t="s">
        <v>29</v>
      </c>
      <c r="B34" s="7">
        <f>'[1]Notas NF'!C417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21677058.170000002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'!B54</f>
        <v>808793054.60000002</v>
      </c>
    </row>
    <row r="43" spans="1:6" x14ac:dyDescent="0.3">
      <c r="A43" s="2" t="s">
        <v>37</v>
      </c>
      <c r="B43" s="13">
        <f>'[1]Notas NF'!C447+'[1]Notas NF'!C448</f>
        <v>236147019.98000008</v>
      </c>
    </row>
    <row r="44" spans="1:6" x14ac:dyDescent="0.3">
      <c r="A44" s="2" t="s">
        <v>38</v>
      </c>
      <c r="B44" s="13">
        <f>'[1]Notas NF'!C449</f>
        <v>71592923.640000015</v>
      </c>
      <c r="E44" s="13"/>
    </row>
    <row r="45" spans="1:6" x14ac:dyDescent="0.3">
      <c r="A45" s="22" t="s">
        <v>39</v>
      </c>
      <c r="B45" s="23">
        <f>SUM(B42:B44)</f>
        <v>1116532998.2200003</v>
      </c>
      <c r="E45" s="13"/>
    </row>
    <row r="46" spans="1:6" ht="15" customHeight="1" x14ac:dyDescent="0.3">
      <c r="A46" s="22" t="s">
        <v>40</v>
      </c>
      <c r="B46" s="23">
        <f>+B45+B39+B36</f>
        <v>1138210056.3900003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2024-11-11T16:20:05Z</dcterms:created>
  <dcterms:modified xsi:type="dcterms:W3CDTF">2024-11-11T16:21:02Z</dcterms:modified>
</cp:coreProperties>
</file>