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51" i="1" l="1"/>
  <c r="B50" i="1"/>
  <c r="B49" i="1"/>
  <c r="B52" i="1" s="1"/>
  <c r="B39" i="1"/>
  <c r="B38" i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27" i="1" s="1"/>
  <c r="B28" i="1" s="1"/>
  <c r="B17" i="1"/>
  <c r="B11" i="1"/>
  <c r="B10" i="1"/>
  <c r="B9" i="1"/>
  <c r="B8" i="1"/>
  <c r="B7" i="1"/>
  <c r="B12" i="1" s="1"/>
  <c r="B6" i="1"/>
  <c r="A3" i="1"/>
  <c r="A1" i="1"/>
  <c r="B53" i="1" l="1"/>
  <c r="B55" i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<sst xmlns="http://schemas.openxmlformats.org/spreadsheetml/2006/main" count="47" uniqueCount="47">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</sst>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30 de Abril de 2024  y  2023</v>
          </cell>
        </row>
        <row r="4">
          <cell r="B4">
            <v>2024</v>
          </cell>
        </row>
      </sheetData>
      <sheetData sheetId="2">
        <row r="67">
          <cell r="C67">
            <v>5463229.0700000003</v>
          </cell>
        </row>
        <row r="79">
          <cell r="C79">
            <v>1630163.6</v>
          </cell>
        </row>
      </sheetData>
      <sheetData sheetId="3"/>
      <sheetData sheetId="4"/>
      <sheetData sheetId="5"/>
      <sheetData sheetId="6"/>
      <sheetData sheetId="7"/>
      <sheetData sheetId="8">
        <row r="419">
          <cell r="C419">
            <v>252299.3</v>
          </cell>
        </row>
        <row r="436">
          <cell r="C436">
            <v>360744.07</v>
          </cell>
        </row>
        <row r="449">
          <cell r="C449">
            <v>236147019.98000008</v>
          </cell>
        </row>
        <row r="450">
          <cell r="C450">
            <v>0</v>
          </cell>
        </row>
        <row r="451">
          <cell r="C451">
            <v>45183190.430000007</v>
          </cell>
        </row>
      </sheetData>
      <sheetData sheetId="9">
        <row r="32">
          <cell r="C32">
            <v>1623675</v>
          </cell>
          <cell r="E32">
            <v>789561632.08999991</v>
          </cell>
          <cell r="F32">
            <v>10920054.420000002</v>
          </cell>
          <cell r="G32">
            <v>265011.32</v>
          </cell>
          <cell r="H32">
            <v>4751422.25</v>
          </cell>
          <cell r="I32">
            <v>14437242.710000001</v>
          </cell>
        </row>
      </sheetData>
      <sheetData sheetId="10"/>
      <sheetData sheetId="11">
        <row r="11">
          <cell r="B11">
            <v>257649234.69999999</v>
          </cell>
        </row>
        <row r="12">
          <cell r="B12">
            <v>453000</v>
          </cell>
        </row>
        <row r="14">
          <cell r="B14">
            <v>1350.12</v>
          </cell>
        </row>
        <row r="15">
          <cell r="B15">
            <v>23086537.079999998</v>
          </cell>
        </row>
        <row r="16">
          <cell r="B16">
            <v>223927.62</v>
          </cell>
        </row>
        <row r="17">
          <cell r="B17">
            <v>193172</v>
          </cell>
        </row>
        <row r="25">
          <cell r="B25">
            <v>79332.419999999984</v>
          </cell>
        </row>
        <row r="32">
          <cell r="B32">
            <v>0</v>
          </cell>
        </row>
        <row r="33">
          <cell r="B33">
            <v>12509283.35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B21">
            <v>3833065.47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sqref="A1:XFD1048576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MID([1]BALANZA!B2,1,49)</f>
        <v xml:space="preserve">Del Ejercicio terminado el  30 de Abril de 2024 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2024</v>
      </c>
    </row>
    <row r="7" spans="1:2" x14ac:dyDescent="0.3">
      <c r="A7" s="6" t="s">
        <v>4</v>
      </c>
      <c r="B7" s="7">
        <f>'[1]ES F '!B11</f>
        <v>257649234.69999999</v>
      </c>
    </row>
    <row r="8" spans="1:2" x14ac:dyDescent="0.3">
      <c r="A8" s="6" t="s">
        <v>5</v>
      </c>
      <c r="B8" s="7">
        <f>'[1]ES F '!B12</f>
        <v>453000</v>
      </c>
    </row>
    <row r="9" spans="1:2" x14ac:dyDescent="0.3">
      <c r="A9" s="6" t="s">
        <v>6</v>
      </c>
      <c r="B9" s="7">
        <f>'[1]ES F '!B15</f>
        <v>23086537.079999998</v>
      </c>
    </row>
    <row r="10" spans="1:2" hidden="1" x14ac:dyDescent="0.3">
      <c r="A10" s="6" t="s">
        <v>7</v>
      </c>
      <c r="B10" s="7">
        <f>'[1]ES F '!B14</f>
        <v>1350.12</v>
      </c>
    </row>
    <row r="11" spans="1:2" x14ac:dyDescent="0.3">
      <c r="A11" s="6" t="s">
        <v>8</v>
      </c>
      <c r="B11" s="7">
        <f>'[1]ES F '!B16</f>
        <v>223927.62</v>
      </c>
    </row>
    <row r="12" spans="1:2" x14ac:dyDescent="0.3">
      <c r="A12" s="8" t="s">
        <v>9</v>
      </c>
      <c r="B12" s="9">
        <f>SUM(B7:B11)</f>
        <v>281414049.51999998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10920054.420000002</v>
      </c>
      <c r="F17" s="13"/>
    </row>
    <row r="18" spans="1:6" x14ac:dyDescent="0.3">
      <c r="A18" s="6" t="s">
        <v>14</v>
      </c>
      <c r="B18" s="7">
        <f>+[1]nota13!I32</f>
        <v>14437242.710000001</v>
      </c>
      <c r="F18" s="13"/>
    </row>
    <row r="19" spans="1:6" x14ac:dyDescent="0.3">
      <c r="A19" s="6" t="s">
        <v>15</v>
      </c>
      <c r="B19" s="7">
        <f>+[1]nota13!H32-[1]ELAI!B21</f>
        <v>918356.7799999998</v>
      </c>
      <c r="F19" s="13"/>
    </row>
    <row r="20" spans="1:6" x14ac:dyDescent="0.3">
      <c r="A20" s="6" t="s">
        <v>16</v>
      </c>
      <c r="B20" s="7">
        <f>+[1]nota13!G32</f>
        <v>265011.32</v>
      </c>
      <c r="F20" s="13"/>
    </row>
    <row r="21" spans="1:6" x14ac:dyDescent="0.3">
      <c r="A21" s="6" t="s">
        <v>17</v>
      </c>
      <c r="B21" s="7">
        <f>+'[1]BALANZA G'!C67-'[1]BALANZA G'!C79</f>
        <v>3833065.47</v>
      </c>
      <c r="F21" s="13"/>
    </row>
    <row r="22" spans="1:6" x14ac:dyDescent="0.3">
      <c r="A22" s="6" t="s">
        <v>18</v>
      </c>
      <c r="B22" s="7">
        <f>+'[1]ES F '!B25</f>
        <v>79332.419999999984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789561632.08999991</v>
      </c>
      <c r="C25" s="13"/>
      <c r="F25" s="13"/>
    </row>
    <row r="26" spans="1:6" x14ac:dyDescent="0.3">
      <c r="A26" s="6" t="s">
        <v>22</v>
      </c>
      <c r="B26" s="7">
        <f>'[1]ES F '!B17</f>
        <v>193172</v>
      </c>
      <c r="C26" s="13"/>
      <c r="F26" s="13"/>
    </row>
    <row r="27" spans="1:6" x14ac:dyDescent="0.3">
      <c r="A27" s="16" t="s">
        <v>23</v>
      </c>
      <c r="B27" s="9">
        <f>SUM(B17:B26)</f>
        <v>821831542.20999992</v>
      </c>
      <c r="C27" s="13"/>
    </row>
    <row r="28" spans="1:6" x14ac:dyDescent="0.3">
      <c r="A28" s="17" t="s">
        <v>24</v>
      </c>
      <c r="B28" s="18">
        <f>+B27+B12</f>
        <v>1103245591.73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12509283.35</v>
      </c>
    </row>
    <row r="33" spans="1:6" x14ac:dyDescent="0.3">
      <c r="A33" s="6" t="s">
        <v>28</v>
      </c>
      <c r="B33" s="7">
        <f>+'[1]Notas NF'!C436</f>
        <v>360744.07</v>
      </c>
      <c r="F33" s="13"/>
    </row>
    <row r="34" spans="1:6" ht="15.75" customHeight="1" x14ac:dyDescent="0.3">
      <c r="A34" s="6" t="s">
        <v>29</v>
      </c>
      <c r="B34" s="7">
        <f>'[1]Notas NF'!C419</f>
        <v>252299.3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13122326.720000001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16"/>
      <c r="B41" s="20"/>
    </row>
    <row r="42" spans="1:6" x14ac:dyDescent="0.3">
      <c r="A42" s="16"/>
      <c r="B42" s="20"/>
    </row>
    <row r="43" spans="1:6" x14ac:dyDescent="0.3">
      <c r="A43" s="16"/>
      <c r="B43" s="20"/>
    </row>
    <row r="44" spans="1:6" x14ac:dyDescent="0.3">
      <c r="A44" s="16"/>
      <c r="B44" s="20"/>
    </row>
    <row r="45" spans="1:6" x14ac:dyDescent="0.3">
      <c r="A45" s="16"/>
      <c r="B45" s="20"/>
    </row>
    <row r="46" spans="1:6" ht="19.5" customHeight="1" x14ac:dyDescent="0.3"/>
    <row r="48" spans="1:6" x14ac:dyDescent="0.3">
      <c r="A48" s="21" t="s">
        <v>35</v>
      </c>
    </row>
    <row r="49" spans="1:5" x14ac:dyDescent="0.3">
      <c r="A49" s="2" t="s">
        <v>36</v>
      </c>
      <c r="B49" s="13">
        <f>'[1]ES F '!B54</f>
        <v>808793054.60000002</v>
      </c>
    </row>
    <row r="50" spans="1:5" x14ac:dyDescent="0.3">
      <c r="A50" s="2" t="s">
        <v>37</v>
      </c>
      <c r="B50" s="13">
        <f>'[1]Notas NF'!C449+'[1]Notas NF'!C450</f>
        <v>236147019.98000008</v>
      </c>
    </row>
    <row r="51" spans="1:5" x14ac:dyDescent="0.3">
      <c r="A51" s="2" t="s">
        <v>38</v>
      </c>
      <c r="B51" s="13">
        <f>'[1]Notas NF'!C451</f>
        <v>45183190.430000007</v>
      </c>
      <c r="E51" s="13"/>
    </row>
    <row r="52" spans="1:5" x14ac:dyDescent="0.3">
      <c r="A52" s="22" t="s">
        <v>39</v>
      </c>
      <c r="B52" s="23">
        <f>SUM(B49:B51)</f>
        <v>1090123265.0100002</v>
      </c>
      <c r="E52" s="13"/>
    </row>
    <row r="53" spans="1:5" ht="15" customHeight="1" x14ac:dyDescent="0.3">
      <c r="A53" s="22" t="s">
        <v>40</v>
      </c>
      <c r="B53" s="23">
        <f>+B52+B39+B36</f>
        <v>1103245591.7300003</v>
      </c>
    </row>
    <row r="54" spans="1:5" ht="18" customHeight="1" x14ac:dyDescent="0.3">
      <c r="A54" s="22"/>
      <c r="B54" s="23"/>
      <c r="D54" s="24"/>
    </row>
    <row r="55" spans="1:5" ht="2.25" customHeight="1" x14ac:dyDescent="0.3">
      <c r="B55" s="25">
        <f>+B28-B53</f>
        <v>0</v>
      </c>
    </row>
    <row r="58" spans="1:5" x14ac:dyDescent="0.3">
      <c r="A58" s="3" t="s">
        <v>41</v>
      </c>
      <c r="B58" s="3"/>
    </row>
    <row r="59" spans="1:5" x14ac:dyDescent="0.3">
      <c r="A59" s="3" t="s">
        <v>42</v>
      </c>
      <c r="B59" s="3"/>
    </row>
    <row r="60" spans="1:5" x14ac:dyDescent="0.3">
      <c r="A60" s="26"/>
      <c r="B60" s="26"/>
    </row>
    <row r="61" spans="1:5" x14ac:dyDescent="0.3">
      <c r="A61" s="26"/>
      <c r="B61" s="26"/>
    </row>
    <row r="62" spans="1:5" x14ac:dyDescent="0.3">
      <c r="A62" s="3"/>
      <c r="B62" s="3"/>
    </row>
    <row r="63" spans="1:5" x14ac:dyDescent="0.3">
      <c r="A63" s="3" t="s">
        <v>43</v>
      </c>
      <c r="B63" s="3"/>
    </row>
    <row r="64" spans="1:5" x14ac:dyDescent="0.3">
      <c r="A64" s="3" t="s">
        <v>44</v>
      </c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 t="s">
        <v>45</v>
      </c>
      <c r="B68" s="3"/>
    </row>
    <row r="69" spans="1:2" x14ac:dyDescent="0.3">
      <c r="A69" s="3" t="s">
        <v>46</v>
      </c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</sheetData>
  <mergeCells count="18"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1:B1"/>
    <mergeCell ref="A2:B2"/>
    <mergeCell ref="A3:B3"/>
    <mergeCell ref="A4:B4"/>
    <mergeCell ref="A58:B58"/>
    <mergeCell ref="A59:B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2024-05-10T16:42:25Z</dcterms:created>
  <dcterms:modified xsi:type="dcterms:W3CDTF">2024-05-10T16:42:59Z</dcterms:modified>
</cp:coreProperties>
</file>