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F22" i="1"/>
  <c r="E22" i="1"/>
  <c r="D22" i="1"/>
  <c r="C22" i="1"/>
  <c r="F21" i="1"/>
  <c r="E21" i="1"/>
  <c r="C21" i="1"/>
  <c r="F20" i="1"/>
  <c r="E20" i="1"/>
  <c r="F19" i="1"/>
  <c r="E19" i="1"/>
  <c r="D18" i="1"/>
  <c r="E18" i="1" s="1"/>
  <c r="C18" i="1"/>
  <c r="F18" i="1" s="1"/>
  <c r="D17" i="1"/>
  <c r="E17" i="1" s="1"/>
  <c r="C17" i="1"/>
  <c r="F17" i="1" s="1"/>
  <c r="F16" i="1"/>
  <c r="E16" i="1"/>
  <c r="F15" i="1"/>
  <c r="E15" i="1"/>
  <c r="F14" i="1"/>
  <c r="E14" i="1"/>
  <c r="C13" i="1"/>
  <c r="A8" i="1"/>
  <c r="B6" i="1"/>
  <c r="F13" i="1" l="1"/>
  <c r="H26" i="1"/>
  <c r="H24" i="1"/>
  <c r="H28" i="1"/>
  <c r="C23" i="1"/>
  <c r="H25" i="1" s="1"/>
  <c r="D29" i="1"/>
  <c r="E29" i="1" s="1"/>
  <c r="D13" i="1"/>
  <c r="D27" i="1"/>
  <c r="E27" i="1" s="1"/>
  <c r="D25" i="1"/>
  <c r="F25" i="1" s="1"/>
  <c r="D26" i="1"/>
  <c r="D24" i="1"/>
  <c r="D28" i="1"/>
  <c r="F28" i="1" s="1"/>
  <c r="E26" i="1" l="1"/>
  <c r="I13" i="1"/>
  <c r="E13" i="1"/>
  <c r="E24" i="1"/>
  <c r="D23" i="1"/>
  <c r="I24" i="1" s="1"/>
  <c r="F26" i="1"/>
  <c r="F27" i="1"/>
  <c r="C30" i="1"/>
  <c r="E28" i="1"/>
  <c r="I32" i="1"/>
  <c r="I39" i="1" s="1"/>
  <c r="E25" i="1"/>
  <c r="F24" i="1"/>
  <c r="F29" i="1"/>
  <c r="D30" i="1" l="1"/>
  <c r="F23" i="1"/>
  <c r="F30" i="1" s="1"/>
  <c r="I28" i="1"/>
  <c r="I26" i="1"/>
  <c r="I25" i="1"/>
  <c r="D31" i="1" l="1"/>
</calcChain>
</file>

<file path=xl/sharedStrings.xml><?xml version="1.0" encoding="utf-8"?>
<sst xmlns="http://schemas.openxmlformats.org/spreadsheetml/2006/main" count="32" uniqueCount="32">
  <si>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</si>
  <si>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</si>
  <si>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</si>
  <si>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</si>
  <si>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</si>
  <si>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</si>
  <si>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</si>
  <si>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</si>
  <si>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</si>
  <si>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</si>
  <si>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</si>
  <si>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</si>
  <si>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</si>
  <si>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</si>
  <si>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</si>
  <si>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</si>
  <si>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</si>
  <si>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por contraprestación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</si>
  <si>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</si>
  <si>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</si>
  <si>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</si>
  <si>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</si>
  <si>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</si>
  <si>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</si>
  <si>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</si>
  <si>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</si>
  <si>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</si>
  <si>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La diferencia en el presupuesto reformulado es producto de transferencia de saldo anteriores.</t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</si>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</sst>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0871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2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Diciembre del 2025</v>
          </cell>
        </row>
      </sheetData>
      <sheetData sheetId="8"/>
      <sheetData sheetId="9"/>
      <sheetData sheetId="10">
        <row r="289">
          <cell r="E289">
            <v>80270768.269999996</v>
          </cell>
        </row>
        <row r="290">
          <cell r="E290">
            <v>46286520</v>
          </cell>
        </row>
        <row r="291">
          <cell r="E291">
            <v>168117235.72999999</v>
          </cell>
        </row>
        <row r="292">
          <cell r="G292">
            <v>307209103</v>
          </cell>
        </row>
        <row r="295">
          <cell r="E295">
            <v>240000000</v>
          </cell>
          <cell r="G295">
            <v>186534488.11000001</v>
          </cell>
        </row>
        <row r="309">
          <cell r="E309">
            <v>217042731.97999999</v>
          </cell>
          <cell r="G309">
            <v>202342741.25000003</v>
          </cell>
        </row>
        <row r="310">
          <cell r="E310">
            <v>123253020.70999999</v>
          </cell>
          <cell r="G310">
            <v>96980102.279999986</v>
          </cell>
        </row>
        <row r="311">
          <cell r="E311">
            <v>72324309.219999999</v>
          </cell>
          <cell r="G311">
            <v>24947244.070000004</v>
          </cell>
        </row>
        <row r="312">
          <cell r="E312">
            <v>0</v>
          </cell>
          <cell r="G312">
            <v>30000</v>
          </cell>
        </row>
        <row r="313">
          <cell r="E313">
            <v>33741833.539999999</v>
          </cell>
          <cell r="G313">
            <v>13250204.629999995</v>
          </cell>
        </row>
        <row r="314">
          <cell r="E314">
            <v>403708593.70999998</v>
          </cell>
          <cell r="G314">
            <v>33222592.969999999</v>
          </cell>
        </row>
      </sheetData>
      <sheetData sheetId="11"/>
      <sheetData sheetId="12">
        <row r="523">
          <cell r="D523">
            <v>168117235.73000002</v>
          </cell>
        </row>
      </sheetData>
      <sheetData sheetId="13"/>
      <sheetData sheetId="14"/>
      <sheetData sheetId="15"/>
      <sheetData sheetId="16">
        <row r="14">
          <cell r="B14">
            <v>493743591.11000001</v>
          </cell>
        </row>
        <row r="33">
          <cell r="B33">
            <v>120373832.37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122970705.90999997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N11" sqref="N11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Diciembre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534674524</v>
      </c>
      <c r="D13" s="12">
        <f>SUM(D14:D22)</f>
        <v>493743591.11000001</v>
      </c>
      <c r="E13" s="13">
        <f>+D13/C13</f>
        <v>0.92344701112035776</v>
      </c>
      <c r="F13" s="12">
        <f>SUM(F14:F22)</f>
        <v>40930932.890000001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126557288.27</v>
      </c>
      <c r="D17" s="18">
        <f>+'[1]Pres A'!G292-D18</f>
        <v>139091867.26999998</v>
      </c>
      <c r="E17" s="19">
        <f t="shared" si="0"/>
        <v>1.0990427273793861</v>
      </c>
      <c r="F17" s="18">
        <f t="shared" si="1"/>
        <v>-12534578.999999985</v>
      </c>
    </row>
    <row r="18" spans="1:10" x14ac:dyDescent="0.25">
      <c r="A18" s="16">
        <v>1.5</v>
      </c>
      <c r="B18" s="17" t="s">
        <v>13</v>
      </c>
      <c r="C18" s="18">
        <f>+'[1]Pres A'!E291</f>
        <v>168117235.72999999</v>
      </c>
      <c r="D18" s="18">
        <f>+'[1]Notas NF'!D523</f>
        <v>168117235.73000002</v>
      </c>
      <c r="E18" s="19">
        <f t="shared" si="0"/>
        <v>1.0000000000000002</v>
      </c>
      <c r="F18" s="18">
        <f t="shared" si="1"/>
        <v>0</v>
      </c>
    </row>
    <row r="19" spans="1:10" hidden="1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186534488.11000001</v>
      </c>
      <c r="E22" s="19">
        <f t="shared" si="0"/>
        <v>0.77722703379166669</v>
      </c>
      <c r="F22" s="18">
        <f t="shared" si="1"/>
        <v>53465511.889999986</v>
      </c>
    </row>
    <row r="23" spans="1:10" x14ac:dyDescent="0.25">
      <c r="A23" s="10">
        <v>2</v>
      </c>
      <c r="B23" s="11" t="s">
        <v>18</v>
      </c>
      <c r="C23" s="12">
        <f>SUM(C24:C29)</f>
        <v>850070489.15999997</v>
      </c>
      <c r="D23" s="12">
        <f ca="1">SUM(D24:D29)</f>
        <v>370772885.20000005</v>
      </c>
      <c r="E23" s="13">
        <v>0</v>
      </c>
      <c r="F23" s="12">
        <f ca="1">SUM(F24:F29)</f>
        <v>479297603.95999998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217042731.97999999</v>
      </c>
      <c r="D24" s="18">
        <f ca="1">+'[1]Pres A'!G309</f>
        <v>202342741.25000003</v>
      </c>
      <c r="E24" s="19">
        <f t="shared" ref="E24:E29" ca="1" si="2">IFERROR(+D24/C24,0)</f>
        <v>0.9322714444483009</v>
      </c>
      <c r="F24" s="18">
        <f t="shared" ref="F24:F29" ca="1" si="3">+C24-D24</f>
        <v>14699990.729999959</v>
      </c>
      <c r="H24" s="20">
        <f>+C24/$C$23</f>
        <v>0.25532321701282856</v>
      </c>
      <c r="I24" s="21">
        <f ca="1">+D24/$D$23</f>
        <v>0.54573230494148339</v>
      </c>
    </row>
    <row r="25" spans="1:10" x14ac:dyDescent="0.25">
      <c r="A25" s="16">
        <v>2.2000000000000002</v>
      </c>
      <c r="B25" s="17" t="s">
        <v>20</v>
      </c>
      <c r="C25" s="18">
        <f>+'[1]Pres A'!E310</f>
        <v>123253020.70999999</v>
      </c>
      <c r="D25" s="18">
        <f ca="1">+'[1]Pres A'!G310</f>
        <v>96980102.279999986</v>
      </c>
      <c r="E25" s="19">
        <f t="shared" ca="1" si="2"/>
        <v>0.78683752918464267</v>
      </c>
      <c r="F25" s="18">
        <f t="shared" ca="1" si="3"/>
        <v>26272918.430000007</v>
      </c>
      <c r="H25" s="20">
        <f>+C25/$C$23</f>
        <v>0.14499152985747438</v>
      </c>
      <c r="I25" s="21">
        <f ca="1">+D25/$D$23</f>
        <v>0.26156201316524957</v>
      </c>
    </row>
    <row r="26" spans="1:10" x14ac:dyDescent="0.25">
      <c r="A26" s="16">
        <v>2.2999999999999998</v>
      </c>
      <c r="B26" s="17" t="s">
        <v>21</v>
      </c>
      <c r="C26" s="18">
        <f>+'[1]Pres A'!E311</f>
        <v>72324309.219999999</v>
      </c>
      <c r="D26" s="18">
        <f ca="1">+'[1]Pres A'!G311</f>
        <v>24947244.070000004</v>
      </c>
      <c r="E26" s="19">
        <f t="shared" ca="1" si="2"/>
        <v>0.34493580843080196</v>
      </c>
      <c r="F26" s="18">
        <f t="shared" ca="1" si="3"/>
        <v>47377065.149999991</v>
      </c>
      <c r="H26" s="20">
        <f>+C26/$C$23</f>
        <v>8.5080367031053525E-2</v>
      </c>
      <c r="I26" s="21">
        <f ca="1">+D26/$D$23</f>
        <v>6.7284434935265328E-2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t="shared" ca="1" si="3"/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33741833.539999999</v>
      </c>
      <c r="D28" s="18">
        <f ca="1">+'[1]Pres A'!G313</f>
        <v>13250204.629999995</v>
      </c>
      <c r="E28" s="19">
        <f t="shared" ca="1" si="2"/>
        <v>0.39269367547238498</v>
      </c>
      <c r="F28" s="18">
        <f t="shared" ca="1" si="3"/>
        <v>20491628.910000004</v>
      </c>
      <c r="H28" s="20">
        <f>+C28/$C$23</f>
        <v>3.9692983076429468E-2</v>
      </c>
      <c r="I28" s="21">
        <f ca="1">+D28/$D$23</f>
        <v>3.5736714195949495E-2</v>
      </c>
    </row>
    <row r="29" spans="1:10" x14ac:dyDescent="0.25">
      <c r="A29" s="16">
        <v>2.7</v>
      </c>
      <c r="B29" s="17" t="s">
        <v>24</v>
      </c>
      <c r="C29" s="18">
        <f>+'[1]Pres A'!E314</f>
        <v>403708593.70999998</v>
      </c>
      <c r="D29" s="18">
        <f ca="1">+'[1]Pres A'!G314</f>
        <v>33222592.969999999</v>
      </c>
      <c r="E29" s="19">
        <f t="shared" ca="1" si="2"/>
        <v>8.2293499538097808E-2</v>
      </c>
      <c r="F29" s="18">
        <f t="shared" ca="1" si="3"/>
        <v>370486000.74000001</v>
      </c>
      <c r="H29" s="22"/>
      <c r="I29" s="23"/>
    </row>
    <row r="30" spans="1:10" ht="15.75" x14ac:dyDescent="0.25">
      <c r="A30" s="24"/>
      <c r="B30" s="25" t="s">
        <v>25</v>
      </c>
      <c r="C30" s="26">
        <f>+C13-C23</f>
        <v>-315395965.15999997</v>
      </c>
      <c r="D30" s="26">
        <f ca="1">+D13-D23</f>
        <v>122970705.90999997</v>
      </c>
      <c r="E30" s="27">
        <v>0</v>
      </c>
      <c r="F30" s="26">
        <f ca="1">+F13-F23</f>
        <v>-438366671.06999999</v>
      </c>
      <c r="I30" s="14">
        <v>13052</v>
      </c>
      <c r="J30" s="15">
        <f>+I30</f>
        <v>13052</v>
      </c>
    </row>
    <row r="31" spans="1:10" hidden="1" x14ac:dyDescent="0.25">
      <c r="D31" s="28">
        <f ca="1">+[1]ERF!B33-'[1]Pres A'!G314-[1]EEP2!D30</f>
        <v>-35819466.509999961</v>
      </c>
      <c r="J31">
        <v>21686</v>
      </c>
    </row>
    <row r="32" spans="1:10" x14ac:dyDescent="0.25">
      <c r="B32" s="29"/>
      <c r="I32" s="14">
        <f ca="1">+D28</f>
        <v>13250204.629999995</v>
      </c>
      <c r="J32">
        <v>2414</v>
      </c>
    </row>
    <row r="33" spans="1:10" ht="30.75" customHeight="1" x14ac:dyDescent="0.25">
      <c r="B33" s="30" t="s">
        <v>26</v>
      </c>
      <c r="C33" s="30"/>
      <c r="D33" s="30"/>
      <c r="E33" s="30"/>
      <c r="F33" s="30"/>
      <c r="I33" s="14"/>
    </row>
    <row r="34" spans="1:10" ht="18.75" customHeight="1" x14ac:dyDescent="0.25">
      <c r="B34" t="s">
        <v>27</v>
      </c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-13237152.629999995</v>
      </c>
      <c r="J39">
        <v>9128</v>
      </c>
    </row>
    <row r="40" spans="1:10" x14ac:dyDescent="0.25">
      <c r="A40" s="31"/>
      <c r="B40" s="32" t="s">
        <v>28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29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30</v>
      </c>
      <c r="C48" s="34"/>
      <c r="D48" s="34"/>
      <c r="E48" s="34"/>
      <c r="F48" s="34"/>
      <c r="G48" s="34"/>
    </row>
    <row r="49" spans="1:7" x14ac:dyDescent="0.25">
      <c r="A49" s="31"/>
      <c r="B49" s="37" t="s">
        <v>31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2026-01-14T13:48:46Z</dcterms:created>
  <dcterms:modified xsi:type="dcterms:W3CDTF">2026-01-14T13:49:22Z</dcterms:modified>
</cp:coreProperties>
</file>