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2" i="1" l="1"/>
  <c r="E41" i="1"/>
  <c r="J31" i="1"/>
  <c r="C30" i="1"/>
  <c r="C29" i="1"/>
  <c r="C28" i="1"/>
  <c r="C26" i="1"/>
  <c r="C25" i="1"/>
  <c r="F23" i="1"/>
  <c r="F22" i="1"/>
  <c r="D22" i="1"/>
  <c r="E22" i="1" s="1"/>
  <c r="C22" i="1"/>
  <c r="F21" i="1"/>
  <c r="C21" i="1"/>
  <c r="E21" i="1" s="1"/>
  <c r="F20" i="1"/>
  <c r="E20" i="1"/>
  <c r="F19" i="1"/>
  <c r="E19" i="1"/>
  <c r="F18" i="1"/>
  <c r="E18" i="1"/>
  <c r="D17" i="1"/>
  <c r="C17" i="1"/>
  <c r="C13" i="1" s="1"/>
  <c r="F16" i="1"/>
  <c r="E16" i="1"/>
  <c r="F15" i="1"/>
  <c r="E15" i="1"/>
  <c r="F14" i="1"/>
  <c r="E14" i="1"/>
  <c r="A8" i="1"/>
  <c r="B6" i="1"/>
  <c r="E17" i="1" l="1"/>
  <c r="F17" i="1"/>
  <c r="F13" i="1" s="1"/>
  <c r="C24" i="1"/>
  <c r="H27" i="1" s="1"/>
  <c r="H29" i="1"/>
  <c r="D13" i="1"/>
  <c r="H25" i="1" l="1"/>
  <c r="H26" i="1"/>
  <c r="C31" i="1"/>
  <c r="I13" i="1"/>
  <c r="E13" i="1"/>
  <c r="D26" i="1" l="1"/>
  <c r="E26" i="1" l="1"/>
  <c r="F26" i="1"/>
  <c r="D30" i="1"/>
  <c r="D25" i="1"/>
  <c r="D29" i="1"/>
  <c r="D28" i="1"/>
  <c r="D27" i="1"/>
  <c r="F30" i="1" l="1"/>
  <c r="E30" i="1"/>
  <c r="E28" i="1"/>
  <c r="F28" i="1"/>
  <c r="E27" i="1"/>
  <c r="F27" i="1"/>
  <c r="I33" i="1"/>
  <c r="I40" i="1" s="1"/>
  <c r="E29" i="1"/>
  <c r="F29" i="1"/>
  <c r="E25" i="1"/>
  <c r="D24" i="1"/>
  <c r="I25" i="1" s="1"/>
  <c r="F25" i="1"/>
  <c r="I27" i="1" l="1"/>
  <c r="I29" i="1"/>
  <c r="D31" i="1"/>
  <c r="E24" i="1"/>
  <c r="I26" i="1"/>
  <c r="F24" i="1"/>
  <c r="F31" i="1" s="1"/>
  <c r="D32" i="1" l="1"/>
</calcChain>
</file>

<file path=xl/sharedStrings.xml><?xml version="1.0" encoding="utf-8"?>
<sst xmlns="http://schemas.openxmlformats.org/spreadsheetml/2006/main" count="32" uniqueCount="32">
  <si>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</si>
  <si>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</si>
  <si>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</si>
  <si>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</si>
  <si>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</si>
  <si>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</si>
  <si>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</si>
  <si>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</si>
  <si>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</si>
  <si>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</si>
  <si>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</si>
  <si>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</si>
  <si>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</si>
  <si>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</si>
  <si>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</si>
  <si>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</si>
  <si>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</si>
  <si>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por contraprestación</t>
  </si>
  <si>
    <t>Disminución saldo periodos anterior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</si>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</sst>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63</xdr:row>
      <xdr:rowOff>9525</xdr:rowOff>
    </xdr:from>
    <xdr:to>
      <xdr:col>6</xdr:col>
      <xdr:colOff>0</xdr:colOff>
      <xdr:row>64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680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6%202025%20primer%20s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30 de junio del 2025</v>
          </cell>
        </row>
      </sheetData>
      <sheetData sheetId="6"/>
      <sheetData sheetId="7"/>
      <sheetData sheetId="8">
        <row r="289">
          <cell r="E289">
            <v>51195285</v>
          </cell>
          <cell r="G289">
            <v>23959002</v>
          </cell>
        </row>
        <row r="290">
          <cell r="E290">
            <v>55543832</v>
          </cell>
          <cell r="G290">
            <v>27771912</v>
          </cell>
        </row>
        <row r="291">
          <cell r="E291">
            <v>100470000</v>
          </cell>
          <cell r="G291">
            <v>50235000</v>
          </cell>
        </row>
        <row r="295">
          <cell r="E295">
            <v>240000000</v>
          </cell>
          <cell r="G295">
            <v>91837300.299999997</v>
          </cell>
        </row>
        <row r="309">
          <cell r="E309">
            <v>212242734.97999999</v>
          </cell>
          <cell r="G309">
            <v>94084299.479999989</v>
          </cell>
        </row>
        <row r="310">
          <cell r="E310">
            <v>96570255.439999998</v>
          </cell>
          <cell r="G310">
            <v>51433649.550000004</v>
          </cell>
        </row>
        <row r="311">
          <cell r="G311">
            <v>8676374.8100000024</v>
          </cell>
        </row>
        <row r="312">
          <cell r="E312">
            <v>0</v>
          </cell>
          <cell r="G312">
            <v>30000</v>
          </cell>
        </row>
        <row r="313">
          <cell r="E313">
            <v>26241833.539999999</v>
          </cell>
          <cell r="G313">
            <v>10186715.329999998</v>
          </cell>
        </row>
        <row r="314">
          <cell r="E314">
            <v>225845491.05000001</v>
          </cell>
          <cell r="G314">
            <v>9144737.5899999999</v>
          </cell>
        </row>
      </sheetData>
      <sheetData sheetId="9"/>
      <sheetData sheetId="10"/>
      <sheetData sheetId="11"/>
      <sheetData sheetId="12"/>
      <sheetData sheetId="13"/>
      <sheetData sheetId="14">
        <row r="14">
          <cell r="B14">
            <v>193803214.30000001</v>
          </cell>
        </row>
        <row r="33">
          <cell r="B33">
            <v>11594969.480000019</v>
          </cell>
        </row>
      </sheetData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>
        <row r="31">
          <cell r="D31">
            <v>20247437.539999992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0"/>
  <sheetViews>
    <sheetView tabSelected="1" workbookViewId="0">
      <selection activeCell="P22" sqref="P22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1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34" t="str">
        <f>+[1]BALANZA!B1</f>
        <v>CORPORACION DEL ACUEDUCTO Y ALCANTARILLADO DE MOCA</v>
      </c>
      <c r="C6" s="34"/>
      <c r="D6" s="34"/>
      <c r="E6" s="34"/>
      <c r="F6" s="34"/>
    </row>
    <row r="7" spans="1:13" x14ac:dyDescent="0.25">
      <c r="A7" s="35" t="s">
        <v>0</v>
      </c>
      <c r="B7" s="35"/>
      <c r="C7" s="35"/>
      <c r="D7" s="35"/>
      <c r="E7" s="35"/>
      <c r="F7" s="35"/>
      <c r="G7" s="2"/>
      <c r="H7" s="2"/>
    </row>
    <row r="8" spans="1:13" x14ac:dyDescent="0.25">
      <c r="A8" s="35" t="str">
        <f>("Durante el Periodo Terminado el "&amp;[1]BALANZA!B3&amp;"")</f>
        <v>Durante el Periodo Terminado el 30 de junio del 2025</v>
      </c>
      <c r="B8" s="35"/>
      <c r="C8" s="35"/>
      <c r="D8" s="35"/>
      <c r="E8" s="35"/>
      <c r="F8" s="35"/>
      <c r="G8" s="2"/>
      <c r="H8" s="2"/>
    </row>
    <row r="9" spans="1:13" x14ac:dyDescent="0.25">
      <c r="A9" s="35" t="s">
        <v>1</v>
      </c>
      <c r="B9" s="35"/>
      <c r="C9" s="35"/>
      <c r="D9" s="35"/>
      <c r="E9" s="35"/>
      <c r="F9" s="35"/>
      <c r="G9" s="2"/>
      <c r="H9" s="2"/>
    </row>
    <row r="10" spans="1:13" x14ac:dyDescent="0.25">
      <c r="A10" s="36" t="s">
        <v>2</v>
      </c>
      <c r="B10" s="36"/>
      <c r="C10" s="36"/>
      <c r="D10" s="36"/>
      <c r="E10" s="36"/>
      <c r="F10" s="36"/>
      <c r="G10" s="3"/>
      <c r="H10" s="3"/>
    </row>
    <row r="11" spans="1:13" x14ac:dyDescent="0.25">
      <c r="A11" s="37"/>
      <c r="B11" s="37"/>
      <c r="C11" s="37"/>
      <c r="D11" s="37"/>
      <c r="E11" s="37"/>
      <c r="F11" s="37"/>
      <c r="G11" s="37"/>
      <c r="H11" s="37"/>
    </row>
    <row r="12" spans="1:13" ht="42.75" x14ac:dyDescent="0.25">
      <c r="A12" s="32" t="s">
        <v>3</v>
      </c>
      <c r="B12" s="32"/>
      <c r="C12" s="4" t="s">
        <v>4</v>
      </c>
      <c r="D12" s="4" t="s">
        <v>5</v>
      </c>
      <c r="E12" s="4" t="s">
        <v>6</v>
      </c>
      <c r="F12" s="4" t="s">
        <v>7</v>
      </c>
    </row>
    <row r="13" spans="1:13" x14ac:dyDescent="0.25">
      <c r="A13" s="5">
        <v>1</v>
      </c>
      <c r="B13" s="6" t="s">
        <v>8</v>
      </c>
      <c r="C13" s="7">
        <f>SUM(C17:C23)</f>
        <v>632354622.23000002</v>
      </c>
      <c r="D13" s="7">
        <f>SUM(D14:D22)</f>
        <v>193803214.30000001</v>
      </c>
      <c r="E13" s="8">
        <f>+D13/C13</f>
        <v>0.30647868693764352</v>
      </c>
      <c r="F13" s="7">
        <f>SUM(F14:F23)</f>
        <v>438551407.92999995</v>
      </c>
      <c r="I13" s="9">
        <f>+D13-[1]ERF!B14</f>
        <v>0</v>
      </c>
      <c r="M13" s="10"/>
    </row>
    <row r="14" spans="1:13" hidden="1" x14ac:dyDescent="0.25">
      <c r="A14" s="11">
        <v>1.1000000000000001</v>
      </c>
      <c r="B14" s="12" t="s">
        <v>9</v>
      </c>
      <c r="C14" s="13">
        <v>0</v>
      </c>
      <c r="D14" s="13">
        <v>0</v>
      </c>
      <c r="E14" s="14">
        <f t="shared" ref="E14:E22" si="0">IFERROR(+D14/C14,0)</f>
        <v>0</v>
      </c>
      <c r="F14" s="13">
        <f>+C14-D14</f>
        <v>0</v>
      </c>
    </row>
    <row r="15" spans="1:13" hidden="1" x14ac:dyDescent="0.25">
      <c r="A15" s="11">
        <v>1.2</v>
      </c>
      <c r="B15" s="12" t="s">
        <v>10</v>
      </c>
      <c r="C15" s="13">
        <v>0</v>
      </c>
      <c r="D15" s="13">
        <v>0</v>
      </c>
      <c r="E15" s="14">
        <f t="shared" si="0"/>
        <v>0</v>
      </c>
      <c r="F15" s="13">
        <f t="shared" ref="F15:F23" si="1">+C15-D15</f>
        <v>0</v>
      </c>
    </row>
    <row r="16" spans="1:13" hidden="1" x14ac:dyDescent="0.25">
      <c r="A16" s="11">
        <v>1.3</v>
      </c>
      <c r="B16" s="12" t="s">
        <v>11</v>
      </c>
      <c r="C16" s="13">
        <v>0</v>
      </c>
      <c r="D16" s="13">
        <v>0</v>
      </c>
      <c r="E16" s="14">
        <f t="shared" si="0"/>
        <v>0</v>
      </c>
      <c r="F16" s="13">
        <f t="shared" si="1"/>
        <v>0</v>
      </c>
    </row>
    <row r="17" spans="1:10" x14ac:dyDescent="0.25">
      <c r="A17" s="11">
        <v>1.4</v>
      </c>
      <c r="B17" s="12" t="s">
        <v>12</v>
      </c>
      <c r="C17" s="13">
        <f>+'[1]Pres A'!E289+'[1]Pres A'!E290+'[1]Pres A'!E291</f>
        <v>207209117</v>
      </c>
      <c r="D17" s="13">
        <f>+'[1]Pres A'!G289+'[1]Pres A'!G290+'[1]Pres A'!G291</f>
        <v>101965914</v>
      </c>
      <c r="E17" s="14">
        <f t="shared" si="0"/>
        <v>0.49209183204038265</v>
      </c>
      <c r="F17" s="13">
        <f t="shared" si="1"/>
        <v>105243203</v>
      </c>
    </row>
    <row r="18" spans="1:10" hidden="1" x14ac:dyDescent="0.25">
      <c r="A18" s="11">
        <v>1.5</v>
      </c>
      <c r="B18" s="12" t="s">
        <v>13</v>
      </c>
      <c r="C18" s="13"/>
      <c r="D18" s="13"/>
      <c r="E18" s="14">
        <f t="shared" si="0"/>
        <v>0</v>
      </c>
      <c r="F18" s="13">
        <f t="shared" si="1"/>
        <v>0</v>
      </c>
    </row>
    <row r="19" spans="1:10" hidden="1" x14ac:dyDescent="0.25">
      <c r="A19" s="11">
        <v>1.6</v>
      </c>
      <c r="B19" s="12" t="s">
        <v>14</v>
      </c>
      <c r="C19" s="13"/>
      <c r="D19" s="13">
        <v>0</v>
      </c>
      <c r="E19" s="14">
        <f t="shared" si="0"/>
        <v>0</v>
      </c>
      <c r="F19" s="13">
        <f t="shared" si="1"/>
        <v>0</v>
      </c>
    </row>
    <row r="20" spans="1:10" hidden="1" x14ac:dyDescent="0.25">
      <c r="A20" s="11">
        <v>1.7</v>
      </c>
      <c r="B20" s="12" t="s">
        <v>15</v>
      </c>
      <c r="C20" s="13">
        <v>0</v>
      </c>
      <c r="D20" s="13">
        <v>0</v>
      </c>
      <c r="E20" s="14">
        <f t="shared" si="0"/>
        <v>0</v>
      </c>
      <c r="F20" s="13">
        <f t="shared" si="1"/>
        <v>0</v>
      </c>
    </row>
    <row r="21" spans="1:10" hidden="1" x14ac:dyDescent="0.25">
      <c r="A21" s="11">
        <v>1.8</v>
      </c>
      <c r="B21" s="12" t="s">
        <v>16</v>
      </c>
      <c r="C21" s="13">
        <f>+'[1]Pres A'!E293</f>
        <v>0</v>
      </c>
      <c r="D21" s="13">
        <v>0</v>
      </c>
      <c r="E21" s="14">
        <f t="shared" si="0"/>
        <v>0</v>
      </c>
      <c r="F21" s="13">
        <f t="shared" si="1"/>
        <v>0</v>
      </c>
    </row>
    <row r="22" spans="1:10" x14ac:dyDescent="0.25">
      <c r="A22" s="11">
        <v>1.5</v>
      </c>
      <c r="B22" s="12" t="s">
        <v>17</v>
      </c>
      <c r="C22" s="13">
        <f>+'[1]Pres A'!E295</f>
        <v>240000000</v>
      </c>
      <c r="D22" s="13">
        <f>+'[1]Pres A'!G295</f>
        <v>91837300.299999997</v>
      </c>
      <c r="E22" s="14">
        <f t="shared" si="0"/>
        <v>0.38265541791666663</v>
      </c>
      <c r="F22" s="13">
        <f t="shared" si="1"/>
        <v>148162699.69999999</v>
      </c>
    </row>
    <row r="23" spans="1:10" x14ac:dyDescent="0.25">
      <c r="A23" s="11">
        <v>3.1</v>
      </c>
      <c r="B23" s="12" t="s">
        <v>18</v>
      </c>
      <c r="C23" s="13">
        <v>185145505.22999999</v>
      </c>
      <c r="D23" s="13">
        <v>0</v>
      </c>
      <c r="E23" s="14"/>
      <c r="F23" s="13">
        <f t="shared" si="1"/>
        <v>185145505.22999999</v>
      </c>
    </row>
    <row r="24" spans="1:10" x14ac:dyDescent="0.25">
      <c r="A24" s="5">
        <v>2</v>
      </c>
      <c r="B24" s="6" t="s">
        <v>19</v>
      </c>
      <c r="C24" s="7">
        <f>SUM(C25:C30)</f>
        <v>632354622.23000002</v>
      </c>
      <c r="D24" s="7">
        <f ca="1">SUM(D25:D30)</f>
        <v>173555776.76000002</v>
      </c>
      <c r="E24" s="8">
        <f ca="1">+D24/C24</f>
        <v>0.2744595685059677</v>
      </c>
      <c r="F24" s="7">
        <f ca="1">SUM(F25:F30)</f>
        <v>458798845.47000003</v>
      </c>
    </row>
    <row r="25" spans="1:10" ht="14.25" customHeight="1" x14ac:dyDescent="0.25">
      <c r="A25" s="11">
        <v>2.1</v>
      </c>
      <c r="B25" s="12" t="s">
        <v>20</v>
      </c>
      <c r="C25" s="13">
        <f>+'[1]Pres A'!E309</f>
        <v>212242734.97999999</v>
      </c>
      <c r="D25" s="13">
        <f ca="1">+'[1]Pres A'!G309</f>
        <v>94084299.479999989</v>
      </c>
      <c r="E25" s="14">
        <f t="shared" ref="E25:E30" ca="1" si="2">IFERROR(+D25/C25,0)</f>
        <v>0.44328631313983829</v>
      </c>
      <c r="F25" s="13">
        <f t="shared" ref="F25:F30" ca="1" si="3">+C25-D25</f>
        <v>118158435.5</v>
      </c>
      <c r="H25" s="15">
        <f>+C25/$C$24</f>
        <v>0.33563878165628885</v>
      </c>
      <c r="I25" s="16">
        <f ca="1">+D25/$D$24</f>
        <v>0.54209834576756022</v>
      </c>
    </row>
    <row r="26" spans="1:10" x14ac:dyDescent="0.25">
      <c r="A26" s="11">
        <v>2.2000000000000002</v>
      </c>
      <c r="B26" s="12" t="s">
        <v>21</v>
      </c>
      <c r="C26" s="13">
        <f>+'[1]Pres A'!E310</f>
        <v>96570255.439999998</v>
      </c>
      <c r="D26" s="13">
        <f ca="1">+'[1]Pres A'!G310</f>
        <v>51433649.550000004</v>
      </c>
      <c r="E26" s="14">
        <f t="shared" ca="1" si="2"/>
        <v>0.53260343276151123</v>
      </c>
      <c r="F26" s="13">
        <f t="shared" ca="1" si="3"/>
        <v>45136605.889999993</v>
      </c>
      <c r="H26" s="15">
        <f>+C26/$C$24</f>
        <v>0.15271534680879659</v>
      </c>
      <c r="I26" s="16">
        <f ca="1">+D26/$D$24</f>
        <v>0.29635227654291535</v>
      </c>
    </row>
    <row r="27" spans="1:10" x14ac:dyDescent="0.25">
      <c r="A27" s="11">
        <v>2.2999999999999998</v>
      </c>
      <c r="B27" s="12" t="s">
        <v>22</v>
      </c>
      <c r="C27" s="13">
        <v>71454307.219999999</v>
      </c>
      <c r="D27" s="13">
        <f ca="1">+'[1]Pres A'!G311</f>
        <v>8676374.8100000024</v>
      </c>
      <c r="E27" s="14">
        <f t="shared" ca="1" si="2"/>
        <v>0.12142549760207447</v>
      </c>
      <c r="F27" s="13">
        <f t="shared" ca="1" si="3"/>
        <v>62777932.409999996</v>
      </c>
      <c r="H27" s="15">
        <f>+C27/$C$24</f>
        <v>0.11299720869915716</v>
      </c>
      <c r="I27" s="16">
        <f ca="1">+D27/$D$24</f>
        <v>4.9991852601933534E-2</v>
      </c>
    </row>
    <row r="28" spans="1:10" x14ac:dyDescent="0.25">
      <c r="A28" s="11">
        <v>2.4</v>
      </c>
      <c r="B28" s="12" t="s">
        <v>23</v>
      </c>
      <c r="C28" s="13">
        <f>+'[1]Pres A'!E312</f>
        <v>0</v>
      </c>
      <c r="D28" s="13">
        <f ca="1">+'[1]Pres A'!G312</f>
        <v>30000</v>
      </c>
      <c r="E28" s="14">
        <f t="shared" ca="1" si="2"/>
        <v>0</v>
      </c>
      <c r="F28" s="13">
        <f t="shared" ca="1" si="3"/>
        <v>-30000</v>
      </c>
      <c r="H28" s="15"/>
      <c r="I28" s="16"/>
    </row>
    <row r="29" spans="1:10" x14ac:dyDescent="0.25">
      <c r="A29" s="11">
        <v>2.6</v>
      </c>
      <c r="B29" s="12" t="s">
        <v>24</v>
      </c>
      <c r="C29" s="13">
        <f>+'[1]Pres A'!E313</f>
        <v>26241833.539999999</v>
      </c>
      <c r="D29" s="13">
        <f ca="1">+'[1]Pres A'!G313</f>
        <v>10186715.329999998</v>
      </c>
      <c r="E29" s="14">
        <f t="shared" ca="1" si="2"/>
        <v>0.38818611186114543</v>
      </c>
      <c r="F29" s="13">
        <f t="shared" ca="1" si="3"/>
        <v>16055118.210000001</v>
      </c>
      <c r="H29" s="15">
        <f>+C29/$C$24</f>
        <v>4.149860318480493E-2</v>
      </c>
      <c r="I29" s="16">
        <f ca="1">+D29/$D$24</f>
        <v>5.8694187656378627E-2</v>
      </c>
    </row>
    <row r="30" spans="1:10" x14ac:dyDescent="0.25">
      <c r="A30" s="11">
        <v>2.7</v>
      </c>
      <c r="B30" s="12" t="s">
        <v>25</v>
      </c>
      <c r="C30" s="13">
        <f>+'[1]Pres A'!E314</f>
        <v>225845491.05000001</v>
      </c>
      <c r="D30" s="13">
        <f ca="1">+'[1]Pres A'!G314</f>
        <v>9144737.5899999999</v>
      </c>
      <c r="E30" s="14">
        <f t="shared" ca="1" si="2"/>
        <v>4.0491123145670611E-2</v>
      </c>
      <c r="F30" s="13">
        <f t="shared" ca="1" si="3"/>
        <v>216700753.46000001</v>
      </c>
      <c r="H30" s="17"/>
      <c r="I30" s="18"/>
    </row>
    <row r="31" spans="1:10" ht="15" customHeight="1" x14ac:dyDescent="0.25">
      <c r="A31" s="19"/>
      <c r="B31" s="20" t="s">
        <v>26</v>
      </c>
      <c r="C31" s="21">
        <f>+C13-C24</f>
        <v>0</v>
      </c>
      <c r="D31" s="21">
        <f ca="1">+D13-D24</f>
        <v>20247437.539999992</v>
      </c>
      <c r="E31" s="22">
        <v>0</v>
      </c>
      <c r="F31" s="21">
        <f ca="1">+F13-F24</f>
        <v>-20247437.540000081</v>
      </c>
      <c r="I31" s="9">
        <v>13052</v>
      </c>
      <c r="J31" s="10">
        <f>+I31</f>
        <v>13052</v>
      </c>
    </row>
    <row r="32" spans="1:10" ht="16.149999999999999" hidden="1" customHeight="1" x14ac:dyDescent="0.25">
      <c r="D32" s="23">
        <f ca="1">+[1]ERF!B33-'[1]Pres A'!G314-[1]EEP2!D31</f>
        <v>-17797205.649999972</v>
      </c>
      <c r="J32">
        <v>21686</v>
      </c>
    </row>
    <row r="33" spans="1:10" x14ac:dyDescent="0.25">
      <c r="B33" s="24"/>
      <c r="I33" s="9">
        <f ca="1">+D29</f>
        <v>10186715.329999998</v>
      </c>
      <c r="J33">
        <v>2414</v>
      </c>
    </row>
    <row r="34" spans="1:10" ht="49.5" customHeight="1" x14ac:dyDescent="0.25">
      <c r="B34" s="33" t="s">
        <v>27</v>
      </c>
      <c r="C34" s="33"/>
      <c r="D34" s="33"/>
      <c r="E34" s="33"/>
      <c r="F34" s="33"/>
      <c r="I34" s="9"/>
    </row>
    <row r="35" spans="1:10" x14ac:dyDescent="0.25">
      <c r="I35" s="9"/>
    </row>
    <row r="36" spans="1:10" x14ac:dyDescent="0.25">
      <c r="I36" s="9"/>
    </row>
    <row r="37" spans="1:10" x14ac:dyDescent="0.25">
      <c r="I37" s="9"/>
    </row>
    <row r="38" spans="1:10" x14ac:dyDescent="0.25">
      <c r="I38" s="9"/>
    </row>
    <row r="39" spans="1:10" x14ac:dyDescent="0.25">
      <c r="I39" s="9"/>
    </row>
    <row r="40" spans="1:10" x14ac:dyDescent="0.25">
      <c r="I40" s="9">
        <f ca="1">+I31-I33</f>
        <v>-10173663.329999998</v>
      </c>
      <c r="J40">
        <v>9128</v>
      </c>
    </row>
    <row r="41" spans="1:10" x14ac:dyDescent="0.25">
      <c r="A41" s="25"/>
      <c r="B41" s="26" t="s">
        <v>28</v>
      </c>
      <c r="C41" s="27"/>
      <c r="D41" s="27"/>
      <c r="E41" s="30" t="str">
        <f>+[1]EFE2!B68</f>
        <v>Licda. María Patricia Almonte</v>
      </c>
      <c r="F41" s="30"/>
      <c r="G41" s="25"/>
      <c r="I41" s="9"/>
    </row>
    <row r="42" spans="1:10" x14ac:dyDescent="0.25">
      <c r="A42" s="25"/>
      <c r="B42" s="28" t="s">
        <v>29</v>
      </c>
      <c r="C42" s="29"/>
      <c r="D42" s="29"/>
      <c r="E42" s="31" t="str">
        <f>+[1]EFE2!B69</f>
        <v>Directora Administrativa-Financiera</v>
      </c>
      <c r="F42" s="31"/>
      <c r="G42" s="25"/>
      <c r="I42" s="9"/>
    </row>
    <row r="43" spans="1:10" x14ac:dyDescent="0.25">
      <c r="A43" s="25"/>
      <c r="B43" s="25"/>
      <c r="C43" s="25"/>
      <c r="D43" s="25"/>
      <c r="E43" s="25"/>
      <c r="F43" s="25"/>
      <c r="G43" s="25"/>
    </row>
    <row r="44" spans="1:10" x14ac:dyDescent="0.25">
      <c r="A44" s="25"/>
      <c r="B44" s="25"/>
      <c r="C44" s="25"/>
      <c r="D44" s="25"/>
      <c r="E44" s="25"/>
      <c r="F44" s="25"/>
      <c r="G44" s="25"/>
    </row>
    <row r="45" spans="1:10" x14ac:dyDescent="0.25">
      <c r="A45" s="25"/>
      <c r="B45" s="30"/>
      <c r="C45" s="30"/>
      <c r="D45" s="30"/>
      <c r="E45" s="30"/>
      <c r="F45" s="30"/>
      <c r="G45" s="25"/>
    </row>
    <row r="46" spans="1:10" x14ac:dyDescent="0.25">
      <c r="A46" s="25"/>
      <c r="B46" s="31"/>
      <c r="C46" s="31"/>
      <c r="D46" s="31"/>
      <c r="E46" s="31"/>
      <c r="F46" s="31"/>
      <c r="G46" s="25"/>
    </row>
    <row r="47" spans="1:10" x14ac:dyDescent="0.25">
      <c r="A47" s="25"/>
      <c r="B47" s="25"/>
      <c r="C47" s="25"/>
      <c r="D47" s="25"/>
      <c r="E47" s="25"/>
      <c r="F47" s="25"/>
      <c r="G47" s="25"/>
    </row>
    <row r="48" spans="1:10" x14ac:dyDescent="0.25">
      <c r="A48" s="25"/>
      <c r="B48" s="25"/>
      <c r="C48" s="25"/>
      <c r="D48" s="25"/>
      <c r="E48" s="25"/>
      <c r="F48" s="25"/>
      <c r="G48" s="25"/>
    </row>
    <row r="49" spans="1:7" x14ac:dyDescent="0.25">
      <c r="A49" s="25"/>
      <c r="B49" s="30" t="s">
        <v>30</v>
      </c>
      <c r="C49" s="30"/>
      <c r="D49" s="30"/>
      <c r="E49" s="30"/>
      <c r="F49" s="30"/>
      <c r="G49" s="30"/>
    </row>
    <row r="50" spans="1:7" x14ac:dyDescent="0.25">
      <c r="A50" s="25"/>
      <c r="B50" s="31" t="s">
        <v>31</v>
      </c>
      <c r="C50" s="31"/>
      <c r="D50" s="31"/>
      <c r="E50" s="31"/>
      <c r="F50" s="31"/>
      <c r="G50" s="31"/>
    </row>
  </sheetData>
  <mergeCells count="14">
    <mergeCell ref="A11:H11"/>
    <mergeCell ref="B6:F6"/>
    <mergeCell ref="A7:F7"/>
    <mergeCell ref="A8:F8"/>
    <mergeCell ref="A9:F9"/>
    <mergeCell ref="A10:F10"/>
    <mergeCell ref="B49:G49"/>
    <mergeCell ref="B50:G50"/>
    <mergeCell ref="A12:B12"/>
    <mergeCell ref="B34:F34"/>
    <mergeCell ref="E41:F41"/>
    <mergeCell ref="E42:F42"/>
    <mergeCell ref="B45:F45"/>
    <mergeCell ref="B46:F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2025-07-15T14:36:24Z</dcterms:created>
  <dcterms:modified xsi:type="dcterms:W3CDTF">2025-07-15T14:42:11Z</dcterms:modified>
</cp:coreProperties>
</file>