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C23" i="1" s="1"/>
  <c r="F22" i="1"/>
  <c r="E22" i="1"/>
  <c r="D22" i="1"/>
  <c r="C22" i="1"/>
  <c r="F21" i="1"/>
  <c r="E21" i="1"/>
  <c r="C21" i="1"/>
  <c r="F20" i="1"/>
  <c r="E20" i="1"/>
  <c r="F19" i="1"/>
  <c r="E19" i="1"/>
  <c r="E18" i="1"/>
  <c r="D18" i="1"/>
  <c r="C18" i="1"/>
  <c r="F18" i="1" s="1"/>
  <c r="E17" i="1"/>
  <c r="D17" i="1"/>
  <c r="C17" i="1"/>
  <c r="F17" i="1" s="1"/>
  <c r="F16" i="1"/>
  <c r="E16" i="1"/>
  <c r="F15" i="1"/>
  <c r="F13" i="1" s="1"/>
  <c r="E15" i="1"/>
  <c r="F14" i="1"/>
  <c r="E14" i="1"/>
  <c r="D13" i="1"/>
  <c r="E13" i="1" s="1"/>
  <c r="C13" i="1"/>
  <c r="A8" i="1"/>
  <c r="B6" i="1"/>
  <c r="D28" i="1"/>
  <c r="D25" i="1"/>
  <c r="H25" i="1" l="1"/>
  <c r="E25" i="1"/>
  <c r="C30" i="1"/>
  <c r="I32" i="1"/>
  <c r="I39" i="1" s="1"/>
  <c r="E28" i="1"/>
  <c r="H28" i="1"/>
  <c r="H24" i="1"/>
  <c r="H26" i="1"/>
  <c r="I13" i="1"/>
  <c r="F25" i="1"/>
  <c r="D26" i="1"/>
  <c r="F26" i="1" s="1"/>
  <c r="F28" i="1"/>
  <c r="D29" i="1"/>
  <c r="E29" i="1" s="1"/>
  <c r="D24" i="1"/>
  <c r="D27" i="1"/>
  <c r="E27" i="1" s="1"/>
  <c r="E24" i="1" l="1"/>
  <c r="D23" i="1"/>
  <c r="E26" i="1"/>
  <c r="F27" i="1"/>
  <c r="F29" i="1"/>
  <c r="I25" i="1" l="1"/>
  <c r="D30" i="1"/>
  <c r="I28" i="1"/>
  <c r="D31" i="1"/>
  <c r="I24" i="1"/>
  <c r="I26" i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<sst xmlns="http://schemas.openxmlformats.org/spreadsheetml/2006/main" count="31" uniqueCount="31">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</sst>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8681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31 de enero del 2025</v>
          </cell>
        </row>
      </sheetData>
      <sheetData sheetId="6"/>
      <sheetData sheetId="7"/>
      <sheetData sheetId="8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8621819</v>
          </cell>
        </row>
        <row r="295">
          <cell r="E295">
            <v>240000000</v>
          </cell>
          <cell r="G295">
            <v>16352544.25</v>
          </cell>
        </row>
        <row r="309">
          <cell r="E309">
            <v>205541326</v>
          </cell>
          <cell r="G309">
            <v>14687718.6</v>
          </cell>
        </row>
        <row r="310">
          <cell r="E310">
            <v>83299981</v>
          </cell>
          <cell r="G310">
            <v>10302152.34</v>
          </cell>
        </row>
        <row r="311">
          <cell r="E311">
            <v>55936058</v>
          </cell>
          <cell r="G311">
            <v>-1784789.92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10596.94</v>
          </cell>
        </row>
        <row r="314">
          <cell r="E314">
            <v>100470000</v>
          </cell>
          <cell r="G314">
            <v>0</v>
          </cell>
        </row>
      </sheetData>
      <sheetData sheetId="9"/>
      <sheetData sheetId="10">
        <row r="531">
          <cell r="D531">
            <v>0</v>
          </cell>
        </row>
      </sheetData>
      <sheetData sheetId="11"/>
      <sheetData sheetId="12"/>
      <sheetData sheetId="13"/>
      <sheetData sheetId="14">
        <row r="14">
          <cell r="B14">
            <v>24974363.25</v>
          </cell>
        </row>
        <row r="33">
          <cell r="B33">
            <v>-92430.669999998063</v>
          </cell>
        </row>
      </sheetData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>
        <row r="30">
          <cell r="D30">
            <v>1728685.2900000028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topLeftCell="A6" workbookViewId="0">
      <selection activeCell="N27" sqref="N27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enero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24974363.25</v>
      </c>
      <c r="E13" s="13">
        <f>+D13/C13</f>
        <v>5.5844933165796799E-2</v>
      </c>
      <c r="F13" s="12">
        <f>SUM(F14:F22)</f>
        <v>422234753.75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8621819</v>
      </c>
      <c r="E17" s="19">
        <f t="shared" si="0"/>
        <v>8.0774689189156396E-2</v>
      </c>
      <c r="F17" s="18">
        <f t="shared" si="1"/>
        <v>98117298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NF'!D531</f>
        <v>0</v>
      </c>
      <c r="E18" s="19">
        <f t="shared" si="0"/>
        <v>0</v>
      </c>
      <c r="F18" s="18">
        <f t="shared" si="1"/>
        <v>100470000</v>
      </c>
    </row>
    <row r="19" spans="1:10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16352544.25</v>
      </c>
      <c r="E22" s="19">
        <f t="shared" si="0"/>
        <v>6.813560104166666E-2</v>
      </c>
      <c r="F22" s="18">
        <f t="shared" si="1"/>
        <v>223647455.75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23245677.959999997</v>
      </c>
      <c r="E23" s="13">
        <v>0</v>
      </c>
      <c r="F23" s="12">
        <v>0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14687718.6</v>
      </c>
      <c r="E24" s="19">
        <f t="shared" ref="E24:E29" ca="1" si="2">IFERROR(+D24/C24,0)</f>
        <v>7.1458712881904821E-2</v>
      </c>
      <c r="F24" s="18">
        <v>0</v>
      </c>
      <c r="H24" s="20">
        <f>+C24/$C$23</f>
        <v>0.45960897975163595</v>
      </c>
      <c r="I24" s="21">
        <f ca="1">+D24/$D$23</f>
        <v>0.63184728900029907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10302152.34</v>
      </c>
      <c r="E25" s="19">
        <f t="shared" ca="1" si="2"/>
        <v>0.12367532640853783</v>
      </c>
      <c r="F25" s="18">
        <f ca="1">+C25-D25</f>
        <v>72997828.659999996</v>
      </c>
      <c r="H25" s="20">
        <f>+C25/$C$23</f>
        <v>0.18626628535392761</v>
      </c>
      <c r="I25" s="21">
        <f ca="1">+D25/$D$23</f>
        <v>0.44318571210215635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-1784789.92</v>
      </c>
      <c r="E26" s="19">
        <f t="shared" ca="1" si="2"/>
        <v>-3.1907681445839463E-2</v>
      </c>
      <c r="F26" s="18">
        <f ca="1">+C26-D26</f>
        <v>57720847.920000002</v>
      </c>
      <c r="H26" s="20">
        <f>+C26/$C$23</f>
        <v>0.12507808064208137</v>
      </c>
      <c r="I26" s="21">
        <f ca="1">+D26/$D$23</f>
        <v>-7.6779430699813411E-2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ca="1">+C27-D27</f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10596.94</v>
      </c>
      <c r="E28" s="19">
        <f t="shared" ca="1" si="2"/>
        <v>5.4017735167340214E-3</v>
      </c>
      <c r="F28" s="18">
        <f ca="1">+C28-D28</f>
        <v>1951155.06</v>
      </c>
      <c r="H28" s="20">
        <f>+C28/$C$23</f>
        <v>4.3866547559673298E-3</v>
      </c>
      <c r="I28" s="21">
        <f ca="1">+D28/$D$23</f>
        <v>4.5586710863992376E-4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0</v>
      </c>
      <c r="E29" s="19">
        <f t="shared" ca="1" si="2"/>
        <v>0</v>
      </c>
      <c r="F29" s="18">
        <f ca="1">+C29-D29</f>
        <v>100470000</v>
      </c>
      <c r="H29" s="22"/>
      <c r="I29" s="23"/>
    </row>
    <row r="30" spans="1:10" ht="17.25" customHeight="1" x14ac:dyDescent="0.25">
      <c r="A30" s="24"/>
      <c r="B30" s="25" t="s">
        <v>25</v>
      </c>
      <c r="C30" s="26">
        <f>+C13-C23</f>
        <v>0</v>
      </c>
      <c r="D30" s="26">
        <f ca="1">+D13-D23</f>
        <v>1728685.2900000028</v>
      </c>
      <c r="E30" s="27">
        <v>0</v>
      </c>
      <c r="F30" s="26">
        <v>0</v>
      </c>
      <c r="I30" s="14">
        <v>13052</v>
      </c>
      <c r="J30" s="15">
        <f>+I30</f>
        <v>13052</v>
      </c>
    </row>
    <row r="31" spans="1:10" ht="16.5" hidden="1" customHeight="1" x14ac:dyDescent="0.25">
      <c r="D31" s="28">
        <f ca="1">+[1]ERF!B33-'[1]Pres A'!G314-[1]EEP2!D30</f>
        <v>-1821115.9600000009</v>
      </c>
      <c r="J31">
        <v>21686</v>
      </c>
    </row>
    <row r="32" spans="1:10" x14ac:dyDescent="0.25">
      <c r="B32" s="29"/>
      <c r="I32" s="14">
        <f ca="1">+D28</f>
        <v>10596.94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2455.0599999999995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2025-02-11T14:57:37Z</dcterms:created>
  <dcterms:modified xsi:type="dcterms:W3CDTF">2025-02-11T14:59:36Z</dcterms:modified>
</cp:coreProperties>
</file>