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61" i="1"/>
  <c r="C59" i="1"/>
  <c r="B54" i="1"/>
  <c r="B52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<sst xmlns="http://schemas.openxmlformats.org/spreadsheetml/2006/main" count="52" uniqueCount="50">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</sst>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3343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6%202025%20primer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junio de 2025  y  2024</v>
          </cell>
        </row>
        <row r="4">
          <cell r="B4">
            <v>2025</v>
          </cell>
          <cell r="C4">
            <v>2024</v>
          </cell>
        </row>
      </sheetData>
      <sheetData sheetId="6">
        <row r="9">
          <cell r="D9">
            <v>305489331.63000005</v>
          </cell>
        </row>
      </sheetData>
      <sheetData sheetId="7"/>
      <sheetData sheetId="8"/>
      <sheetData sheetId="9"/>
      <sheetData sheetId="10">
        <row r="165">
          <cell r="C165">
            <v>0</v>
          </cell>
          <cell r="D165">
            <v>0</v>
          </cell>
        </row>
        <row r="544">
          <cell r="C544">
            <v>5104234.13</v>
          </cell>
        </row>
        <row r="545">
          <cell r="C545">
            <v>5112803.8499999996</v>
          </cell>
        </row>
        <row r="546">
          <cell r="C546">
            <v>855621.15</v>
          </cell>
        </row>
      </sheetData>
      <sheetData sheetId="11">
        <row r="23">
          <cell r="K23">
            <v>19175032.919999998</v>
          </cell>
        </row>
      </sheetData>
      <sheetData sheetId="12"/>
      <sheetData sheetId="13">
        <row r="65">
          <cell r="A65" t="str">
            <v>Licda. Paula Maileny Morillo</v>
          </cell>
        </row>
      </sheetData>
      <sheetData sheetId="14">
        <row r="11">
          <cell r="B11">
            <v>91837300.299999997</v>
          </cell>
        </row>
        <row r="12">
          <cell r="B12">
            <v>101965914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-11072659.129999999</v>
          </cell>
        </row>
      </sheetData>
      <sheetData sheetId="16">
        <row r="29">
          <cell r="E29">
            <v>1485895.3399999999</v>
          </cell>
        </row>
      </sheetData>
      <sheetData sheetId="17"/>
      <sheetData sheetId="18">
        <row r="8">
          <cell r="B8">
            <v>338877411.35000002</v>
          </cell>
        </row>
        <row r="11">
          <cell r="H11">
            <v>1350.12</v>
          </cell>
        </row>
        <row r="12">
          <cell r="H12">
            <v>4378367.7700000014</v>
          </cell>
        </row>
        <row r="13">
          <cell r="H13">
            <v>255063.53999999998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-156420</v>
          </cell>
        </row>
        <row r="33">
          <cell r="H33">
            <v>0</v>
          </cell>
        </row>
        <row r="34">
          <cell r="H34">
            <v>11636414.17</v>
          </cell>
        </row>
        <row r="35">
          <cell r="L35">
            <v>0</v>
          </cell>
        </row>
        <row r="37">
          <cell r="H37">
            <v>-124049.44999999998</v>
          </cell>
        </row>
        <row r="40">
          <cell r="H40">
            <v>0</v>
          </cell>
        </row>
        <row r="78">
          <cell r="H78">
            <v>-94084299.480000004</v>
          </cell>
        </row>
        <row r="79">
          <cell r="H79">
            <v>-30000</v>
          </cell>
        </row>
        <row r="80">
          <cell r="H80">
            <v>-13054742.58</v>
          </cell>
        </row>
        <row r="81">
          <cell r="H81">
            <v>-23350489.669999983</v>
          </cell>
        </row>
        <row r="83">
          <cell r="H83">
            <v>-51331613.069999993</v>
          </cell>
        </row>
        <row r="84">
          <cell r="H84">
            <v>-357100.02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junio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91837300.299999997</v>
      </c>
      <c r="C15" s="10">
        <v>87431949.00999999</v>
      </c>
      <c r="D15" s="2"/>
      <c r="F15" s="2"/>
    </row>
    <row r="16" spans="1:6" x14ac:dyDescent="0.25">
      <c r="A16" s="9" t="s">
        <v>6</v>
      </c>
      <c r="B16" s="10">
        <f>+[1]ERF!B12+'[1]Notas NF'!D165-'[1]Notas NF'!C165</f>
        <v>101965914</v>
      </c>
      <c r="C16" s="10">
        <v>195896275.01999998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-85291771.120000005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-83011640.350000009</v>
      </c>
      <c r="C22" s="10">
        <v>-89152819.719999999</v>
      </c>
      <c r="D22" s="2"/>
      <c r="F22" s="2"/>
    </row>
    <row r="23" spans="1:7" x14ac:dyDescent="0.25">
      <c r="A23" s="9" t="s">
        <v>13</v>
      </c>
      <c r="B23" s="10">
        <f>-'[1]Notas NF'!C546-'[1]Notas NF'!C545-'[1]Notas NF'!C544</f>
        <v>-11072659.129999999</v>
      </c>
      <c r="C23" s="10">
        <v>-2263824.7400000002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[1]A!H12+[1]A!H13+[1]A!H33+[1]A!H34+[1]A!H80+[1]A!H83+[1]A!H84+[1]A!H37+[1]A!H40+[1]A!H81+[1]A!H24+[1]A!H23</f>
        <v>-48806219.64000003</v>
      </c>
      <c r="C25" s="10">
        <v>-46714292.640000001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51077217.299999982</v>
      </c>
      <c r="C29" s="14">
        <f>SUM(C13:C28)</f>
        <v>59905515.809999973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idden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x14ac:dyDescent="0.25">
      <c r="A38" s="9" t="s">
        <v>26</v>
      </c>
      <c r="B38" s="10">
        <f>-[1]nota13!K23</f>
        <v>-19175032.919999998</v>
      </c>
      <c r="C38" s="10">
        <v>-2736856.1700000013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-19175032.919999998</v>
      </c>
      <c r="C45" s="14">
        <f>SUM(C32:C44)</f>
        <v>-2736856.1700000013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+B29+B45</f>
        <v>31902184.379999984</v>
      </c>
      <c r="C61" s="10">
        <f>+C29+C45</f>
        <v>57168659.639999971</v>
      </c>
      <c r="D61" s="2"/>
      <c r="F61" s="2"/>
    </row>
    <row r="62" spans="1:6" x14ac:dyDescent="0.25">
      <c r="A62" s="9" t="s">
        <v>46</v>
      </c>
      <c r="B62" s="12">
        <f>+'[1]BALANZA G'!D9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338877411.35000002</v>
      </c>
      <c r="C63" s="21">
        <f>+C61+C62</f>
        <v>255918613.20999998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0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2025-07-15T14:45:10Z</dcterms:created>
  <dcterms:modified xsi:type="dcterms:W3CDTF">2025-07-15T14:45:53Z</dcterms:modified>
</cp:coreProperties>
</file>