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9" i="1"/>
  <c r="B16" i="1"/>
  <c r="B29" i="1" s="1"/>
  <c r="B15" i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<sst xmlns="http://schemas.openxmlformats.org/spreadsheetml/2006/main" count="52" uniqueCount="50">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</sst>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4867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Noviembre de 2024  y  2023</v>
          </cell>
        </row>
        <row r="4">
          <cell r="B4">
            <v>2024</v>
          </cell>
          <cell r="C4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9">
          <cell r="C149">
            <v>0</v>
          </cell>
          <cell r="D149">
            <v>13208228.880000001</v>
          </cell>
        </row>
        <row r="361">
          <cell r="C361">
            <v>0</v>
          </cell>
        </row>
        <row r="526">
          <cell r="C526">
            <v>2985648.73</v>
          </cell>
        </row>
      </sheetData>
      <sheetData sheetId="9">
        <row r="23">
          <cell r="K23">
            <v>15763563.610000011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164909316.59999999</v>
          </cell>
        </row>
        <row r="12">
          <cell r="B12">
            <v>217033188.37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-2985648.73</v>
          </cell>
        </row>
      </sheetData>
      <sheetData sheetId="14"/>
      <sheetData sheetId="15"/>
      <sheetData sheetId="16">
        <row r="8">
          <cell r="B8">
            <v>322296014.52000004</v>
          </cell>
          <cell r="C8">
            <v>198749953.56999999</v>
          </cell>
        </row>
        <row r="12">
          <cell r="H12">
            <v>-11963417.399999999</v>
          </cell>
        </row>
        <row r="13">
          <cell r="H13">
            <v>-96016.979999999981</v>
          </cell>
        </row>
        <row r="24">
          <cell r="J24">
            <v>0</v>
          </cell>
        </row>
        <row r="33">
          <cell r="H33">
            <v>0</v>
          </cell>
        </row>
        <row r="34">
          <cell r="H34">
            <v>15047991.570000002</v>
          </cell>
        </row>
        <row r="35">
          <cell r="L35">
            <v>0</v>
          </cell>
        </row>
        <row r="37">
          <cell r="H37">
            <v>-331103.82000000007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-167159350.03999999</v>
          </cell>
        </row>
        <row r="79">
          <cell r="H79">
            <v>0</v>
          </cell>
        </row>
        <row r="80">
          <cell r="H80">
            <v>-25950801</v>
          </cell>
        </row>
        <row r="83">
          <cell r="H83">
            <v>-65146812.780000001</v>
          </cell>
        </row>
        <row r="84">
          <cell r="H84">
            <v>-694598.84</v>
          </cell>
          <cell r="J84">
            <v>0</v>
          </cell>
        </row>
        <row r="90">
          <cell r="H9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Noviembre de 2024  y  2023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2024</v>
      </c>
      <c r="C11" s="7">
        <f>+[1]BALANZA!C4</f>
        <v>2023</v>
      </c>
    </row>
    <row r="12" spans="1:6" ht="0.75" customHeight="1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164909316.59999999</v>
      </c>
      <c r="C15" s="10">
        <v>180816067.19999999</v>
      </c>
      <c r="D15" s="2"/>
      <c r="F15" s="2"/>
    </row>
    <row r="16" spans="1:6" ht="12.75" customHeight="1" x14ac:dyDescent="0.25">
      <c r="A16" s="9" t="s">
        <v>6</v>
      </c>
      <c r="B16" s="10">
        <f>+[1]ERF!B12+'[1]Notas NF'!D149-'[1]Notas NF'!C149</f>
        <v>230241417.25</v>
      </c>
      <c r="C16" s="10">
        <v>174407622.61000001</v>
      </c>
      <c r="D16" s="2"/>
      <c r="F16" s="2"/>
    </row>
    <row r="17" spans="1:7" ht="0.75" hidden="1" customHeight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[1]A!H90</f>
        <v>0</v>
      </c>
      <c r="C20" s="10">
        <v>149428.04999999999</v>
      </c>
      <c r="D20" s="2"/>
      <c r="F20" s="2"/>
    </row>
    <row r="21" spans="1:7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-164173701.31</v>
      </c>
      <c r="C22" s="10">
        <v>-197427063.78999999</v>
      </c>
      <c r="D22" s="2"/>
      <c r="F22" s="2"/>
    </row>
    <row r="23" spans="1:7" x14ac:dyDescent="0.25">
      <c r="A23" s="9" t="s">
        <v>13</v>
      </c>
      <c r="B23" s="10">
        <f>-'[1]Notas NF'!C526</f>
        <v>-2985648.73</v>
      </c>
      <c r="C23" s="10">
        <v>-1774503.18</v>
      </c>
      <c r="D23" s="2"/>
      <c r="F23" s="2"/>
      <c r="G23" s="2"/>
    </row>
    <row r="24" spans="1:7" x14ac:dyDescent="0.25">
      <c r="A24" s="9" t="s">
        <v>14</v>
      </c>
      <c r="B24" s="10"/>
      <c r="C24" s="10"/>
      <c r="D24" s="2"/>
      <c r="F24" s="2"/>
    </row>
    <row r="25" spans="1:7" ht="14.25" customHeight="1" x14ac:dyDescent="0.25">
      <c r="A25" s="9" t="s">
        <v>15</v>
      </c>
      <c r="B25" s="10">
        <f>[1]A!H12+[1]A!H13+[1]A!H33+[1]A!H34+[1]A!H80+[1]A!H83+[1]A!H84+[1]A!H37+[1]A!H40-'[1]Notas NF'!C361+[1]A!J24</f>
        <v>-89134759.25</v>
      </c>
      <c r="C25" s="10">
        <v>-117168080.86999999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0</v>
      </c>
      <c r="C28" s="12">
        <v>-391500</v>
      </c>
      <c r="D28" s="2"/>
      <c r="F28" s="2"/>
    </row>
    <row r="29" spans="1:7" x14ac:dyDescent="0.25">
      <c r="A29" s="13" t="s">
        <v>18</v>
      </c>
      <c r="B29" s="14">
        <f>SUM(B13:B28)</f>
        <v>138856624.56000003</v>
      </c>
      <c r="C29" s="14">
        <f>SUM(C13:C28)</f>
        <v>38611970.020000026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ht="13.5" customHeight="1" x14ac:dyDescent="0.25">
      <c r="A31" s="17" t="s">
        <v>19</v>
      </c>
      <c r="B31" s="10"/>
      <c r="C31" s="10"/>
      <c r="D31" s="2"/>
      <c r="F31" s="2"/>
    </row>
    <row r="32" spans="1:7" ht="1.5" hidden="1" customHeight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t="0.75" hidden="1" customHeight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ht="14.25" customHeight="1" x14ac:dyDescent="0.25">
      <c r="A38" s="9" t="s">
        <v>26</v>
      </c>
      <c r="B38" s="10">
        <f>-[1]nota13!K23</f>
        <v>-15763563.610000011</v>
      </c>
      <c r="C38" s="10">
        <v>-17058247.190000001</v>
      </c>
      <c r="D38" s="2"/>
      <c r="F38" s="2"/>
    </row>
    <row r="39" spans="1:6" ht="0.75" hidden="1" customHeight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-15763563.610000011</v>
      </c>
      <c r="C45" s="14">
        <f>SUM(C32:C44)</f>
        <v>-17058247.190000001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ht="14.25" customHeight="1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123093060.95000002</v>
      </c>
      <c r="C61" s="10">
        <v>21553722.830000024</v>
      </c>
      <c r="D61" s="2"/>
      <c r="F61" s="2"/>
    </row>
    <row r="62" spans="1:6" x14ac:dyDescent="0.25">
      <c r="A62" s="9" t="s">
        <v>46</v>
      </c>
      <c r="B62" s="12">
        <f>[1]A!C8</f>
        <v>198749953.56999999</v>
      </c>
      <c r="C62" s="12">
        <v>177196230.74000001</v>
      </c>
      <c r="D62" s="2"/>
      <c r="F62" s="2"/>
    </row>
    <row r="63" spans="1:6" ht="15.75" thickBot="1" x14ac:dyDescent="0.3">
      <c r="A63" s="13" t="s">
        <v>47</v>
      </c>
      <c r="B63" s="21">
        <f>[1]A!B8</f>
        <v>322296014.52000004</v>
      </c>
      <c r="C63" s="21">
        <f>+C61+C62</f>
        <v>198749953.57000002</v>
      </c>
      <c r="D63" s="2"/>
      <c r="F63" s="2"/>
    </row>
    <row r="64" spans="1:6" ht="15.75" thickTop="1" x14ac:dyDescent="0.25">
      <c r="B64" s="11"/>
      <c r="C64" s="11"/>
    </row>
    <row r="65" spans="1:5" ht="0.75" customHeight="1" x14ac:dyDescent="0.25">
      <c r="A65" s="2"/>
      <c r="B65" s="22">
        <f>+B29+B45+B59+B62-B63</f>
        <v>-453000.0000000596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'!A64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2024-12-13T14:05:24Z</dcterms:created>
  <dcterms:modified xsi:type="dcterms:W3CDTF">2024-12-13T14:07:52Z</dcterms:modified>
</cp:coreProperties>
</file>