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G22" i="1"/>
  <c r="C22" i="1"/>
  <c r="B22" i="1"/>
  <c r="G21" i="1"/>
  <c r="G20" i="1"/>
  <c r="C20" i="1"/>
  <c r="B20" i="1"/>
  <c r="C19" i="1"/>
  <c r="C24" i="1" s="1"/>
  <c r="G24" i="1" s="1"/>
  <c r="B19" i="1"/>
  <c r="G18" i="1"/>
  <c r="C18" i="1"/>
  <c r="B18" i="1"/>
  <c r="L17" i="1"/>
  <c r="I17" i="1"/>
  <c r="G17" i="1"/>
  <c r="C17" i="1"/>
  <c r="B17" i="1"/>
  <c r="K17" i="1" s="1"/>
  <c r="G16" i="1"/>
  <c r="G15" i="1"/>
  <c r="G13" i="1"/>
  <c r="C12" i="1"/>
  <c r="C14" i="1" s="1"/>
  <c r="B12" i="1"/>
  <c r="G11" i="1"/>
  <c r="C11" i="1"/>
  <c r="B11" i="1"/>
  <c r="B14" i="1" s="1"/>
  <c r="C8" i="1"/>
  <c r="B8" i="1"/>
  <c r="A6" i="1"/>
  <c r="A4" i="1"/>
  <c r="C30" i="1" l="1"/>
  <c r="G14" i="1"/>
  <c r="G12" i="1"/>
  <c r="G19" i="1"/>
  <c r="B24" i="1"/>
  <c r="B30" i="1" s="1"/>
  <c r="B33" i="1" s="1"/>
  <c r="B35" i="1" s="1"/>
  <c r="C33" i="1" l="1"/>
  <c r="G30" i="1"/>
  <c r="I24" i="1"/>
  <c r="E23" i="1"/>
  <c r="E25" i="1" s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<sst xmlns="http://schemas.openxmlformats.org/spreadsheetml/2006/main" count="27" uniqueCount="27">
  <si>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</si>
  <si>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</si>
  <si>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17,18)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</si>
  <si>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</si>
  <si>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</si>
  <si>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</si>
  <si>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</si>
  <si>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</si>
  <si>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19,20,21,22,23,24,25)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</si>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</sst>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4867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30 de ABRIL de 2026  y  2025</v>
          </cell>
        </row>
        <row r="4">
          <cell r="B4">
            <v>2026</v>
          </cell>
          <cell r="C4">
            <v>2025</v>
          </cell>
        </row>
        <row r="48">
          <cell r="C48">
            <v>10426457.289999999</v>
          </cell>
        </row>
        <row r="49">
          <cell r="C49">
            <v>2081024.1</v>
          </cell>
        </row>
        <row r="50">
          <cell r="C50">
            <v>43479886.310000002</v>
          </cell>
        </row>
        <row r="51">
          <cell r="C51">
            <v>52140</v>
          </cell>
        </row>
        <row r="52">
          <cell r="C52">
            <v>271416.09999999998</v>
          </cell>
        </row>
        <row r="53">
          <cell r="C53">
            <v>8308307.7599999998</v>
          </cell>
        </row>
        <row r="54">
          <cell r="C54">
            <v>11361</v>
          </cell>
        </row>
        <row r="55">
          <cell r="C55">
            <v>56304.6</v>
          </cell>
        </row>
        <row r="56">
          <cell r="C56">
            <v>71945.25</v>
          </cell>
        </row>
        <row r="57">
          <cell r="C57">
            <v>808793054.60000002</v>
          </cell>
        </row>
        <row r="58">
          <cell r="C58">
            <v>279289394.98000002</v>
          </cell>
        </row>
        <row r="59">
          <cell r="C59">
            <v>120373832.37</v>
          </cell>
        </row>
        <row r="60">
          <cell r="C60">
            <v>60432116.649999999</v>
          </cell>
        </row>
        <row r="61">
          <cell r="C61">
            <v>15972668</v>
          </cell>
        </row>
        <row r="62">
          <cell r="C62">
            <v>18514608</v>
          </cell>
        </row>
        <row r="63">
          <cell r="C63">
            <v>50070610.670000002</v>
          </cell>
        </row>
        <row r="64">
          <cell r="C64">
            <v>40000</v>
          </cell>
        </row>
        <row r="65">
          <cell r="C65">
            <v>390060</v>
          </cell>
        </row>
        <row r="66">
          <cell r="C66">
            <v>883000</v>
          </cell>
        </row>
        <row r="67">
          <cell r="C67">
            <v>331620.49</v>
          </cell>
        </row>
        <row r="68">
          <cell r="C68">
            <v>2172325</v>
          </cell>
        </row>
        <row r="69">
          <cell r="C69">
            <v>476140</v>
          </cell>
        </row>
        <row r="70">
          <cell r="C70">
            <v>645000</v>
          </cell>
        </row>
        <row r="71">
          <cell r="C71">
            <v>155800</v>
          </cell>
        </row>
        <row r="72">
          <cell r="C72">
            <v>3565973.82</v>
          </cell>
        </row>
        <row r="73">
          <cell r="C73">
            <v>3637721.91</v>
          </cell>
        </row>
        <row r="74">
          <cell r="C74">
            <v>586352.56999999995</v>
          </cell>
        </row>
        <row r="75">
          <cell r="C75">
            <v>608305.25</v>
          </cell>
        </row>
        <row r="76">
          <cell r="C76">
            <v>311016.48</v>
          </cell>
        </row>
        <row r="77">
          <cell r="C77">
            <v>97671.92</v>
          </cell>
        </row>
        <row r="78">
          <cell r="C78">
            <v>20234425.100000001</v>
          </cell>
        </row>
        <row r="79">
          <cell r="C79">
            <v>526854</v>
          </cell>
        </row>
        <row r="80">
          <cell r="C80">
            <v>676362</v>
          </cell>
        </row>
        <row r="81">
          <cell r="C81">
            <v>3000</v>
          </cell>
        </row>
        <row r="82">
          <cell r="C82">
            <v>217132.84</v>
          </cell>
        </row>
        <row r="83">
          <cell r="C83">
            <v>95797.68</v>
          </cell>
        </row>
        <row r="84">
          <cell r="C84">
            <v>2810972.32</v>
          </cell>
        </row>
      </sheetData>
      <sheetData sheetId="8"/>
      <sheetData sheetId="9"/>
      <sheetData sheetId="10"/>
      <sheetData sheetId="11"/>
      <sheetData sheetId="12">
        <row r="373">
          <cell r="D373">
            <v>-86900</v>
          </cell>
        </row>
        <row r="480">
          <cell r="C480">
            <v>60432116.649999999</v>
          </cell>
          <cell r="D480">
            <v>186534488.11000001</v>
          </cell>
        </row>
        <row r="497">
          <cell r="C497">
            <v>34487276</v>
          </cell>
          <cell r="D497">
            <v>307209103</v>
          </cell>
        </row>
        <row r="545">
          <cell r="C545">
            <v>62954604.460000001</v>
          </cell>
          <cell r="D545">
            <v>202342741.25000003</v>
          </cell>
        </row>
        <row r="560">
          <cell r="C560">
            <v>0</v>
          </cell>
          <cell r="D560">
            <v>30000.000100000001</v>
          </cell>
        </row>
        <row r="577">
          <cell r="C577">
            <v>6288458.5</v>
          </cell>
          <cell r="D577">
            <v>27553148.020000003</v>
          </cell>
        </row>
        <row r="590">
          <cell r="C590">
            <v>69520.000000000349</v>
          </cell>
        </row>
        <row r="612">
          <cell r="C612">
            <v>28708227.259999998</v>
          </cell>
          <cell r="D612">
            <v>96220962.140000001</v>
          </cell>
        </row>
        <row r="625">
          <cell r="C625">
            <v>242525.97</v>
          </cell>
          <cell r="D625">
            <v>692897.94</v>
          </cell>
        </row>
      </sheetData>
      <sheetData sheetId="13">
        <row r="14">
          <cell r="K14">
            <v>46443109.390000008</v>
          </cell>
        </row>
      </sheetData>
      <sheetData sheetId="14"/>
      <sheetData sheetId="15">
        <row r="65">
          <cell r="A65" t="str">
            <v>Licda. Paula Maileny Morillo</v>
          </cell>
          <cell r="B65" t="str">
            <v>Licda. María Patricia Almonte</v>
          </cell>
        </row>
        <row r="66">
          <cell r="B66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U14" sqref="U14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hidden="1" customWidth="1"/>
    <col min="12" max="12" width="15.140625" style="3" hidden="1" customWidth="1"/>
    <col min="13" max="13" width="14.85546875" style="3" hidden="1" customWidth="1"/>
    <col min="14" max="14" width="15.5703125" hidden="1" customWidth="1"/>
    <col min="257" max="257" width="44.7109375" customWidth="1"/>
    <col min="258" max="259" width="18" customWidth="1"/>
    <col min="260" max="270" width="0" hidden="1" customWidth="1"/>
    <col min="513" max="513" width="44.7109375" customWidth="1"/>
    <col min="514" max="515" width="18" customWidth="1"/>
    <col min="516" max="526" width="0" hidden="1" customWidth="1"/>
    <col min="769" max="769" width="44.7109375" customWidth="1"/>
    <col min="770" max="771" width="18" customWidth="1"/>
    <col min="772" max="782" width="0" hidden="1" customWidth="1"/>
    <col min="1025" max="1025" width="44.7109375" customWidth="1"/>
    <col min="1026" max="1027" width="18" customWidth="1"/>
    <col min="1028" max="1038" width="0" hidden="1" customWidth="1"/>
    <col min="1281" max="1281" width="44.7109375" customWidth="1"/>
    <col min="1282" max="1283" width="18" customWidth="1"/>
    <col min="1284" max="1294" width="0" hidden="1" customWidth="1"/>
    <col min="1537" max="1537" width="44.7109375" customWidth="1"/>
    <col min="1538" max="1539" width="18" customWidth="1"/>
    <col min="1540" max="1550" width="0" hidden="1" customWidth="1"/>
    <col min="1793" max="1793" width="44.7109375" customWidth="1"/>
    <col min="1794" max="1795" width="18" customWidth="1"/>
    <col min="1796" max="1806" width="0" hidden="1" customWidth="1"/>
    <col min="2049" max="2049" width="44.7109375" customWidth="1"/>
    <col min="2050" max="2051" width="18" customWidth="1"/>
    <col min="2052" max="2062" width="0" hidden="1" customWidth="1"/>
    <col min="2305" max="2305" width="44.7109375" customWidth="1"/>
    <col min="2306" max="2307" width="18" customWidth="1"/>
    <col min="2308" max="2318" width="0" hidden="1" customWidth="1"/>
    <col min="2561" max="2561" width="44.7109375" customWidth="1"/>
    <col min="2562" max="2563" width="18" customWidth="1"/>
    <col min="2564" max="2574" width="0" hidden="1" customWidth="1"/>
    <col min="2817" max="2817" width="44.7109375" customWidth="1"/>
    <col min="2818" max="2819" width="18" customWidth="1"/>
    <col min="2820" max="2830" width="0" hidden="1" customWidth="1"/>
    <col min="3073" max="3073" width="44.7109375" customWidth="1"/>
    <col min="3074" max="3075" width="18" customWidth="1"/>
    <col min="3076" max="3086" width="0" hidden="1" customWidth="1"/>
    <col min="3329" max="3329" width="44.7109375" customWidth="1"/>
    <col min="3330" max="3331" width="18" customWidth="1"/>
    <col min="3332" max="3342" width="0" hidden="1" customWidth="1"/>
    <col min="3585" max="3585" width="44.7109375" customWidth="1"/>
    <col min="3586" max="3587" width="18" customWidth="1"/>
    <col min="3588" max="3598" width="0" hidden="1" customWidth="1"/>
    <col min="3841" max="3841" width="44.7109375" customWidth="1"/>
    <col min="3842" max="3843" width="18" customWidth="1"/>
    <col min="3844" max="3854" width="0" hidden="1" customWidth="1"/>
    <col min="4097" max="4097" width="44.7109375" customWidth="1"/>
    <col min="4098" max="4099" width="18" customWidth="1"/>
    <col min="4100" max="4110" width="0" hidden="1" customWidth="1"/>
    <col min="4353" max="4353" width="44.7109375" customWidth="1"/>
    <col min="4354" max="4355" width="18" customWidth="1"/>
    <col min="4356" max="4366" width="0" hidden="1" customWidth="1"/>
    <col min="4609" max="4609" width="44.7109375" customWidth="1"/>
    <col min="4610" max="4611" width="18" customWidth="1"/>
    <col min="4612" max="4622" width="0" hidden="1" customWidth="1"/>
    <col min="4865" max="4865" width="44.7109375" customWidth="1"/>
    <col min="4866" max="4867" width="18" customWidth="1"/>
    <col min="4868" max="4878" width="0" hidden="1" customWidth="1"/>
    <col min="5121" max="5121" width="44.7109375" customWidth="1"/>
    <col min="5122" max="5123" width="18" customWidth="1"/>
    <col min="5124" max="5134" width="0" hidden="1" customWidth="1"/>
    <col min="5377" max="5377" width="44.7109375" customWidth="1"/>
    <col min="5378" max="5379" width="18" customWidth="1"/>
    <col min="5380" max="5390" width="0" hidden="1" customWidth="1"/>
    <col min="5633" max="5633" width="44.7109375" customWidth="1"/>
    <col min="5634" max="5635" width="18" customWidth="1"/>
    <col min="5636" max="5646" width="0" hidden="1" customWidth="1"/>
    <col min="5889" max="5889" width="44.7109375" customWidth="1"/>
    <col min="5890" max="5891" width="18" customWidth="1"/>
    <col min="5892" max="5902" width="0" hidden="1" customWidth="1"/>
    <col min="6145" max="6145" width="44.7109375" customWidth="1"/>
    <col min="6146" max="6147" width="18" customWidth="1"/>
    <col min="6148" max="6158" width="0" hidden="1" customWidth="1"/>
    <col min="6401" max="6401" width="44.7109375" customWidth="1"/>
    <col min="6402" max="6403" width="18" customWidth="1"/>
    <col min="6404" max="6414" width="0" hidden="1" customWidth="1"/>
    <col min="6657" max="6657" width="44.7109375" customWidth="1"/>
    <col min="6658" max="6659" width="18" customWidth="1"/>
    <col min="6660" max="6670" width="0" hidden="1" customWidth="1"/>
    <col min="6913" max="6913" width="44.7109375" customWidth="1"/>
    <col min="6914" max="6915" width="18" customWidth="1"/>
    <col min="6916" max="6926" width="0" hidden="1" customWidth="1"/>
    <col min="7169" max="7169" width="44.7109375" customWidth="1"/>
    <col min="7170" max="7171" width="18" customWidth="1"/>
    <col min="7172" max="7182" width="0" hidden="1" customWidth="1"/>
    <col min="7425" max="7425" width="44.7109375" customWidth="1"/>
    <col min="7426" max="7427" width="18" customWidth="1"/>
    <col min="7428" max="7438" width="0" hidden="1" customWidth="1"/>
    <col min="7681" max="7681" width="44.7109375" customWidth="1"/>
    <col min="7682" max="7683" width="18" customWidth="1"/>
    <col min="7684" max="7694" width="0" hidden="1" customWidth="1"/>
    <col min="7937" max="7937" width="44.7109375" customWidth="1"/>
    <col min="7938" max="7939" width="18" customWidth="1"/>
    <col min="7940" max="7950" width="0" hidden="1" customWidth="1"/>
    <col min="8193" max="8193" width="44.7109375" customWidth="1"/>
    <col min="8194" max="8195" width="18" customWidth="1"/>
    <col min="8196" max="8206" width="0" hidden="1" customWidth="1"/>
    <col min="8449" max="8449" width="44.7109375" customWidth="1"/>
    <col min="8450" max="8451" width="18" customWidth="1"/>
    <col min="8452" max="8462" width="0" hidden="1" customWidth="1"/>
    <col min="8705" max="8705" width="44.7109375" customWidth="1"/>
    <col min="8706" max="8707" width="18" customWidth="1"/>
    <col min="8708" max="8718" width="0" hidden="1" customWidth="1"/>
    <col min="8961" max="8961" width="44.7109375" customWidth="1"/>
    <col min="8962" max="8963" width="18" customWidth="1"/>
    <col min="8964" max="8974" width="0" hidden="1" customWidth="1"/>
    <col min="9217" max="9217" width="44.7109375" customWidth="1"/>
    <col min="9218" max="9219" width="18" customWidth="1"/>
    <col min="9220" max="9230" width="0" hidden="1" customWidth="1"/>
    <col min="9473" max="9473" width="44.7109375" customWidth="1"/>
    <col min="9474" max="9475" width="18" customWidth="1"/>
    <col min="9476" max="9486" width="0" hidden="1" customWidth="1"/>
    <col min="9729" max="9729" width="44.7109375" customWidth="1"/>
    <col min="9730" max="9731" width="18" customWidth="1"/>
    <col min="9732" max="9742" width="0" hidden="1" customWidth="1"/>
    <col min="9985" max="9985" width="44.7109375" customWidth="1"/>
    <col min="9986" max="9987" width="18" customWidth="1"/>
    <col min="9988" max="9998" width="0" hidden="1" customWidth="1"/>
    <col min="10241" max="10241" width="44.7109375" customWidth="1"/>
    <col min="10242" max="10243" width="18" customWidth="1"/>
    <col min="10244" max="10254" width="0" hidden="1" customWidth="1"/>
    <col min="10497" max="10497" width="44.7109375" customWidth="1"/>
    <col min="10498" max="10499" width="18" customWidth="1"/>
    <col min="10500" max="10510" width="0" hidden="1" customWidth="1"/>
    <col min="10753" max="10753" width="44.7109375" customWidth="1"/>
    <col min="10754" max="10755" width="18" customWidth="1"/>
    <col min="10756" max="10766" width="0" hidden="1" customWidth="1"/>
    <col min="11009" max="11009" width="44.7109375" customWidth="1"/>
    <col min="11010" max="11011" width="18" customWidth="1"/>
    <col min="11012" max="11022" width="0" hidden="1" customWidth="1"/>
    <col min="11265" max="11265" width="44.7109375" customWidth="1"/>
    <col min="11266" max="11267" width="18" customWidth="1"/>
    <col min="11268" max="11278" width="0" hidden="1" customWidth="1"/>
    <col min="11521" max="11521" width="44.7109375" customWidth="1"/>
    <col min="11522" max="11523" width="18" customWidth="1"/>
    <col min="11524" max="11534" width="0" hidden="1" customWidth="1"/>
    <col min="11777" max="11777" width="44.7109375" customWidth="1"/>
    <col min="11778" max="11779" width="18" customWidth="1"/>
    <col min="11780" max="11790" width="0" hidden="1" customWidth="1"/>
    <col min="12033" max="12033" width="44.7109375" customWidth="1"/>
    <col min="12034" max="12035" width="18" customWidth="1"/>
    <col min="12036" max="12046" width="0" hidden="1" customWidth="1"/>
    <col min="12289" max="12289" width="44.7109375" customWidth="1"/>
    <col min="12290" max="12291" width="18" customWidth="1"/>
    <col min="12292" max="12302" width="0" hidden="1" customWidth="1"/>
    <col min="12545" max="12545" width="44.7109375" customWidth="1"/>
    <col min="12546" max="12547" width="18" customWidth="1"/>
    <col min="12548" max="12558" width="0" hidden="1" customWidth="1"/>
    <col min="12801" max="12801" width="44.7109375" customWidth="1"/>
    <col min="12802" max="12803" width="18" customWidth="1"/>
    <col min="12804" max="12814" width="0" hidden="1" customWidth="1"/>
    <col min="13057" max="13057" width="44.7109375" customWidth="1"/>
    <col min="13058" max="13059" width="18" customWidth="1"/>
    <col min="13060" max="13070" width="0" hidden="1" customWidth="1"/>
    <col min="13313" max="13313" width="44.7109375" customWidth="1"/>
    <col min="13314" max="13315" width="18" customWidth="1"/>
    <col min="13316" max="13326" width="0" hidden="1" customWidth="1"/>
    <col min="13569" max="13569" width="44.7109375" customWidth="1"/>
    <col min="13570" max="13571" width="18" customWidth="1"/>
    <col min="13572" max="13582" width="0" hidden="1" customWidth="1"/>
    <col min="13825" max="13825" width="44.7109375" customWidth="1"/>
    <col min="13826" max="13827" width="18" customWidth="1"/>
    <col min="13828" max="13838" width="0" hidden="1" customWidth="1"/>
    <col min="14081" max="14081" width="44.7109375" customWidth="1"/>
    <col min="14082" max="14083" width="18" customWidth="1"/>
    <col min="14084" max="14094" width="0" hidden="1" customWidth="1"/>
    <col min="14337" max="14337" width="44.7109375" customWidth="1"/>
    <col min="14338" max="14339" width="18" customWidth="1"/>
    <col min="14340" max="14350" width="0" hidden="1" customWidth="1"/>
    <col min="14593" max="14593" width="44.7109375" customWidth="1"/>
    <col min="14594" max="14595" width="18" customWidth="1"/>
    <col min="14596" max="14606" width="0" hidden="1" customWidth="1"/>
    <col min="14849" max="14849" width="44.7109375" customWidth="1"/>
    <col min="14850" max="14851" width="18" customWidth="1"/>
    <col min="14852" max="14862" width="0" hidden="1" customWidth="1"/>
    <col min="15105" max="15105" width="44.7109375" customWidth="1"/>
    <col min="15106" max="15107" width="18" customWidth="1"/>
    <col min="15108" max="15118" width="0" hidden="1" customWidth="1"/>
    <col min="15361" max="15361" width="44.7109375" customWidth="1"/>
    <col min="15362" max="15363" width="18" customWidth="1"/>
    <col min="15364" max="15374" width="0" hidden="1" customWidth="1"/>
    <col min="15617" max="15617" width="44.7109375" customWidth="1"/>
    <col min="15618" max="15619" width="18" customWidth="1"/>
    <col min="15620" max="15630" width="0" hidden="1" customWidth="1"/>
    <col min="15873" max="15873" width="44.7109375" customWidth="1"/>
    <col min="15874" max="15875" width="18" customWidth="1"/>
    <col min="15876" max="15886" width="0" hidden="1" customWidth="1"/>
    <col min="16129" max="16129" width="44.7109375" customWidth="1"/>
    <col min="16130" max="16131" width="18" customWidth="1"/>
    <col min="16132" max="16142" width="0" hidden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30 de ABRIL de 2026  y  2025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2026</v>
      </c>
      <c r="C8" s="5">
        <f>+[1]BALANZA!C4</f>
        <v>2025</v>
      </c>
      <c r="M8" s="3">
        <v>2025</v>
      </c>
      <c r="N8">
        <v>2024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  <c r="M10" s="3">
        <v>0</v>
      </c>
      <c r="N10">
        <v>0</v>
      </c>
    </row>
    <row r="11" spans="1:14" ht="18" customHeight="1">
      <c r="A11" s="7" t="s">
        <v>4</v>
      </c>
      <c r="B11" s="8">
        <f>+'[1]Notas NF'!C480</f>
        <v>60432116.649999999</v>
      </c>
      <c r="C11" s="8">
        <f>+'[1]Notas NF'!D480</f>
        <v>186534488.11000001</v>
      </c>
      <c r="F11" s="2">
        <v>174411030.84999999</v>
      </c>
      <c r="G11" s="2">
        <f>+C11-F11</f>
        <v>12123457.26000002</v>
      </c>
      <c r="M11" s="3">
        <v>186534488.11000001</v>
      </c>
      <c r="N11" s="2">
        <v>180976832.23999998</v>
      </c>
    </row>
    <row r="12" spans="1:14">
      <c r="A12" s="7" t="s">
        <v>5</v>
      </c>
      <c r="B12" s="8">
        <f>+'[1]Notas NF'!C497</f>
        <v>34487276</v>
      </c>
      <c r="C12" s="8">
        <f>+'[1]Notas NF'!D497</f>
        <v>307209103</v>
      </c>
      <c r="F12" s="2">
        <v>104423221</v>
      </c>
      <c r="G12" s="2">
        <f t="shared" ref="G12:G35" si="0">+C12-F12</f>
        <v>202785882</v>
      </c>
      <c r="M12" s="3">
        <v>307209103</v>
      </c>
      <c r="N12" s="2">
        <v>229174633.03999999</v>
      </c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M13" s="3">
        <v>0</v>
      </c>
      <c r="N13" s="2">
        <v>0</v>
      </c>
    </row>
    <row r="14" spans="1:14">
      <c r="A14" s="6" t="s">
        <v>7</v>
      </c>
      <c r="B14" s="10">
        <f>SUM(B10:B13)</f>
        <v>94919392.650000006</v>
      </c>
      <c r="C14" s="10">
        <f>SUM(C10:C13)</f>
        <v>493743591.11000001</v>
      </c>
      <c r="F14" s="2">
        <v>278834251.85000002</v>
      </c>
      <c r="G14" s="2">
        <f t="shared" si="0"/>
        <v>214909339.25999999</v>
      </c>
      <c r="M14" s="3">
        <v>493743591.11000001</v>
      </c>
      <c r="N14" s="2">
        <v>410151465.27999997</v>
      </c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NF'!C545</f>
        <v>62954604.460000001</v>
      </c>
      <c r="C17" s="8">
        <f>+'[1]Notas NF'!D545</f>
        <v>202342741.25000003</v>
      </c>
      <c r="F17" s="2">
        <v>151685872.24000001</v>
      </c>
      <c r="G17" s="2">
        <f t="shared" si="0"/>
        <v>50656869.01000002</v>
      </c>
      <c r="I17" s="2">
        <f>+C17-193594772.55</f>
        <v>8747968.7000000179</v>
      </c>
      <c r="K17" s="2">
        <f>+L17-B17</f>
        <v>-586352.5700000003</v>
      </c>
      <c r="L17" s="3">
        <f>SUM([1]BALANZA!C63:C73)</f>
        <v>62368251.890000001</v>
      </c>
      <c r="M17" s="3">
        <v>202342741.25000003</v>
      </c>
      <c r="N17" s="2">
        <v>194460954.92999998</v>
      </c>
    </row>
    <row r="18" spans="1:14">
      <c r="A18" s="7" t="s">
        <v>10</v>
      </c>
      <c r="B18" s="8">
        <f>+'[1]Notas NF'!C560</f>
        <v>0</v>
      </c>
      <c r="C18" s="8">
        <f>+'[1]Notas NF'!D560</f>
        <v>30000.000100000001</v>
      </c>
      <c r="F18" s="2">
        <v>12931665.890000001</v>
      </c>
      <c r="G18" s="2">
        <f t="shared" si="0"/>
        <v>-12901665.889900001</v>
      </c>
      <c r="I18" s="2"/>
      <c r="M18" s="3">
        <v>30000</v>
      </c>
      <c r="N18" s="2">
        <v>1E-4</v>
      </c>
    </row>
    <row r="19" spans="1:14">
      <c r="A19" s="7" t="s">
        <v>11</v>
      </c>
      <c r="B19" s="8">
        <f>+'[1]Notas NF'!C577</f>
        <v>6288458.5</v>
      </c>
      <c r="C19" s="8">
        <f>+'[1]Notas NF'!D577</f>
        <v>27553148.020000003</v>
      </c>
      <c r="F19" s="2">
        <v>28488363.559999999</v>
      </c>
      <c r="G19" s="2">
        <f t="shared" si="0"/>
        <v>-935215.53999999538</v>
      </c>
      <c r="I19" s="2"/>
      <c r="J19" s="2"/>
      <c r="K19" s="2"/>
      <c r="M19" s="3">
        <v>27553148.020000003</v>
      </c>
      <c r="N19" s="2">
        <v>26153747.859999999</v>
      </c>
    </row>
    <row r="20" spans="1:14">
      <c r="A20" s="7" t="s">
        <v>12</v>
      </c>
      <c r="B20" s="8">
        <f>'[1]Notas NF'!C590</f>
        <v>69520.000000000349</v>
      </c>
      <c r="C20" s="8">
        <f>+[1]nota12!K14-'[1]Notas NF'!D373</f>
        <v>46530009.390000008</v>
      </c>
      <c r="F20" s="2">
        <v>0</v>
      </c>
      <c r="G20" s="2">
        <f t="shared" si="0"/>
        <v>46530009.390000008</v>
      </c>
      <c r="I20" s="2"/>
      <c r="M20" s="3">
        <v>46530009.390000008</v>
      </c>
      <c r="N20" s="2">
        <v>57303976.350000009</v>
      </c>
    </row>
    <row r="21" spans="1:14" hidden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M21" s="3">
        <v>0</v>
      </c>
      <c r="N21" s="2">
        <v>0</v>
      </c>
    </row>
    <row r="22" spans="1:14">
      <c r="A22" s="7" t="s">
        <v>14</v>
      </c>
      <c r="B22" s="8">
        <f>'[1]Notas NF'!C612</f>
        <v>28708227.259999998</v>
      </c>
      <c r="C22" s="8">
        <f>+'[1]Notas NF'!D612</f>
        <v>96220962.140000001</v>
      </c>
      <c r="F22" s="2">
        <v>56717745.43</v>
      </c>
      <c r="G22" s="2">
        <f t="shared" si="0"/>
        <v>39503216.710000001</v>
      </c>
      <c r="I22" s="2"/>
      <c r="M22" s="3">
        <v>96220962.140000001</v>
      </c>
      <c r="N22" s="2">
        <v>89820611.929999992</v>
      </c>
    </row>
    <row r="23" spans="1:14">
      <c r="A23" s="7" t="s">
        <v>15</v>
      </c>
      <c r="B23" s="9">
        <f>+'[1]Notas NF'!C625</f>
        <v>242525.97</v>
      </c>
      <c r="C23" s="9">
        <f>+'[1]Notas NF'!D625</f>
        <v>692897.94</v>
      </c>
      <c r="E23" s="2">
        <f>+B24</f>
        <v>98263336.189999998</v>
      </c>
      <c r="F23" s="2">
        <v>3322836.74</v>
      </c>
      <c r="G23" s="2">
        <f t="shared" si="0"/>
        <v>-2629938.8000000003</v>
      </c>
      <c r="I23" s="2"/>
      <c r="K23" s="2"/>
      <c r="M23" s="3">
        <v>692897.94</v>
      </c>
      <c r="N23" s="2">
        <v>755694.55</v>
      </c>
    </row>
    <row r="24" spans="1:14">
      <c r="A24" s="6" t="s">
        <v>16</v>
      </c>
      <c r="B24" s="14">
        <f>SUM(B17:B23)</f>
        <v>98263336.189999998</v>
      </c>
      <c r="C24" s="14">
        <f>SUM(C17:C23)</f>
        <v>373369758.74010003</v>
      </c>
      <c r="E24" s="2">
        <f>SUM([1]BALANZA!C48:C84)</f>
        <v>1456670659.0600002</v>
      </c>
      <c r="F24" s="2">
        <v>253146483.86000001</v>
      </c>
      <c r="G24" s="2">
        <f t="shared" si="0"/>
        <v>120223274.88010001</v>
      </c>
      <c r="I24" s="2">
        <f>+B24-C24</f>
        <v>-275106422.55010003</v>
      </c>
      <c r="M24" s="3">
        <v>373369758.74000001</v>
      </c>
      <c r="N24" s="2">
        <v>368494985.62010002</v>
      </c>
    </row>
    <row r="25" spans="1:14">
      <c r="A25" s="11"/>
      <c r="B25" s="12"/>
      <c r="C25" s="12"/>
      <c r="E25" s="2">
        <f>+E23-E24</f>
        <v>-1358407322.8700001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M26" s="3">
        <v>0</v>
      </c>
      <c r="N26" s="2">
        <v>0</v>
      </c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M28" s="3">
        <v>0</v>
      </c>
      <c r="N28" s="2">
        <v>0</v>
      </c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-3343943.5399999917</v>
      </c>
      <c r="C30" s="15">
        <f>+C14-C24</f>
        <v>120373832.36989999</v>
      </c>
      <c r="F30" s="2">
        <v>25687767.99000001</v>
      </c>
      <c r="G30" s="2">
        <f t="shared" si="0"/>
        <v>94686064.379899979</v>
      </c>
      <c r="M30" s="3">
        <v>120373832.37</v>
      </c>
      <c r="N30" s="2">
        <v>41656479.65989995</v>
      </c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-3343943.5399999917</v>
      </c>
      <c r="C33" s="8">
        <f>+C30</f>
        <v>120373832.36989999</v>
      </c>
      <c r="F33" s="2">
        <v>25687767.99000001</v>
      </c>
      <c r="G33" s="2">
        <f t="shared" si="0"/>
        <v>94686064.379899979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-3343943.5399999917</v>
      </c>
      <c r="C35" s="15">
        <f>+C33</f>
        <v>120373832.36989999</v>
      </c>
      <c r="F35" s="2">
        <v>25687767.99000001</v>
      </c>
      <c r="G35" s="2">
        <f t="shared" si="0"/>
        <v>94686064.379899979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'!A65</f>
        <v>Licda. Paula Maileny Morillo</v>
      </c>
      <c r="B41" s="22" t="str">
        <f>+'[1]ES F '!B65</f>
        <v>Licda. María Patricia Almonte</v>
      </c>
      <c r="C41" s="22"/>
    </row>
    <row r="42" spans="1:10">
      <c r="A42" s="23" t="s">
        <v>24</v>
      </c>
      <c r="B42" s="24" t="str">
        <f>+'[1]ES F '!B66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2026-05-13T15:22:04Z</dcterms:created>
  <dcterms:modified xsi:type="dcterms:W3CDTF">2026-05-13T15:22:36Z</dcterms:modified>
</cp:coreProperties>
</file>