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C22" i="1"/>
  <c r="G22" i="1" s="1"/>
  <c r="B22" i="1"/>
  <c r="G21" i="1"/>
  <c r="C20" i="1"/>
  <c r="G20" i="1" s="1"/>
  <c r="B20" i="1"/>
  <c r="G19" i="1"/>
  <c r="C19" i="1"/>
  <c r="B19" i="1"/>
  <c r="G18" i="1"/>
  <c r="C18" i="1"/>
  <c r="B18" i="1"/>
  <c r="I17" i="1"/>
  <c r="G17" i="1"/>
  <c r="C17" i="1"/>
  <c r="C24" i="1" s="1"/>
  <c r="G24" i="1" s="1"/>
  <c r="B17" i="1"/>
  <c r="B24" i="1" s="1"/>
  <c r="G16" i="1"/>
  <c r="G15" i="1"/>
  <c r="G13" i="1"/>
  <c r="C12" i="1"/>
  <c r="G12" i="1" s="1"/>
  <c r="B12" i="1"/>
  <c r="B14" i="1" s="1"/>
  <c r="B30" i="1" s="1"/>
  <c r="B33" i="1" s="1"/>
  <c r="B35" i="1" s="1"/>
  <c r="G11" i="1"/>
  <c r="C11" i="1"/>
  <c r="C14" i="1" s="1"/>
  <c r="B11" i="1"/>
  <c r="C8" i="1"/>
  <c r="B8" i="1"/>
  <c r="A6" i="1"/>
  <c r="A4" i="1"/>
  <c r="C30" i="1" l="1"/>
  <c r="G14" i="1"/>
  <c r="I24" i="1"/>
  <c r="E23" i="1"/>
  <c r="E25" i="1" s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<sst xmlns="http://schemas.openxmlformats.org/spreadsheetml/2006/main" count="27" uniqueCount="27">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</sst>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28 de Febrero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156514.22</v>
          </cell>
        </row>
        <row r="49">
          <cell r="C49">
            <v>9884151.7200000007</v>
          </cell>
        </row>
        <row r="50">
          <cell r="C50">
            <v>1972784.94</v>
          </cell>
        </row>
        <row r="51">
          <cell r="C51">
            <v>38206151.979999997</v>
          </cell>
        </row>
        <row r="52">
          <cell r="C52">
            <v>375383.76</v>
          </cell>
        </row>
        <row r="53">
          <cell r="C53">
            <v>20272190.940000001</v>
          </cell>
        </row>
        <row r="54">
          <cell r="C54">
            <v>0</v>
          </cell>
        </row>
        <row r="55">
          <cell r="C55">
            <v>808793054.60000002</v>
          </cell>
        </row>
        <row r="56">
          <cell r="C56">
            <v>237636520.41999999</v>
          </cell>
        </row>
        <row r="57">
          <cell r="C57">
            <v>41656479.659999996</v>
          </cell>
        </row>
        <row r="58">
          <cell r="C58">
            <v>30897588.870000001</v>
          </cell>
        </row>
        <row r="59">
          <cell r="C59">
            <v>7986334</v>
          </cell>
        </row>
        <row r="60">
          <cell r="C60">
            <v>8372500</v>
          </cell>
        </row>
        <row r="61">
          <cell r="C61">
            <v>9257304</v>
          </cell>
        </row>
        <row r="62">
          <cell r="C62">
            <v>24009188</v>
          </cell>
        </row>
        <row r="63">
          <cell r="C63">
            <v>1199170</v>
          </cell>
        </row>
        <row r="64">
          <cell r="C64">
            <v>206070</v>
          </cell>
        </row>
        <row r="65">
          <cell r="C65">
            <v>430000</v>
          </cell>
        </row>
        <row r="66">
          <cell r="C66">
            <v>1701399.12</v>
          </cell>
        </row>
        <row r="67">
          <cell r="C67">
            <v>1704717.04</v>
          </cell>
        </row>
        <row r="68">
          <cell r="C68">
            <v>285175.88</v>
          </cell>
        </row>
        <row r="69">
          <cell r="C69">
            <v>291350.78999999998</v>
          </cell>
        </row>
        <row r="70">
          <cell r="C70">
            <v>144370.79</v>
          </cell>
        </row>
        <row r="71">
          <cell r="C71">
            <v>58396.78</v>
          </cell>
        </row>
        <row r="72">
          <cell r="C72">
            <v>12721086.050000001</v>
          </cell>
        </row>
        <row r="73">
          <cell r="C73">
            <v>346887.35</v>
          </cell>
        </row>
        <row r="74">
          <cell r="C74">
            <v>46922.98</v>
          </cell>
        </row>
        <row r="75">
          <cell r="C75">
            <v>1784789.92</v>
          </cell>
        </row>
        <row r="76">
          <cell r="C76">
            <v>141981.51</v>
          </cell>
        </row>
        <row r="77">
          <cell r="C77">
            <v>335638.25</v>
          </cell>
        </row>
        <row r="78">
          <cell r="C78">
            <v>9147.4699999999993</v>
          </cell>
        </row>
        <row r="79">
          <cell r="C79">
            <v>21953.02</v>
          </cell>
        </row>
        <row r="80">
          <cell r="C80">
            <v>688650</v>
          </cell>
        </row>
        <row r="81">
          <cell r="C81">
            <v>436500</v>
          </cell>
        </row>
        <row r="82">
          <cell r="C82">
            <v>1630</v>
          </cell>
        </row>
        <row r="83">
          <cell r="C83">
            <v>193200</v>
          </cell>
        </row>
        <row r="84">
          <cell r="C84">
            <v>1400</v>
          </cell>
        </row>
      </sheetData>
      <sheetData sheetId="6"/>
      <sheetData sheetId="7"/>
      <sheetData sheetId="8"/>
      <sheetData sheetId="9"/>
      <sheetData sheetId="10">
        <row r="380">
          <cell r="D380">
            <v>-160568.42000000001</v>
          </cell>
        </row>
        <row r="488">
          <cell r="C488">
            <v>30897588.870000001</v>
          </cell>
          <cell r="D488">
            <v>180976832.23999998</v>
          </cell>
        </row>
        <row r="505">
          <cell r="C505">
            <v>25616138</v>
          </cell>
          <cell r="D505">
            <v>229174633.03999999</v>
          </cell>
        </row>
        <row r="552">
          <cell r="C552">
            <v>29535720.039999999</v>
          </cell>
          <cell r="D552">
            <v>194460954.92999998</v>
          </cell>
        </row>
        <row r="567">
          <cell r="C567">
            <v>30000</v>
          </cell>
          <cell r="D567">
            <v>0</v>
          </cell>
        </row>
        <row r="584">
          <cell r="C584">
            <v>2286400.4500000002</v>
          </cell>
          <cell r="D584">
            <v>26153747.859999999</v>
          </cell>
        </row>
        <row r="597">
          <cell r="C597">
            <v>1.1059455573558807E-9</v>
          </cell>
        </row>
        <row r="619">
          <cell r="C619">
            <v>15729442.91</v>
          </cell>
          <cell r="D619">
            <v>89820611.929999992</v>
          </cell>
        </row>
        <row r="632">
          <cell r="C632">
            <v>141981.51</v>
          </cell>
          <cell r="D632">
            <v>755694.55</v>
          </cell>
        </row>
      </sheetData>
      <sheetData sheetId="11">
        <row r="14">
          <cell r="K14">
            <v>57143407.930000007</v>
          </cell>
        </row>
      </sheetData>
      <sheetData sheetId="12"/>
      <sheetData sheetId="13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topLeftCell="A4" workbookViewId="0">
      <selection activeCell="O16" sqref="O16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28 de Febrero de 2025  y  2024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2025</v>
      </c>
      <c r="C8" s="5">
        <f>+[1]BALANZA!C4</f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NF'!C488</f>
        <v>30897588.870000001</v>
      </c>
      <c r="C11" s="8">
        <f>+'[1]Notas NF'!D488</f>
        <v>180976832.23999998</v>
      </c>
      <c r="F11" s="2">
        <v>174411030.84999999</v>
      </c>
      <c r="G11" s="2">
        <f>+C11-F11</f>
        <v>6565801.3899999857</v>
      </c>
      <c r="N11" s="2"/>
    </row>
    <row r="12" spans="1:14">
      <c r="A12" s="7" t="s">
        <v>5</v>
      </c>
      <c r="B12" s="8">
        <f>+'[1]Notas NF'!C505</f>
        <v>25616138</v>
      </c>
      <c r="C12" s="8">
        <f>+'[1]Notas NF'!D505</f>
        <v>229174633.03999999</v>
      </c>
      <c r="F12" s="2">
        <v>104423221</v>
      </c>
      <c r="G12" s="2">
        <f t="shared" ref="G12:G35" si="0">+C12-F12</f>
        <v>124751412.03999999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56513726.870000005</v>
      </c>
      <c r="C14" s="10">
        <f>SUM(C10:C13)</f>
        <v>410151465.27999997</v>
      </c>
      <c r="F14" s="2">
        <v>278834251.85000002</v>
      </c>
      <c r="G14" s="2">
        <f t="shared" si="0"/>
        <v>131317213.42999995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NF'!C552</f>
        <v>29535720.039999999</v>
      </c>
      <c r="C17" s="8">
        <f>+'[1]Notas NF'!D552</f>
        <v>194460954.92999998</v>
      </c>
      <c r="F17" s="2">
        <v>151685872.24000001</v>
      </c>
      <c r="G17" s="2">
        <f t="shared" si="0"/>
        <v>42775082.689999968</v>
      </c>
      <c r="I17" s="2">
        <f>+C17-193594772.55</f>
        <v>866182.37999996543</v>
      </c>
      <c r="N17" s="2"/>
    </row>
    <row r="18" spans="1:14">
      <c r="A18" s="7" t="s">
        <v>10</v>
      </c>
      <c r="B18" s="8">
        <f>+'[1]Notas NF'!C567</f>
        <v>30000</v>
      </c>
      <c r="C18" s="8">
        <f>+'[1]Notas NF'!D567</f>
        <v>0</v>
      </c>
      <c r="F18" s="2">
        <v>12931665.890000001</v>
      </c>
      <c r="G18" s="2">
        <f t="shared" si="0"/>
        <v>-12931665.890000001</v>
      </c>
      <c r="I18" s="2"/>
      <c r="N18" s="2"/>
    </row>
    <row r="19" spans="1:14">
      <c r="A19" s="7" t="s">
        <v>11</v>
      </c>
      <c r="B19" s="8">
        <f>+'[1]Notas NF'!C584</f>
        <v>2286400.4500000002</v>
      </c>
      <c r="C19" s="8">
        <f>+'[1]Notas NF'!D584</f>
        <v>26153747.859999999</v>
      </c>
      <c r="F19" s="2">
        <v>28488363.559999999</v>
      </c>
      <c r="G19" s="2">
        <f t="shared" si="0"/>
        <v>-2334615.6999999993</v>
      </c>
      <c r="I19" s="2"/>
      <c r="J19" s="2"/>
      <c r="K19" s="2"/>
      <c r="N19" s="2"/>
    </row>
    <row r="20" spans="1:14" ht="13.5" customHeight="1">
      <c r="A20" s="7" t="s">
        <v>12</v>
      </c>
      <c r="B20" s="8">
        <f>'[1]Notas NF'!C597</f>
        <v>1.1059455573558807E-9</v>
      </c>
      <c r="C20" s="8">
        <f>+[1]nota12!K14-'[1]Notas NF'!D380</f>
        <v>57303976.350000009</v>
      </c>
      <c r="F20" s="2">
        <v>0</v>
      </c>
      <c r="G20" s="2">
        <f t="shared" si="0"/>
        <v>57303976.350000009</v>
      </c>
      <c r="I20" s="2"/>
      <c r="N20" s="2"/>
    </row>
    <row r="21" spans="1:14" ht="27" hidden="1" customHeight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NF'!C619</f>
        <v>15729442.91</v>
      </c>
      <c r="C22" s="8">
        <f>+'[1]Notas NF'!D619</f>
        <v>89820611.929999992</v>
      </c>
      <c r="F22" s="2">
        <v>56717745.43</v>
      </c>
      <c r="G22" s="2">
        <f t="shared" si="0"/>
        <v>33102866.499999993</v>
      </c>
      <c r="I22" s="2"/>
      <c r="N22" s="2"/>
    </row>
    <row r="23" spans="1:14">
      <c r="A23" s="7" t="s">
        <v>15</v>
      </c>
      <c r="B23" s="9">
        <f>+'[1]Notas NF'!C632</f>
        <v>141981.51</v>
      </c>
      <c r="C23" s="9">
        <f>+'[1]Notas NF'!D632</f>
        <v>755694.55</v>
      </c>
      <c r="E23" s="2">
        <f>+B24</f>
        <v>47723544.909999996</v>
      </c>
      <c r="F23" s="2">
        <v>3322836.74</v>
      </c>
      <c r="G23" s="2">
        <f t="shared" si="0"/>
        <v>-2567142.1900000004</v>
      </c>
      <c r="I23" s="2"/>
      <c r="K23" s="2"/>
      <c r="N23" s="2"/>
    </row>
    <row r="24" spans="1:14">
      <c r="A24" s="6" t="s">
        <v>16</v>
      </c>
      <c r="B24" s="14">
        <f>SUM(B17:B23)</f>
        <v>47723544.909999996</v>
      </c>
      <c r="C24" s="14">
        <f>SUM(C17:C23)</f>
        <v>368494985.62</v>
      </c>
      <c r="E24" s="2">
        <f>SUM([1]BALANZA!C48:C84)</f>
        <v>1262226584.0599999</v>
      </c>
      <c r="F24" s="2">
        <v>253146483.86000001</v>
      </c>
      <c r="G24" s="2">
        <f t="shared" si="0"/>
        <v>115348501.75999999</v>
      </c>
      <c r="I24" s="2">
        <f>+B24-C24</f>
        <v>-320771440.71000004</v>
      </c>
      <c r="N24" s="2"/>
    </row>
    <row r="25" spans="1:14">
      <c r="A25" s="11"/>
      <c r="B25" s="12"/>
      <c r="C25" s="12"/>
      <c r="E25" s="2">
        <f>+E23-E24</f>
        <v>-1214503039.1499999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8790181.9600000083</v>
      </c>
      <c r="C30" s="15">
        <f>+C14-C24</f>
        <v>41656479.659999967</v>
      </c>
      <c r="F30" s="2">
        <v>25687767.99000001</v>
      </c>
      <c r="G30" s="2">
        <f t="shared" si="0"/>
        <v>15968711.669999957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8790181.9600000083</v>
      </c>
      <c r="C33" s="8">
        <f>+C30</f>
        <v>41656479.659999967</v>
      </c>
      <c r="F33" s="2">
        <v>25687767.99000001</v>
      </c>
      <c r="G33" s="2">
        <f t="shared" si="0"/>
        <v>15968711.669999957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8790181.9600000083</v>
      </c>
      <c r="C35" s="15">
        <f>+C33</f>
        <v>41656479.659999967</v>
      </c>
      <c r="F35" s="2">
        <v>25687767.99000001</v>
      </c>
      <c r="G35" s="2">
        <f t="shared" si="0"/>
        <v>15968711.669999957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'!A64</f>
        <v>Licda. Paula Maileny Morillo</v>
      </c>
      <c r="B41" s="22" t="str">
        <f>+'[1]ES F '!B64</f>
        <v>Licda. María Patricia Almonte</v>
      </c>
      <c r="C41" s="22"/>
    </row>
    <row r="42" spans="1:10">
      <c r="A42" s="23" t="s">
        <v>24</v>
      </c>
      <c r="B42" s="24" t="str">
        <f>+'[1]ES F '!B65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2025-03-12T13:44:10Z</dcterms:created>
  <dcterms:modified xsi:type="dcterms:W3CDTF">2025-03-12T13:45:04Z</dcterms:modified>
</cp:coreProperties>
</file>