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42" i="1" l="1"/>
  <c r="B41" i="1"/>
  <c r="A41" i="1"/>
  <c r="G34" i="1"/>
  <c r="G32" i="1"/>
  <c r="G31" i="1"/>
  <c r="G29" i="1"/>
  <c r="G28" i="1"/>
  <c r="G27" i="1"/>
  <c r="G26" i="1"/>
  <c r="G25" i="1"/>
  <c r="E24" i="1"/>
  <c r="C23" i="1"/>
  <c r="G23" i="1" s="1"/>
  <c r="B23" i="1"/>
  <c r="C22" i="1"/>
  <c r="G22" i="1" s="1"/>
  <c r="B22" i="1"/>
  <c r="G21" i="1"/>
  <c r="C20" i="1"/>
  <c r="B20" i="1"/>
  <c r="C19" i="1"/>
  <c r="B19" i="1"/>
  <c r="C18" i="1"/>
  <c r="B18" i="1"/>
  <c r="C17" i="1"/>
  <c r="B17" i="1"/>
  <c r="G16" i="1"/>
  <c r="G15" i="1"/>
  <c r="G13" i="1"/>
  <c r="C12" i="1"/>
  <c r="G12" i="1" s="1"/>
  <c r="B12" i="1"/>
  <c r="C11" i="1"/>
  <c r="G11" i="1" s="1"/>
  <c r="B11" i="1"/>
  <c r="C8" i="1"/>
  <c r="B8" i="1"/>
  <c r="A6" i="1"/>
  <c r="A4" i="1"/>
  <c r="B14" i="1" l="1"/>
  <c r="B30" i="1" s="1"/>
  <c r="B33" i="1" s="1"/>
  <c r="B35" i="1" s="1"/>
  <c r="C24" i="1"/>
  <c r="I24" i="1" s="1"/>
  <c r="B24" i="1"/>
  <c r="C14" i="1"/>
  <c r="G17" i="1"/>
  <c r="E23" i="1"/>
  <c r="E25" i="1" s="1"/>
  <c r="G24" i="1"/>
  <c r="I17" i="1"/>
  <c r="G18" i="1"/>
  <c r="G19" i="1"/>
  <c r="G20" i="1"/>
  <c r="C30" i="1" l="1"/>
  <c r="C33" i="1" s="1"/>
  <c r="G14" i="1"/>
  <c r="G30" i="1"/>
  <c r="G33" i="1" l="1"/>
  <c r="C35" i="1"/>
  <c r="G35" i="1" s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<sst xmlns="http://schemas.openxmlformats.org/spreadsheetml/2006/main" count="27" uniqueCount="27">
  <si>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</si>
  <si>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</si>
  <si>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18,19)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</si>
  <si>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</si>
  <si>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</si>
  <si>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</si>
  <si>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</si>
  <si>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</si>
  <si>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20,21,22,23,24,25,26)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</si>
  <si>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</si>
  <si>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</si>
  <si>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</si>
  <si>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</si>
  <si>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</si>
  <si>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</si>
  <si>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</si>
  <si>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</si>
  <si>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</si>
  <si>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</si>
  <si>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</si>
  <si>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</si>
  <si>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</si>
  <si>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</si>
  <si>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</si>
  <si>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Encargada de Contabilidad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</si>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</sst>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 vertical="center" indent="5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indent="5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2533650</xdr:colOff>
      <xdr:row>55</xdr:row>
      <xdr:rowOff>9525</xdr:rowOff>
    </xdr:from>
    <xdr:to>
      <xdr:col>3</xdr:col>
      <xdr:colOff>0</xdr:colOff>
      <xdr:row>56</xdr:row>
      <xdr:rowOff>38100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429625"/>
          <a:ext cx="2495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1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31 de enero de 2025  y  2024</v>
          </cell>
        </row>
        <row r="4">
          <cell r="B4">
            <v>2025</v>
          </cell>
          <cell r="C4">
            <v>2024</v>
          </cell>
        </row>
        <row r="48">
          <cell r="C48">
            <v>270856525.61000001</v>
          </cell>
        </row>
        <row r="49">
          <cell r="C49">
            <v>23279837.379999999</v>
          </cell>
        </row>
        <row r="50">
          <cell r="C50">
            <v>3463179.49</v>
          </cell>
        </row>
        <row r="51">
          <cell r="C51">
            <v>192875.05</v>
          </cell>
        </row>
        <row r="52">
          <cell r="C52">
            <v>156514.22</v>
          </cell>
        </row>
        <row r="53">
          <cell r="C53">
            <v>9884151.7200000007</v>
          </cell>
        </row>
        <row r="54">
          <cell r="C54">
            <v>1972784.94</v>
          </cell>
        </row>
        <row r="55">
          <cell r="C55">
            <v>38206151.979999997</v>
          </cell>
        </row>
        <row r="56">
          <cell r="C56">
            <v>375383.76</v>
          </cell>
        </row>
        <row r="57">
          <cell r="C57">
            <v>193172</v>
          </cell>
        </row>
        <row r="58">
          <cell r="C58">
            <v>17472910.079999998</v>
          </cell>
        </row>
        <row r="59">
          <cell r="C59">
            <v>7106.65</v>
          </cell>
        </row>
        <row r="60">
          <cell r="C60">
            <v>1436011.51</v>
          </cell>
        </row>
        <row r="61">
          <cell r="C61">
            <v>252299.3</v>
          </cell>
        </row>
        <row r="62">
          <cell r="C62">
            <v>808793054.60000002</v>
          </cell>
        </row>
        <row r="63">
          <cell r="C63">
            <v>236147019.97999999</v>
          </cell>
        </row>
        <row r="64">
          <cell r="C64">
            <v>41656479.659999996</v>
          </cell>
        </row>
        <row r="65">
          <cell r="C65">
            <v>16352544.25</v>
          </cell>
        </row>
        <row r="66">
          <cell r="C66">
            <v>3993167</v>
          </cell>
        </row>
        <row r="67">
          <cell r="C67">
            <v>4628652</v>
          </cell>
        </row>
        <row r="68">
          <cell r="C68">
            <v>12024494</v>
          </cell>
        </row>
        <row r="69">
          <cell r="C69">
            <v>599585</v>
          </cell>
        </row>
        <row r="70">
          <cell r="C70">
            <v>215000</v>
          </cell>
        </row>
        <row r="71">
          <cell r="C71">
            <v>852077.64</v>
          </cell>
        </row>
        <row r="72">
          <cell r="C72">
            <v>853739.11</v>
          </cell>
        </row>
        <row r="73">
          <cell r="C73">
            <v>142822.85</v>
          </cell>
        </row>
        <row r="74">
          <cell r="C74">
            <v>142665.19</v>
          </cell>
        </row>
        <row r="75">
          <cell r="C75">
            <v>70591.960000000006</v>
          </cell>
        </row>
        <row r="76">
          <cell r="C76">
            <v>29225.55</v>
          </cell>
        </row>
        <row r="77">
          <cell r="C77">
            <v>7741447.7699999996</v>
          </cell>
        </row>
        <row r="78">
          <cell r="C78">
            <v>346887.35</v>
          </cell>
        </row>
        <row r="79">
          <cell r="C79">
            <v>46922.98</v>
          </cell>
        </row>
        <row r="80">
          <cell r="C80">
            <v>1784789.92</v>
          </cell>
        </row>
        <row r="81">
          <cell r="C81">
            <v>87479.63</v>
          </cell>
        </row>
        <row r="82">
          <cell r="C82">
            <v>99064.97</v>
          </cell>
        </row>
        <row r="83">
          <cell r="C83">
            <v>30000</v>
          </cell>
        </row>
      </sheetData>
      <sheetData sheetId="6"/>
      <sheetData sheetId="7"/>
      <sheetData sheetId="8"/>
      <sheetData sheetId="9"/>
      <sheetData sheetId="10">
        <row r="380">
          <cell r="D380">
            <v>-160568.42000000001</v>
          </cell>
        </row>
        <row r="488">
          <cell r="C488">
            <v>16352544.25</v>
          </cell>
          <cell r="D488">
            <v>180976832.23999998</v>
          </cell>
        </row>
        <row r="505">
          <cell r="C505">
            <v>8621819</v>
          </cell>
          <cell r="D505">
            <v>229174633.03999999</v>
          </cell>
        </row>
        <row r="553">
          <cell r="C553">
            <v>14687718.6</v>
          </cell>
          <cell r="D553">
            <v>194460954.92999998</v>
          </cell>
        </row>
        <row r="568">
          <cell r="C568">
            <v>30000</v>
          </cell>
          <cell r="D568">
            <v>0</v>
          </cell>
        </row>
        <row r="585">
          <cell r="C585">
            <v>0</v>
          </cell>
          <cell r="D585">
            <v>26153747.859999999</v>
          </cell>
        </row>
        <row r="598">
          <cell r="C598">
            <v>1.1059455573558807E-9</v>
          </cell>
        </row>
        <row r="620">
          <cell r="C620">
            <v>10261595.689999999</v>
          </cell>
          <cell r="D620">
            <v>89820611.929999992</v>
          </cell>
        </row>
        <row r="633">
          <cell r="C633">
            <v>87479.63</v>
          </cell>
          <cell r="D633">
            <v>755694.55</v>
          </cell>
        </row>
      </sheetData>
      <sheetData sheetId="11">
        <row r="14">
          <cell r="K14">
            <v>57143407.930000007</v>
          </cell>
        </row>
      </sheetData>
      <sheetData sheetId="12"/>
      <sheetData sheetId="13">
        <row r="64">
          <cell r="A64" t="str">
            <v>Licda. Paula Maileny Morillo</v>
          </cell>
          <cell r="B64" t="str">
            <v>Licda. María Patricia Almonte</v>
          </cell>
        </row>
        <row r="65">
          <cell r="B65" t="str">
            <v>Directora Administrativa-Financiera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52"/>
  <sheetViews>
    <sheetView tabSelected="1" workbookViewId="0">
      <selection activeCell="S25" sqref="S25"/>
    </sheetView>
  </sheetViews>
  <sheetFormatPr baseColWidth="10" defaultColWidth="9.140625" defaultRowHeight="15"/>
  <cols>
    <col min="1" max="1" width="44.7109375" customWidth="1"/>
    <col min="2" max="3" width="18" customWidth="1"/>
    <col min="4" max="4" width="11.42578125" hidden="1" customWidth="1"/>
    <col min="5" max="5" width="11.7109375" hidden="1" customWidth="1"/>
    <col min="6" max="6" width="13.7109375" style="2" hidden="1" customWidth="1"/>
    <col min="7" max="7" width="11.42578125" hidden="1" customWidth="1"/>
    <col min="8" max="8" width="0" hidden="1" customWidth="1"/>
    <col min="9" max="9" width="3.5703125" hidden="1" customWidth="1"/>
    <col min="10" max="10" width="12.7109375" hidden="1" customWidth="1"/>
    <col min="11" max="11" width="13.7109375" bestFit="1" customWidth="1"/>
    <col min="255" max="255" width="44.7109375" customWidth="1"/>
    <col min="256" max="257" width="18" customWidth="1"/>
    <col min="258" max="264" width="0" hidden="1" customWidth="1"/>
    <col min="265" max="265" width="13.7109375" bestFit="1" customWidth="1"/>
    <col min="266" max="266" width="15.140625" bestFit="1" customWidth="1"/>
    <col min="267" max="267" width="14.85546875" bestFit="1" customWidth="1"/>
    <col min="511" max="511" width="44.7109375" customWidth="1"/>
    <col min="512" max="513" width="18" customWidth="1"/>
    <col min="514" max="520" width="0" hidden="1" customWidth="1"/>
    <col min="521" max="521" width="13.7109375" bestFit="1" customWidth="1"/>
    <col min="522" max="522" width="15.140625" bestFit="1" customWidth="1"/>
    <col min="523" max="523" width="14.85546875" bestFit="1" customWidth="1"/>
    <col min="767" max="767" width="44.7109375" customWidth="1"/>
    <col min="768" max="769" width="18" customWidth="1"/>
    <col min="770" max="776" width="0" hidden="1" customWidth="1"/>
    <col min="777" max="777" width="13.7109375" bestFit="1" customWidth="1"/>
    <col min="778" max="778" width="15.140625" bestFit="1" customWidth="1"/>
    <col min="779" max="779" width="14.85546875" bestFit="1" customWidth="1"/>
    <col min="1023" max="1023" width="44.7109375" customWidth="1"/>
    <col min="1024" max="1025" width="18" customWidth="1"/>
    <col min="1026" max="1032" width="0" hidden="1" customWidth="1"/>
    <col min="1033" max="1033" width="13.7109375" bestFit="1" customWidth="1"/>
    <col min="1034" max="1034" width="15.140625" bestFit="1" customWidth="1"/>
    <col min="1035" max="1035" width="14.85546875" bestFit="1" customWidth="1"/>
    <col min="1279" max="1279" width="44.7109375" customWidth="1"/>
    <col min="1280" max="1281" width="18" customWidth="1"/>
    <col min="1282" max="1288" width="0" hidden="1" customWidth="1"/>
    <col min="1289" max="1289" width="13.7109375" bestFit="1" customWidth="1"/>
    <col min="1290" max="1290" width="15.140625" bestFit="1" customWidth="1"/>
    <col min="1291" max="1291" width="14.85546875" bestFit="1" customWidth="1"/>
    <col min="1535" max="1535" width="44.7109375" customWidth="1"/>
    <col min="1536" max="1537" width="18" customWidth="1"/>
    <col min="1538" max="1544" width="0" hidden="1" customWidth="1"/>
    <col min="1545" max="1545" width="13.7109375" bestFit="1" customWidth="1"/>
    <col min="1546" max="1546" width="15.140625" bestFit="1" customWidth="1"/>
    <col min="1547" max="1547" width="14.85546875" bestFit="1" customWidth="1"/>
    <col min="1791" max="1791" width="44.7109375" customWidth="1"/>
    <col min="1792" max="1793" width="18" customWidth="1"/>
    <col min="1794" max="1800" width="0" hidden="1" customWidth="1"/>
    <col min="1801" max="1801" width="13.7109375" bestFit="1" customWidth="1"/>
    <col min="1802" max="1802" width="15.140625" bestFit="1" customWidth="1"/>
    <col min="1803" max="1803" width="14.85546875" bestFit="1" customWidth="1"/>
    <col min="2047" max="2047" width="44.7109375" customWidth="1"/>
    <col min="2048" max="2049" width="18" customWidth="1"/>
    <col min="2050" max="2056" width="0" hidden="1" customWidth="1"/>
    <col min="2057" max="2057" width="13.7109375" bestFit="1" customWidth="1"/>
    <col min="2058" max="2058" width="15.140625" bestFit="1" customWidth="1"/>
    <col min="2059" max="2059" width="14.85546875" bestFit="1" customWidth="1"/>
    <col min="2303" max="2303" width="44.7109375" customWidth="1"/>
    <col min="2304" max="2305" width="18" customWidth="1"/>
    <col min="2306" max="2312" width="0" hidden="1" customWidth="1"/>
    <col min="2313" max="2313" width="13.7109375" bestFit="1" customWidth="1"/>
    <col min="2314" max="2314" width="15.140625" bestFit="1" customWidth="1"/>
    <col min="2315" max="2315" width="14.85546875" bestFit="1" customWidth="1"/>
    <col min="2559" max="2559" width="44.7109375" customWidth="1"/>
    <col min="2560" max="2561" width="18" customWidth="1"/>
    <col min="2562" max="2568" width="0" hidden="1" customWidth="1"/>
    <col min="2569" max="2569" width="13.7109375" bestFit="1" customWidth="1"/>
    <col min="2570" max="2570" width="15.140625" bestFit="1" customWidth="1"/>
    <col min="2571" max="2571" width="14.85546875" bestFit="1" customWidth="1"/>
    <col min="2815" max="2815" width="44.7109375" customWidth="1"/>
    <col min="2816" max="2817" width="18" customWidth="1"/>
    <col min="2818" max="2824" width="0" hidden="1" customWidth="1"/>
    <col min="2825" max="2825" width="13.7109375" bestFit="1" customWidth="1"/>
    <col min="2826" max="2826" width="15.140625" bestFit="1" customWidth="1"/>
    <col min="2827" max="2827" width="14.85546875" bestFit="1" customWidth="1"/>
    <col min="3071" max="3071" width="44.7109375" customWidth="1"/>
    <col min="3072" max="3073" width="18" customWidth="1"/>
    <col min="3074" max="3080" width="0" hidden="1" customWidth="1"/>
    <col min="3081" max="3081" width="13.7109375" bestFit="1" customWidth="1"/>
    <col min="3082" max="3082" width="15.140625" bestFit="1" customWidth="1"/>
    <col min="3083" max="3083" width="14.85546875" bestFit="1" customWidth="1"/>
    <col min="3327" max="3327" width="44.7109375" customWidth="1"/>
    <col min="3328" max="3329" width="18" customWidth="1"/>
    <col min="3330" max="3336" width="0" hidden="1" customWidth="1"/>
    <col min="3337" max="3337" width="13.7109375" bestFit="1" customWidth="1"/>
    <col min="3338" max="3338" width="15.140625" bestFit="1" customWidth="1"/>
    <col min="3339" max="3339" width="14.85546875" bestFit="1" customWidth="1"/>
    <col min="3583" max="3583" width="44.7109375" customWidth="1"/>
    <col min="3584" max="3585" width="18" customWidth="1"/>
    <col min="3586" max="3592" width="0" hidden="1" customWidth="1"/>
    <col min="3593" max="3593" width="13.7109375" bestFit="1" customWidth="1"/>
    <col min="3594" max="3594" width="15.140625" bestFit="1" customWidth="1"/>
    <col min="3595" max="3595" width="14.85546875" bestFit="1" customWidth="1"/>
    <col min="3839" max="3839" width="44.7109375" customWidth="1"/>
    <col min="3840" max="3841" width="18" customWidth="1"/>
    <col min="3842" max="3848" width="0" hidden="1" customWidth="1"/>
    <col min="3849" max="3849" width="13.7109375" bestFit="1" customWidth="1"/>
    <col min="3850" max="3850" width="15.140625" bestFit="1" customWidth="1"/>
    <col min="3851" max="3851" width="14.85546875" bestFit="1" customWidth="1"/>
    <col min="4095" max="4095" width="44.7109375" customWidth="1"/>
    <col min="4096" max="4097" width="18" customWidth="1"/>
    <col min="4098" max="4104" width="0" hidden="1" customWidth="1"/>
    <col min="4105" max="4105" width="13.7109375" bestFit="1" customWidth="1"/>
    <col min="4106" max="4106" width="15.140625" bestFit="1" customWidth="1"/>
    <col min="4107" max="4107" width="14.85546875" bestFit="1" customWidth="1"/>
    <col min="4351" max="4351" width="44.7109375" customWidth="1"/>
    <col min="4352" max="4353" width="18" customWidth="1"/>
    <col min="4354" max="4360" width="0" hidden="1" customWidth="1"/>
    <col min="4361" max="4361" width="13.7109375" bestFit="1" customWidth="1"/>
    <col min="4362" max="4362" width="15.140625" bestFit="1" customWidth="1"/>
    <col min="4363" max="4363" width="14.85546875" bestFit="1" customWidth="1"/>
    <col min="4607" max="4607" width="44.7109375" customWidth="1"/>
    <col min="4608" max="4609" width="18" customWidth="1"/>
    <col min="4610" max="4616" width="0" hidden="1" customWidth="1"/>
    <col min="4617" max="4617" width="13.7109375" bestFit="1" customWidth="1"/>
    <col min="4618" max="4618" width="15.140625" bestFit="1" customWidth="1"/>
    <col min="4619" max="4619" width="14.85546875" bestFit="1" customWidth="1"/>
    <col min="4863" max="4863" width="44.7109375" customWidth="1"/>
    <col min="4864" max="4865" width="18" customWidth="1"/>
    <col min="4866" max="4872" width="0" hidden="1" customWidth="1"/>
    <col min="4873" max="4873" width="13.7109375" bestFit="1" customWidth="1"/>
    <col min="4874" max="4874" width="15.140625" bestFit="1" customWidth="1"/>
    <col min="4875" max="4875" width="14.85546875" bestFit="1" customWidth="1"/>
    <col min="5119" max="5119" width="44.7109375" customWidth="1"/>
    <col min="5120" max="5121" width="18" customWidth="1"/>
    <col min="5122" max="5128" width="0" hidden="1" customWidth="1"/>
    <col min="5129" max="5129" width="13.7109375" bestFit="1" customWidth="1"/>
    <col min="5130" max="5130" width="15.140625" bestFit="1" customWidth="1"/>
    <col min="5131" max="5131" width="14.85546875" bestFit="1" customWidth="1"/>
    <col min="5375" max="5375" width="44.7109375" customWidth="1"/>
    <col min="5376" max="5377" width="18" customWidth="1"/>
    <col min="5378" max="5384" width="0" hidden="1" customWidth="1"/>
    <col min="5385" max="5385" width="13.7109375" bestFit="1" customWidth="1"/>
    <col min="5386" max="5386" width="15.140625" bestFit="1" customWidth="1"/>
    <col min="5387" max="5387" width="14.85546875" bestFit="1" customWidth="1"/>
    <col min="5631" max="5631" width="44.7109375" customWidth="1"/>
    <col min="5632" max="5633" width="18" customWidth="1"/>
    <col min="5634" max="5640" width="0" hidden="1" customWidth="1"/>
    <col min="5641" max="5641" width="13.7109375" bestFit="1" customWidth="1"/>
    <col min="5642" max="5642" width="15.140625" bestFit="1" customWidth="1"/>
    <col min="5643" max="5643" width="14.85546875" bestFit="1" customWidth="1"/>
    <col min="5887" max="5887" width="44.7109375" customWidth="1"/>
    <col min="5888" max="5889" width="18" customWidth="1"/>
    <col min="5890" max="5896" width="0" hidden="1" customWidth="1"/>
    <col min="5897" max="5897" width="13.7109375" bestFit="1" customWidth="1"/>
    <col min="5898" max="5898" width="15.140625" bestFit="1" customWidth="1"/>
    <col min="5899" max="5899" width="14.85546875" bestFit="1" customWidth="1"/>
    <col min="6143" max="6143" width="44.7109375" customWidth="1"/>
    <col min="6144" max="6145" width="18" customWidth="1"/>
    <col min="6146" max="6152" width="0" hidden="1" customWidth="1"/>
    <col min="6153" max="6153" width="13.7109375" bestFit="1" customWidth="1"/>
    <col min="6154" max="6154" width="15.140625" bestFit="1" customWidth="1"/>
    <col min="6155" max="6155" width="14.85546875" bestFit="1" customWidth="1"/>
    <col min="6399" max="6399" width="44.7109375" customWidth="1"/>
    <col min="6400" max="6401" width="18" customWidth="1"/>
    <col min="6402" max="6408" width="0" hidden="1" customWidth="1"/>
    <col min="6409" max="6409" width="13.7109375" bestFit="1" customWidth="1"/>
    <col min="6410" max="6410" width="15.140625" bestFit="1" customWidth="1"/>
    <col min="6411" max="6411" width="14.85546875" bestFit="1" customWidth="1"/>
    <col min="6655" max="6655" width="44.7109375" customWidth="1"/>
    <col min="6656" max="6657" width="18" customWidth="1"/>
    <col min="6658" max="6664" width="0" hidden="1" customWidth="1"/>
    <col min="6665" max="6665" width="13.7109375" bestFit="1" customWidth="1"/>
    <col min="6666" max="6666" width="15.140625" bestFit="1" customWidth="1"/>
    <col min="6667" max="6667" width="14.85546875" bestFit="1" customWidth="1"/>
    <col min="6911" max="6911" width="44.7109375" customWidth="1"/>
    <col min="6912" max="6913" width="18" customWidth="1"/>
    <col min="6914" max="6920" width="0" hidden="1" customWidth="1"/>
    <col min="6921" max="6921" width="13.7109375" bestFit="1" customWidth="1"/>
    <col min="6922" max="6922" width="15.140625" bestFit="1" customWidth="1"/>
    <col min="6923" max="6923" width="14.85546875" bestFit="1" customWidth="1"/>
    <col min="7167" max="7167" width="44.7109375" customWidth="1"/>
    <col min="7168" max="7169" width="18" customWidth="1"/>
    <col min="7170" max="7176" width="0" hidden="1" customWidth="1"/>
    <col min="7177" max="7177" width="13.7109375" bestFit="1" customWidth="1"/>
    <col min="7178" max="7178" width="15.140625" bestFit="1" customWidth="1"/>
    <col min="7179" max="7179" width="14.85546875" bestFit="1" customWidth="1"/>
    <col min="7423" max="7423" width="44.7109375" customWidth="1"/>
    <col min="7424" max="7425" width="18" customWidth="1"/>
    <col min="7426" max="7432" width="0" hidden="1" customWidth="1"/>
    <col min="7433" max="7433" width="13.7109375" bestFit="1" customWidth="1"/>
    <col min="7434" max="7434" width="15.140625" bestFit="1" customWidth="1"/>
    <col min="7435" max="7435" width="14.85546875" bestFit="1" customWidth="1"/>
    <col min="7679" max="7679" width="44.7109375" customWidth="1"/>
    <col min="7680" max="7681" width="18" customWidth="1"/>
    <col min="7682" max="7688" width="0" hidden="1" customWidth="1"/>
    <col min="7689" max="7689" width="13.7109375" bestFit="1" customWidth="1"/>
    <col min="7690" max="7690" width="15.140625" bestFit="1" customWidth="1"/>
    <col min="7691" max="7691" width="14.85546875" bestFit="1" customWidth="1"/>
    <col min="7935" max="7935" width="44.7109375" customWidth="1"/>
    <col min="7936" max="7937" width="18" customWidth="1"/>
    <col min="7938" max="7944" width="0" hidden="1" customWidth="1"/>
    <col min="7945" max="7945" width="13.7109375" bestFit="1" customWidth="1"/>
    <col min="7946" max="7946" width="15.140625" bestFit="1" customWidth="1"/>
    <col min="7947" max="7947" width="14.85546875" bestFit="1" customWidth="1"/>
    <col min="8191" max="8191" width="44.7109375" customWidth="1"/>
    <col min="8192" max="8193" width="18" customWidth="1"/>
    <col min="8194" max="8200" width="0" hidden="1" customWidth="1"/>
    <col min="8201" max="8201" width="13.7109375" bestFit="1" customWidth="1"/>
    <col min="8202" max="8202" width="15.140625" bestFit="1" customWidth="1"/>
    <col min="8203" max="8203" width="14.85546875" bestFit="1" customWidth="1"/>
    <col min="8447" max="8447" width="44.7109375" customWidth="1"/>
    <col min="8448" max="8449" width="18" customWidth="1"/>
    <col min="8450" max="8456" width="0" hidden="1" customWidth="1"/>
    <col min="8457" max="8457" width="13.7109375" bestFit="1" customWidth="1"/>
    <col min="8458" max="8458" width="15.140625" bestFit="1" customWidth="1"/>
    <col min="8459" max="8459" width="14.85546875" bestFit="1" customWidth="1"/>
    <col min="8703" max="8703" width="44.7109375" customWidth="1"/>
    <col min="8704" max="8705" width="18" customWidth="1"/>
    <col min="8706" max="8712" width="0" hidden="1" customWidth="1"/>
    <col min="8713" max="8713" width="13.7109375" bestFit="1" customWidth="1"/>
    <col min="8714" max="8714" width="15.140625" bestFit="1" customWidth="1"/>
    <col min="8715" max="8715" width="14.85546875" bestFit="1" customWidth="1"/>
    <col min="8959" max="8959" width="44.7109375" customWidth="1"/>
    <col min="8960" max="8961" width="18" customWidth="1"/>
    <col min="8962" max="8968" width="0" hidden="1" customWidth="1"/>
    <col min="8969" max="8969" width="13.7109375" bestFit="1" customWidth="1"/>
    <col min="8970" max="8970" width="15.140625" bestFit="1" customWidth="1"/>
    <col min="8971" max="8971" width="14.85546875" bestFit="1" customWidth="1"/>
    <col min="9215" max="9215" width="44.7109375" customWidth="1"/>
    <col min="9216" max="9217" width="18" customWidth="1"/>
    <col min="9218" max="9224" width="0" hidden="1" customWidth="1"/>
    <col min="9225" max="9225" width="13.7109375" bestFit="1" customWidth="1"/>
    <col min="9226" max="9226" width="15.140625" bestFit="1" customWidth="1"/>
    <col min="9227" max="9227" width="14.85546875" bestFit="1" customWidth="1"/>
    <col min="9471" max="9471" width="44.7109375" customWidth="1"/>
    <col min="9472" max="9473" width="18" customWidth="1"/>
    <col min="9474" max="9480" width="0" hidden="1" customWidth="1"/>
    <col min="9481" max="9481" width="13.7109375" bestFit="1" customWidth="1"/>
    <col min="9482" max="9482" width="15.140625" bestFit="1" customWidth="1"/>
    <col min="9483" max="9483" width="14.85546875" bestFit="1" customWidth="1"/>
    <col min="9727" max="9727" width="44.7109375" customWidth="1"/>
    <col min="9728" max="9729" width="18" customWidth="1"/>
    <col min="9730" max="9736" width="0" hidden="1" customWidth="1"/>
    <col min="9737" max="9737" width="13.7109375" bestFit="1" customWidth="1"/>
    <col min="9738" max="9738" width="15.140625" bestFit="1" customWidth="1"/>
    <col min="9739" max="9739" width="14.85546875" bestFit="1" customWidth="1"/>
    <col min="9983" max="9983" width="44.7109375" customWidth="1"/>
    <col min="9984" max="9985" width="18" customWidth="1"/>
    <col min="9986" max="9992" width="0" hidden="1" customWidth="1"/>
    <col min="9993" max="9993" width="13.7109375" bestFit="1" customWidth="1"/>
    <col min="9994" max="9994" width="15.140625" bestFit="1" customWidth="1"/>
    <col min="9995" max="9995" width="14.85546875" bestFit="1" customWidth="1"/>
    <col min="10239" max="10239" width="44.7109375" customWidth="1"/>
    <col min="10240" max="10241" width="18" customWidth="1"/>
    <col min="10242" max="10248" width="0" hidden="1" customWidth="1"/>
    <col min="10249" max="10249" width="13.7109375" bestFit="1" customWidth="1"/>
    <col min="10250" max="10250" width="15.140625" bestFit="1" customWidth="1"/>
    <col min="10251" max="10251" width="14.85546875" bestFit="1" customWidth="1"/>
    <col min="10495" max="10495" width="44.7109375" customWidth="1"/>
    <col min="10496" max="10497" width="18" customWidth="1"/>
    <col min="10498" max="10504" width="0" hidden="1" customWidth="1"/>
    <col min="10505" max="10505" width="13.7109375" bestFit="1" customWidth="1"/>
    <col min="10506" max="10506" width="15.140625" bestFit="1" customWidth="1"/>
    <col min="10507" max="10507" width="14.85546875" bestFit="1" customWidth="1"/>
    <col min="10751" max="10751" width="44.7109375" customWidth="1"/>
    <col min="10752" max="10753" width="18" customWidth="1"/>
    <col min="10754" max="10760" width="0" hidden="1" customWidth="1"/>
    <col min="10761" max="10761" width="13.7109375" bestFit="1" customWidth="1"/>
    <col min="10762" max="10762" width="15.140625" bestFit="1" customWidth="1"/>
    <col min="10763" max="10763" width="14.85546875" bestFit="1" customWidth="1"/>
    <col min="11007" max="11007" width="44.7109375" customWidth="1"/>
    <col min="11008" max="11009" width="18" customWidth="1"/>
    <col min="11010" max="11016" width="0" hidden="1" customWidth="1"/>
    <col min="11017" max="11017" width="13.7109375" bestFit="1" customWidth="1"/>
    <col min="11018" max="11018" width="15.140625" bestFit="1" customWidth="1"/>
    <col min="11019" max="11019" width="14.85546875" bestFit="1" customWidth="1"/>
    <col min="11263" max="11263" width="44.7109375" customWidth="1"/>
    <col min="11264" max="11265" width="18" customWidth="1"/>
    <col min="11266" max="11272" width="0" hidden="1" customWidth="1"/>
    <col min="11273" max="11273" width="13.7109375" bestFit="1" customWidth="1"/>
    <col min="11274" max="11274" width="15.140625" bestFit="1" customWidth="1"/>
    <col min="11275" max="11275" width="14.85546875" bestFit="1" customWidth="1"/>
    <col min="11519" max="11519" width="44.7109375" customWidth="1"/>
    <col min="11520" max="11521" width="18" customWidth="1"/>
    <col min="11522" max="11528" width="0" hidden="1" customWidth="1"/>
    <col min="11529" max="11529" width="13.7109375" bestFit="1" customWidth="1"/>
    <col min="11530" max="11530" width="15.140625" bestFit="1" customWidth="1"/>
    <col min="11531" max="11531" width="14.85546875" bestFit="1" customWidth="1"/>
    <col min="11775" max="11775" width="44.7109375" customWidth="1"/>
    <col min="11776" max="11777" width="18" customWidth="1"/>
    <col min="11778" max="11784" width="0" hidden="1" customWidth="1"/>
    <col min="11785" max="11785" width="13.7109375" bestFit="1" customWidth="1"/>
    <col min="11786" max="11786" width="15.140625" bestFit="1" customWidth="1"/>
    <col min="11787" max="11787" width="14.85546875" bestFit="1" customWidth="1"/>
    <col min="12031" max="12031" width="44.7109375" customWidth="1"/>
    <col min="12032" max="12033" width="18" customWidth="1"/>
    <col min="12034" max="12040" width="0" hidden="1" customWidth="1"/>
    <col min="12041" max="12041" width="13.7109375" bestFit="1" customWidth="1"/>
    <col min="12042" max="12042" width="15.140625" bestFit="1" customWidth="1"/>
    <col min="12043" max="12043" width="14.85546875" bestFit="1" customWidth="1"/>
    <col min="12287" max="12287" width="44.7109375" customWidth="1"/>
    <col min="12288" max="12289" width="18" customWidth="1"/>
    <col min="12290" max="12296" width="0" hidden="1" customWidth="1"/>
    <col min="12297" max="12297" width="13.7109375" bestFit="1" customWidth="1"/>
    <col min="12298" max="12298" width="15.140625" bestFit="1" customWidth="1"/>
    <col min="12299" max="12299" width="14.85546875" bestFit="1" customWidth="1"/>
    <col min="12543" max="12543" width="44.7109375" customWidth="1"/>
    <col min="12544" max="12545" width="18" customWidth="1"/>
    <col min="12546" max="12552" width="0" hidden="1" customWidth="1"/>
    <col min="12553" max="12553" width="13.7109375" bestFit="1" customWidth="1"/>
    <col min="12554" max="12554" width="15.140625" bestFit="1" customWidth="1"/>
    <col min="12555" max="12555" width="14.85546875" bestFit="1" customWidth="1"/>
    <col min="12799" max="12799" width="44.7109375" customWidth="1"/>
    <col min="12800" max="12801" width="18" customWidth="1"/>
    <col min="12802" max="12808" width="0" hidden="1" customWidth="1"/>
    <col min="12809" max="12809" width="13.7109375" bestFit="1" customWidth="1"/>
    <col min="12810" max="12810" width="15.140625" bestFit="1" customWidth="1"/>
    <col min="12811" max="12811" width="14.85546875" bestFit="1" customWidth="1"/>
    <col min="13055" max="13055" width="44.7109375" customWidth="1"/>
    <col min="13056" max="13057" width="18" customWidth="1"/>
    <col min="13058" max="13064" width="0" hidden="1" customWidth="1"/>
    <col min="13065" max="13065" width="13.7109375" bestFit="1" customWidth="1"/>
    <col min="13066" max="13066" width="15.140625" bestFit="1" customWidth="1"/>
    <col min="13067" max="13067" width="14.85546875" bestFit="1" customWidth="1"/>
    <col min="13311" max="13311" width="44.7109375" customWidth="1"/>
    <col min="13312" max="13313" width="18" customWidth="1"/>
    <col min="13314" max="13320" width="0" hidden="1" customWidth="1"/>
    <col min="13321" max="13321" width="13.7109375" bestFit="1" customWidth="1"/>
    <col min="13322" max="13322" width="15.140625" bestFit="1" customWidth="1"/>
    <col min="13323" max="13323" width="14.85546875" bestFit="1" customWidth="1"/>
    <col min="13567" max="13567" width="44.7109375" customWidth="1"/>
    <col min="13568" max="13569" width="18" customWidth="1"/>
    <col min="13570" max="13576" width="0" hidden="1" customWidth="1"/>
    <col min="13577" max="13577" width="13.7109375" bestFit="1" customWidth="1"/>
    <col min="13578" max="13578" width="15.140625" bestFit="1" customWidth="1"/>
    <col min="13579" max="13579" width="14.85546875" bestFit="1" customWidth="1"/>
    <col min="13823" max="13823" width="44.7109375" customWidth="1"/>
    <col min="13824" max="13825" width="18" customWidth="1"/>
    <col min="13826" max="13832" width="0" hidden="1" customWidth="1"/>
    <col min="13833" max="13833" width="13.7109375" bestFit="1" customWidth="1"/>
    <col min="13834" max="13834" width="15.140625" bestFit="1" customWidth="1"/>
    <col min="13835" max="13835" width="14.85546875" bestFit="1" customWidth="1"/>
    <col min="14079" max="14079" width="44.7109375" customWidth="1"/>
    <col min="14080" max="14081" width="18" customWidth="1"/>
    <col min="14082" max="14088" width="0" hidden="1" customWidth="1"/>
    <col min="14089" max="14089" width="13.7109375" bestFit="1" customWidth="1"/>
    <col min="14090" max="14090" width="15.140625" bestFit="1" customWidth="1"/>
    <col min="14091" max="14091" width="14.85546875" bestFit="1" customWidth="1"/>
    <col min="14335" max="14335" width="44.7109375" customWidth="1"/>
    <col min="14336" max="14337" width="18" customWidth="1"/>
    <col min="14338" max="14344" width="0" hidden="1" customWidth="1"/>
    <col min="14345" max="14345" width="13.7109375" bestFit="1" customWidth="1"/>
    <col min="14346" max="14346" width="15.140625" bestFit="1" customWidth="1"/>
    <col min="14347" max="14347" width="14.85546875" bestFit="1" customWidth="1"/>
    <col min="14591" max="14591" width="44.7109375" customWidth="1"/>
    <col min="14592" max="14593" width="18" customWidth="1"/>
    <col min="14594" max="14600" width="0" hidden="1" customWidth="1"/>
    <col min="14601" max="14601" width="13.7109375" bestFit="1" customWidth="1"/>
    <col min="14602" max="14602" width="15.140625" bestFit="1" customWidth="1"/>
    <col min="14603" max="14603" width="14.85546875" bestFit="1" customWidth="1"/>
    <col min="14847" max="14847" width="44.7109375" customWidth="1"/>
    <col min="14848" max="14849" width="18" customWidth="1"/>
    <col min="14850" max="14856" width="0" hidden="1" customWidth="1"/>
    <col min="14857" max="14857" width="13.7109375" bestFit="1" customWidth="1"/>
    <col min="14858" max="14858" width="15.140625" bestFit="1" customWidth="1"/>
    <col min="14859" max="14859" width="14.85546875" bestFit="1" customWidth="1"/>
    <col min="15103" max="15103" width="44.7109375" customWidth="1"/>
    <col min="15104" max="15105" width="18" customWidth="1"/>
    <col min="15106" max="15112" width="0" hidden="1" customWidth="1"/>
    <col min="15113" max="15113" width="13.7109375" bestFit="1" customWidth="1"/>
    <col min="15114" max="15114" width="15.140625" bestFit="1" customWidth="1"/>
    <col min="15115" max="15115" width="14.85546875" bestFit="1" customWidth="1"/>
    <col min="15359" max="15359" width="44.7109375" customWidth="1"/>
    <col min="15360" max="15361" width="18" customWidth="1"/>
    <col min="15362" max="15368" width="0" hidden="1" customWidth="1"/>
    <col min="15369" max="15369" width="13.7109375" bestFit="1" customWidth="1"/>
    <col min="15370" max="15370" width="15.140625" bestFit="1" customWidth="1"/>
    <col min="15371" max="15371" width="14.85546875" bestFit="1" customWidth="1"/>
    <col min="15615" max="15615" width="44.7109375" customWidth="1"/>
    <col min="15616" max="15617" width="18" customWidth="1"/>
    <col min="15618" max="15624" width="0" hidden="1" customWidth="1"/>
    <col min="15625" max="15625" width="13.7109375" bestFit="1" customWidth="1"/>
    <col min="15626" max="15626" width="15.140625" bestFit="1" customWidth="1"/>
    <col min="15627" max="15627" width="14.85546875" bestFit="1" customWidth="1"/>
    <col min="15871" max="15871" width="44.7109375" customWidth="1"/>
    <col min="15872" max="15873" width="18" customWidth="1"/>
    <col min="15874" max="15880" width="0" hidden="1" customWidth="1"/>
    <col min="15881" max="15881" width="13.7109375" bestFit="1" customWidth="1"/>
    <col min="15882" max="15882" width="15.140625" bestFit="1" customWidth="1"/>
    <col min="15883" max="15883" width="14.85546875" bestFit="1" customWidth="1"/>
    <col min="16127" max="16127" width="44.7109375" customWidth="1"/>
    <col min="16128" max="16129" width="18" customWidth="1"/>
    <col min="16130" max="16136" width="0" hidden="1" customWidth="1"/>
    <col min="16137" max="16137" width="13.7109375" bestFit="1" customWidth="1"/>
    <col min="16138" max="16138" width="15.140625" bestFit="1" customWidth="1"/>
    <col min="16139" max="16139" width="14.85546875" bestFit="1" customWidth="1"/>
  </cols>
  <sheetData>
    <row r="4" spans="1:12">
      <c r="A4" s="1" t="str">
        <f>+[1]BALANZA!B1</f>
        <v>CORPORACION DEL ACUEDUCTO Y ALCANTARILLADO DE MOCA</v>
      </c>
      <c r="B4" s="1"/>
      <c r="C4" s="1"/>
    </row>
    <row r="5" spans="1:12">
      <c r="A5" s="1" t="s">
        <v>0</v>
      </c>
      <c r="B5" s="1"/>
      <c r="C5" s="1"/>
    </row>
    <row r="6" spans="1:12">
      <c r="A6" s="1" t="str">
        <f>+[1]BALANZA!B2</f>
        <v>Del Ejercicio terminado el  31 de enero de 2025  y  2024</v>
      </c>
      <c r="B6" s="1"/>
      <c r="C6" s="1"/>
    </row>
    <row r="7" spans="1:12">
      <c r="A7" s="1" t="s">
        <v>1</v>
      </c>
      <c r="B7" s="1"/>
      <c r="C7" s="1"/>
    </row>
    <row r="8" spans="1:12">
      <c r="A8" s="3"/>
      <c r="B8" s="4">
        <f>+[1]BALANZA!B4</f>
        <v>2025</v>
      </c>
      <c r="C8" s="4">
        <f>+[1]BALANZA!C4</f>
        <v>2024</v>
      </c>
    </row>
    <row r="9" spans="1:12">
      <c r="A9" s="5" t="s">
        <v>2</v>
      </c>
      <c r="B9" s="3"/>
      <c r="C9" s="3"/>
    </row>
    <row r="10" spans="1:12" hidden="1">
      <c r="A10" s="6" t="s">
        <v>3</v>
      </c>
      <c r="B10" s="7">
        <v>0</v>
      </c>
      <c r="C10" s="7">
        <v>0</v>
      </c>
    </row>
    <row r="11" spans="1:12" ht="18" customHeight="1">
      <c r="A11" s="6" t="s">
        <v>4</v>
      </c>
      <c r="B11" s="7">
        <f>+'[1]Notas NF'!C488</f>
        <v>16352544.25</v>
      </c>
      <c r="C11" s="7">
        <f>+'[1]Notas NF'!D488</f>
        <v>180976832.23999998</v>
      </c>
      <c r="F11" s="2">
        <v>174411030.84999999</v>
      </c>
      <c r="G11" s="2">
        <f>+C11-F11</f>
        <v>6565801.3899999857</v>
      </c>
      <c r="L11" s="2"/>
    </row>
    <row r="12" spans="1:12">
      <c r="A12" s="6" t="s">
        <v>5</v>
      </c>
      <c r="B12" s="7">
        <f>+'[1]Notas NF'!C505</f>
        <v>8621819</v>
      </c>
      <c r="C12" s="7">
        <f>+'[1]Notas NF'!D505</f>
        <v>229174633.03999999</v>
      </c>
      <c r="F12" s="2">
        <v>104423221</v>
      </c>
      <c r="G12" s="2">
        <f t="shared" ref="G12:G35" si="0">+C12-F12</f>
        <v>124751412.03999999</v>
      </c>
      <c r="L12" s="2"/>
    </row>
    <row r="13" spans="1:12" hidden="1">
      <c r="A13" s="6" t="s">
        <v>6</v>
      </c>
      <c r="B13" s="8">
        <v>0</v>
      </c>
      <c r="C13" s="8">
        <v>0</v>
      </c>
      <c r="F13" s="2">
        <v>0</v>
      </c>
      <c r="G13" s="2">
        <f t="shared" si="0"/>
        <v>0</v>
      </c>
      <c r="L13" s="2"/>
    </row>
    <row r="14" spans="1:12">
      <c r="A14" s="5" t="s">
        <v>7</v>
      </c>
      <c r="B14" s="9">
        <f>SUM(B10:B13)</f>
        <v>24974363.25</v>
      </c>
      <c r="C14" s="9">
        <f>SUM(C10:C13)</f>
        <v>410151465.27999997</v>
      </c>
      <c r="F14" s="2">
        <v>278834251.85000002</v>
      </c>
      <c r="G14" s="2">
        <f t="shared" si="0"/>
        <v>131317213.42999995</v>
      </c>
      <c r="L14" s="2"/>
    </row>
    <row r="15" spans="1:12">
      <c r="A15" s="10"/>
      <c r="B15" s="11"/>
      <c r="C15" s="11"/>
      <c r="G15" s="2">
        <f t="shared" si="0"/>
        <v>0</v>
      </c>
      <c r="L15" s="2"/>
    </row>
    <row r="16" spans="1:12">
      <c r="A16" s="4" t="s">
        <v>8</v>
      </c>
      <c r="B16" s="12"/>
      <c r="C16" s="12"/>
      <c r="G16" s="2">
        <f t="shared" si="0"/>
        <v>0</v>
      </c>
      <c r="L16" s="2"/>
    </row>
    <row r="17" spans="1:12">
      <c r="A17" s="6" t="s">
        <v>9</v>
      </c>
      <c r="B17" s="7">
        <f>+'[1]Notas NF'!C553</f>
        <v>14687718.6</v>
      </c>
      <c r="C17" s="7">
        <f>+'[1]Notas NF'!D553</f>
        <v>194460954.92999998</v>
      </c>
      <c r="F17" s="2">
        <v>151685872.24000001</v>
      </c>
      <c r="G17" s="2">
        <f t="shared" si="0"/>
        <v>42775082.689999968</v>
      </c>
      <c r="I17" s="2">
        <f>+C17-193594772.55</f>
        <v>866182.37999996543</v>
      </c>
      <c r="L17" s="2"/>
    </row>
    <row r="18" spans="1:12">
      <c r="A18" s="6" t="s">
        <v>10</v>
      </c>
      <c r="B18" s="7">
        <f>+'[1]Notas NF'!C568</f>
        <v>30000</v>
      </c>
      <c r="C18" s="7">
        <f>+'[1]Notas NF'!D568</f>
        <v>0</v>
      </c>
      <c r="F18" s="2">
        <v>12931665.890000001</v>
      </c>
      <c r="G18" s="2">
        <f t="shared" si="0"/>
        <v>-12931665.890000001</v>
      </c>
      <c r="I18" s="2"/>
      <c r="L18" s="2"/>
    </row>
    <row r="19" spans="1:12">
      <c r="A19" s="6" t="s">
        <v>11</v>
      </c>
      <c r="B19" s="7">
        <f>+'[1]Notas NF'!C585</f>
        <v>0</v>
      </c>
      <c r="C19" s="7">
        <f>+'[1]Notas NF'!D585</f>
        <v>26153747.859999999</v>
      </c>
      <c r="F19" s="2">
        <v>28488363.559999999</v>
      </c>
      <c r="G19" s="2">
        <f t="shared" si="0"/>
        <v>-2334615.6999999993</v>
      </c>
      <c r="I19" s="2"/>
      <c r="J19" s="2"/>
      <c r="K19" s="2"/>
      <c r="L19" s="2"/>
    </row>
    <row r="20" spans="1:12" ht="13.5" customHeight="1">
      <c r="A20" s="6" t="s">
        <v>12</v>
      </c>
      <c r="B20" s="7">
        <f>'[1]Notas NF'!C598</f>
        <v>1.1059455573558807E-9</v>
      </c>
      <c r="C20" s="7">
        <f>+[1]nota12!K14-'[1]Notas NF'!D380</f>
        <v>57303976.350000009</v>
      </c>
      <c r="F20" s="2">
        <v>0</v>
      </c>
      <c r="G20" s="2">
        <f t="shared" si="0"/>
        <v>57303976.350000009</v>
      </c>
      <c r="I20" s="2"/>
      <c r="L20" s="2"/>
    </row>
    <row r="21" spans="1:12" ht="27" hidden="1" customHeight="1">
      <c r="A21" s="6" t="s">
        <v>13</v>
      </c>
      <c r="B21" s="7">
        <v>0</v>
      </c>
      <c r="C21" s="7">
        <v>0</v>
      </c>
      <c r="F21" s="2">
        <v>0</v>
      </c>
      <c r="G21" s="2">
        <f t="shared" si="0"/>
        <v>0</v>
      </c>
      <c r="I21" s="2"/>
      <c r="L21" s="2"/>
    </row>
    <row r="22" spans="1:12">
      <c r="A22" s="6" t="s">
        <v>14</v>
      </c>
      <c r="B22" s="7">
        <f>'[1]Notas NF'!C620</f>
        <v>10261595.689999999</v>
      </c>
      <c r="C22" s="7">
        <f>+'[1]Notas NF'!D620</f>
        <v>89820611.929999992</v>
      </c>
      <c r="F22" s="2">
        <v>56717745.43</v>
      </c>
      <c r="G22" s="2">
        <f t="shared" si="0"/>
        <v>33102866.499999993</v>
      </c>
      <c r="I22" s="2"/>
      <c r="L22" s="2"/>
    </row>
    <row r="23" spans="1:12">
      <c r="A23" s="6" t="s">
        <v>15</v>
      </c>
      <c r="B23" s="8">
        <f>+'[1]Notas NF'!C633</f>
        <v>87479.63</v>
      </c>
      <c r="C23" s="8">
        <f>+'[1]Notas NF'!D633</f>
        <v>755694.55</v>
      </c>
      <c r="E23" s="2">
        <f>+B24</f>
        <v>25066793.919999998</v>
      </c>
      <c r="F23" s="2">
        <v>3322836.74</v>
      </c>
      <c r="G23" s="2">
        <f t="shared" si="0"/>
        <v>-2567142.1900000004</v>
      </c>
      <c r="I23" s="2"/>
      <c r="K23" s="2"/>
      <c r="L23" s="2"/>
    </row>
    <row r="24" spans="1:12">
      <c r="A24" s="5" t="s">
        <v>16</v>
      </c>
      <c r="B24" s="13">
        <f>SUM(B17:B23)</f>
        <v>25066793.919999998</v>
      </c>
      <c r="C24" s="13">
        <f>SUM(C17:C23)</f>
        <v>368494985.62</v>
      </c>
      <c r="E24" s="2">
        <f>SUM([1]BALANZA!C48:C84)</f>
        <v>1504386615.1000001</v>
      </c>
      <c r="F24" s="2">
        <v>253146483.86000001</v>
      </c>
      <c r="G24" s="2">
        <f t="shared" si="0"/>
        <v>115348501.75999999</v>
      </c>
      <c r="I24" s="2">
        <f>+B24-C24</f>
        <v>-343428191.69999999</v>
      </c>
      <c r="L24" s="2"/>
    </row>
    <row r="25" spans="1:12">
      <c r="A25" s="10"/>
      <c r="B25" s="11"/>
      <c r="C25" s="11"/>
      <c r="E25" s="2">
        <f>+E23-E24</f>
        <v>-1479319821.1800001</v>
      </c>
      <c r="G25" s="2">
        <f t="shared" si="0"/>
        <v>0</v>
      </c>
      <c r="L25" s="2"/>
    </row>
    <row r="26" spans="1:12" hidden="1">
      <c r="A26" s="6" t="s">
        <v>17</v>
      </c>
      <c r="B26" s="7">
        <v>0</v>
      </c>
      <c r="C26" s="7">
        <v>0</v>
      </c>
      <c r="F26" s="2">
        <v>0</v>
      </c>
      <c r="G26" s="2">
        <f t="shared" si="0"/>
        <v>0</v>
      </c>
      <c r="L26" s="2"/>
    </row>
    <row r="27" spans="1:12" hidden="1">
      <c r="A27" s="10"/>
      <c r="B27" s="12"/>
      <c r="C27" s="12"/>
      <c r="G27" s="2">
        <f t="shared" si="0"/>
        <v>0</v>
      </c>
      <c r="L27" s="2"/>
    </row>
    <row r="28" spans="1:12" hidden="1">
      <c r="A28" s="6" t="s">
        <v>18</v>
      </c>
      <c r="B28" s="8">
        <v>0</v>
      </c>
      <c r="C28" s="8">
        <v>0</v>
      </c>
      <c r="F28" s="2">
        <v>0</v>
      </c>
      <c r="G28" s="2">
        <f t="shared" si="0"/>
        <v>0</v>
      </c>
      <c r="L28" s="2"/>
    </row>
    <row r="29" spans="1:12">
      <c r="A29" s="10"/>
      <c r="B29" s="12"/>
      <c r="C29" s="12"/>
      <c r="G29" s="2">
        <f t="shared" si="0"/>
        <v>0</v>
      </c>
      <c r="L29" s="2"/>
    </row>
    <row r="30" spans="1:12" ht="15.75" thickBot="1">
      <c r="A30" s="5" t="s">
        <v>19</v>
      </c>
      <c r="B30" s="14">
        <f>+B14-B24</f>
        <v>-92430.669999998063</v>
      </c>
      <c r="C30" s="14">
        <f>+C14-C24</f>
        <v>41656479.659999967</v>
      </c>
      <c r="F30" s="2">
        <v>25687767.99000001</v>
      </c>
      <c r="G30" s="2">
        <f t="shared" si="0"/>
        <v>15968711.669999957</v>
      </c>
      <c r="L30" s="2"/>
    </row>
    <row r="31" spans="1:12" ht="15.75" thickTop="1">
      <c r="A31" s="10"/>
      <c r="B31" s="11"/>
      <c r="C31" s="11"/>
      <c r="G31" s="2">
        <f t="shared" si="0"/>
        <v>0</v>
      </c>
    </row>
    <row r="32" spans="1:12" hidden="1">
      <c r="A32" s="15" t="s">
        <v>20</v>
      </c>
      <c r="B32" s="12"/>
      <c r="C32" s="12"/>
      <c r="G32" s="2">
        <f t="shared" si="0"/>
        <v>0</v>
      </c>
    </row>
    <row r="33" spans="1:10" hidden="1">
      <c r="A33" s="6" t="s">
        <v>21</v>
      </c>
      <c r="B33" s="7">
        <f>+B30</f>
        <v>-92430.669999998063</v>
      </c>
      <c r="C33" s="7">
        <f>+C30</f>
        <v>41656479.659999967</v>
      </c>
      <c r="F33" s="2">
        <v>25687767.99000001</v>
      </c>
      <c r="G33" s="2">
        <f t="shared" si="0"/>
        <v>15968711.669999957</v>
      </c>
    </row>
    <row r="34" spans="1:10" ht="15.75" hidden="1" customHeight="1">
      <c r="A34" s="6" t="s">
        <v>22</v>
      </c>
      <c r="B34" s="8">
        <v>0</v>
      </c>
      <c r="C34" s="8">
        <v>0</v>
      </c>
      <c r="F34" s="2">
        <v>0</v>
      </c>
      <c r="G34" s="2">
        <f t="shared" si="0"/>
        <v>0</v>
      </c>
    </row>
    <row r="35" spans="1:10" ht="15.75" hidden="1" thickBot="1">
      <c r="A35" s="16"/>
      <c r="B35" s="14">
        <f>+B33</f>
        <v>-92430.669999998063</v>
      </c>
      <c r="C35" s="14">
        <f>+C33</f>
        <v>41656479.659999967</v>
      </c>
      <c r="F35" s="2">
        <v>25687767.99000001</v>
      </c>
      <c r="G35" s="2">
        <f t="shared" si="0"/>
        <v>15968711.669999957</v>
      </c>
    </row>
    <row r="36" spans="1:10" hidden="1">
      <c r="A36" s="10"/>
      <c r="B36" s="17"/>
      <c r="C36" s="17"/>
    </row>
    <row r="37" spans="1:10">
      <c r="A37" s="18" t="s">
        <v>23</v>
      </c>
      <c r="B37" s="3"/>
      <c r="C37" s="3"/>
    </row>
    <row r="38" spans="1:10">
      <c r="A38" s="19"/>
    </row>
    <row r="39" spans="1:10">
      <c r="A39" s="19"/>
    </row>
    <row r="41" spans="1:10">
      <c r="A41" s="20" t="str">
        <f>+'[1]ES F '!A64</f>
        <v>Licda. Paula Maileny Morillo</v>
      </c>
      <c r="B41" s="21" t="str">
        <f>+'[1]ES F '!B64</f>
        <v>Licda. María Patricia Almonte</v>
      </c>
      <c r="C41" s="21"/>
    </row>
    <row r="42" spans="1:10">
      <c r="A42" s="22" t="s">
        <v>24</v>
      </c>
      <c r="B42" s="23" t="str">
        <f>+'[1]ES F '!B65</f>
        <v>Directora Administrativa-Financiera</v>
      </c>
      <c r="C42" s="23"/>
    </row>
    <row r="43" spans="1:10">
      <c r="A43" s="24"/>
      <c r="B43" s="24"/>
      <c r="C43" s="24"/>
    </row>
    <row r="44" spans="1:10">
      <c r="A44" s="24"/>
      <c r="B44" s="24"/>
      <c r="C44" s="24"/>
    </row>
    <row r="45" spans="1:10">
      <c r="A45" s="21"/>
      <c r="B45" s="21"/>
      <c r="C45" s="21"/>
      <c r="J45" s="24"/>
    </row>
    <row r="46" spans="1:10">
      <c r="A46" s="23"/>
      <c r="B46" s="23"/>
      <c r="C46" s="23"/>
    </row>
    <row r="47" spans="1:10">
      <c r="A47" s="24"/>
      <c r="B47" s="24"/>
      <c r="C47" s="24"/>
    </row>
    <row r="48" spans="1:10">
      <c r="A48" s="24"/>
      <c r="B48" s="24"/>
      <c r="C48" s="24"/>
    </row>
    <row r="49" spans="1:3">
      <c r="A49" s="21" t="s">
        <v>25</v>
      </c>
      <c r="B49" s="21"/>
      <c r="C49" s="21"/>
    </row>
    <row r="50" spans="1:3">
      <c r="A50" s="23" t="s">
        <v>26</v>
      </c>
      <c r="B50" s="23"/>
      <c r="C50" s="23"/>
    </row>
    <row r="51" spans="1:3">
      <c r="A51" s="25"/>
      <c r="B51" s="25"/>
      <c r="C51" s="25"/>
    </row>
    <row r="52" spans="1:3">
      <c r="A52" s="25"/>
      <c r="B52" s="25"/>
      <c r="C52" s="25"/>
    </row>
  </sheetData>
  <mergeCells count="10">
    <mergeCell ref="A45:C45"/>
    <mergeCell ref="A46:C46"/>
    <mergeCell ref="A49:C49"/>
    <mergeCell ref="A50:C50"/>
    <mergeCell ref="A4:C4"/>
    <mergeCell ref="A5:C5"/>
    <mergeCell ref="A6:C6"/>
    <mergeCell ref="A7:C7"/>
    <mergeCell ref="B41:C41"/>
    <mergeCell ref="B42:C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2025-02-11T14:45:04Z</dcterms:created>
  <dcterms:modified xsi:type="dcterms:W3CDTF">2025-02-11T14:46:11Z</dcterms:modified>
</cp:coreProperties>
</file>