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B42" i="1" l="1"/>
  <c r="B41" i="1"/>
  <c r="A41" i="1"/>
  <c r="G34" i="1"/>
  <c r="G32" i="1"/>
  <c r="G31" i="1"/>
  <c r="G29" i="1"/>
  <c r="G28" i="1"/>
  <c r="G27" i="1"/>
  <c r="G26" i="1"/>
  <c r="G25" i="1"/>
  <c r="E24" i="1"/>
  <c r="C23" i="1"/>
  <c r="G23" i="1" s="1"/>
  <c r="B23" i="1"/>
  <c r="G22" i="1"/>
  <c r="C22" i="1"/>
  <c r="B22" i="1"/>
  <c r="G21" i="1"/>
  <c r="G20" i="1"/>
  <c r="C20" i="1"/>
  <c r="B20" i="1"/>
  <c r="G19" i="1"/>
  <c r="C19" i="1"/>
  <c r="B19" i="1"/>
  <c r="C18" i="1"/>
  <c r="G18" i="1" s="1"/>
  <c r="B18" i="1"/>
  <c r="C17" i="1"/>
  <c r="C24" i="1" s="1"/>
  <c r="G24" i="1" s="1"/>
  <c r="B17" i="1"/>
  <c r="B24" i="1" s="1"/>
  <c r="G16" i="1"/>
  <c r="G15" i="1"/>
  <c r="G13" i="1"/>
  <c r="C12" i="1"/>
  <c r="G12" i="1" s="1"/>
  <c r="B12" i="1"/>
  <c r="C11" i="1"/>
  <c r="G11" i="1" s="1"/>
  <c r="B11" i="1"/>
  <c r="B14" i="1" s="1"/>
  <c r="C8" i="1"/>
  <c r="B8" i="1"/>
  <c r="A6" i="1"/>
  <c r="A4" i="1"/>
  <c r="B30" i="1" l="1"/>
  <c r="B33" i="1" s="1"/>
  <c r="B35" i="1" s="1"/>
  <c r="I24" i="1"/>
  <c r="E23" i="1"/>
  <c r="E25" i="1" s="1"/>
  <c r="I17" i="1"/>
  <c r="C14" i="1"/>
  <c r="G17" i="1"/>
  <c r="C30" i="1" l="1"/>
  <c r="G14" i="1"/>
  <c r="C33" i="1" l="1"/>
  <c r="G30" i="1"/>
  <c r="C35" i="1" l="1"/>
  <c r="G35" i="1" s="1"/>
  <c r="G33" i="1"/>
</calcChain>
</file>

<file path=xl/sharedStrings.xml><?xml version="1.0" encoding="utf-8"?>
<sst xmlns="http://schemas.openxmlformats.org/spreadsheetml/2006/main" count="27" uniqueCount="27">
  <si>
    <t>Estado de Rendimiento Financiero</t>
  </si>
  <si>
    <t>(Valores en RD$)</t>
  </si>
  <si>
    <t>Ingresos (Notas 18,19)</t>
  </si>
  <si>
    <t>Impuestos</t>
  </si>
  <si>
    <t>Ingresos por transacciones con contraprestación</t>
  </si>
  <si>
    <t>Transferencias y donaciones</t>
  </si>
  <si>
    <t>Recargos, multas y otros ingresos</t>
  </si>
  <si>
    <t>Total ingresos</t>
  </si>
  <si>
    <t>Gastos (Notas 20,21,22,23,24,25,26)</t>
  </si>
  <si>
    <t>Sueldos, salarios y beneficios a empleados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</si>
  <si>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</si>
  <si>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</si>
  <si>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</si>
  <si>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</si>
  <si>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Otros gastos</t>
  </si>
  <si>
    <t>Gastos financieros</t>
  </si>
  <si>
    <t>Total gastos</t>
  </si>
  <si>
    <t>Ganancia (perdida) por diferencia cambiaria</t>
  </si>
  <si>
    <t>Participación en resultado de asociadas</t>
  </si>
  <si>
    <t>Resultado del período (ahorro / desahorro)</t>
  </si>
  <si>
    <t>Atribuible a:</t>
  </si>
  <si>
    <t>Propietarios de la entidad controladora</t>
  </si>
  <si>
    <t>Intereses minoritarios</t>
  </si>
  <si>
    <t>Las notas en las páginas X a XX son parte integral de estos Estados Financieros.</t>
  </si>
  <si>
    <t>Encargada de Contabilidad</t>
  </si>
  <si>
    <t xml:space="preserve">Licdo. Reynaldo C. Méndez Sánchez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</si>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</sst>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color rgb="FF231F20"/>
      <name val="Times New Roman"/>
      <family val="1"/>
    </font>
    <font>
      <sz val="8.5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" fontId="0" fillId="0" borderId="0" xfId="0" applyNumberFormat="1"/>
    <xf numFmtId="43" fontId="1" fillId="0" borderId="0" xfId="1" applyFont="1"/>
    <xf numFmtId="0" fontId="3" fillId="0" borderId="0" xfId="0" applyFont="1"/>
    <xf numFmtId="0" fontId="2" fillId="0" borderId="0" xfId="0" applyFont="1" applyAlignment="1">
      <alignment horizontal="left" vertical="center" indent="5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4" fontId="2" fillId="0" borderId="1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 indent="5"/>
    </xf>
    <xf numFmtId="0" fontId="3" fillId="0" borderId="0" xfId="0" applyFont="1" applyAlignment="1">
      <alignment horizontal="left"/>
    </xf>
    <xf numFmtId="4" fontId="3" fillId="0" borderId="0" xfId="0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2</xdr:row>
      <xdr:rowOff>104775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197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2533650</xdr:colOff>
      <xdr:row>55</xdr:row>
      <xdr:rowOff>9525</xdr:rowOff>
    </xdr:from>
    <xdr:to>
      <xdr:col>3</xdr:col>
      <xdr:colOff>0</xdr:colOff>
      <xdr:row>56</xdr:row>
      <xdr:rowOff>38100</xdr:rowOff>
    </xdr:to>
    <xdr:pic>
      <xdr:nvPicPr>
        <xdr:cNvPr id="3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8429625"/>
          <a:ext cx="24955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05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Hoja4"/>
      <sheetName val="Mat"/>
      <sheetName val="BALANZA"/>
      <sheetName val="BALANZA G"/>
      <sheetName val="DE"/>
      <sheetName val="Pres A"/>
      <sheetName val="25A"/>
      <sheetName val="Notas NF"/>
      <sheetName val="nota12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CORPORACION DEL ACUEDUCTO Y ALCANTARILLADO DE MOCA</v>
          </cell>
        </row>
        <row r="2">
          <cell r="B2" t="str">
            <v>Del Ejercicio terminado el  31 de Mayo de 2025  y  2024</v>
          </cell>
        </row>
        <row r="4">
          <cell r="B4">
            <v>2025</v>
          </cell>
          <cell r="C4">
            <v>2024</v>
          </cell>
        </row>
        <row r="48">
          <cell r="C48">
            <v>156514.22</v>
          </cell>
        </row>
        <row r="49">
          <cell r="C49">
            <v>9884151.7200000007</v>
          </cell>
        </row>
        <row r="50">
          <cell r="C50">
            <v>1972784.94</v>
          </cell>
        </row>
        <row r="51">
          <cell r="C51">
            <v>38206151.979999997</v>
          </cell>
        </row>
        <row r="52">
          <cell r="C52">
            <v>173800</v>
          </cell>
        </row>
        <row r="53">
          <cell r="C53">
            <v>187691.84</v>
          </cell>
        </row>
        <row r="54">
          <cell r="C54">
            <v>32032928.32</v>
          </cell>
        </row>
        <row r="55">
          <cell r="C55">
            <v>56304.6</v>
          </cell>
        </row>
        <row r="56">
          <cell r="C56">
            <v>71945.25</v>
          </cell>
        </row>
        <row r="57">
          <cell r="C57">
            <v>808793054.60000002</v>
          </cell>
        </row>
        <row r="58">
          <cell r="C58">
            <v>237632915.31999999</v>
          </cell>
        </row>
        <row r="59">
          <cell r="C59">
            <v>41656479.659999996</v>
          </cell>
        </row>
        <row r="60">
          <cell r="C60">
            <v>76817905.379999995</v>
          </cell>
        </row>
        <row r="61">
          <cell r="C61">
            <v>19965835</v>
          </cell>
        </row>
        <row r="62">
          <cell r="C62">
            <v>41862500</v>
          </cell>
        </row>
        <row r="63">
          <cell r="C63">
            <v>23143260</v>
          </cell>
        </row>
        <row r="64">
          <cell r="C64">
            <v>60002720</v>
          </cell>
        </row>
        <row r="65">
          <cell r="C65">
            <v>10000</v>
          </cell>
        </row>
        <row r="66">
          <cell r="C66">
            <v>32257.59</v>
          </cell>
        </row>
        <row r="67">
          <cell r="C67">
            <v>2965590</v>
          </cell>
        </row>
        <row r="68">
          <cell r="C68">
            <v>552175</v>
          </cell>
        </row>
        <row r="69">
          <cell r="C69">
            <v>4163667</v>
          </cell>
        </row>
        <row r="70">
          <cell r="C70">
            <v>1075000</v>
          </cell>
        </row>
        <row r="71">
          <cell r="C71">
            <v>8250</v>
          </cell>
        </row>
        <row r="72">
          <cell r="C72">
            <v>4253963.8499999996</v>
          </cell>
        </row>
        <row r="73">
          <cell r="C73">
            <v>4261335.01</v>
          </cell>
        </row>
        <row r="74">
          <cell r="C74">
            <v>713072.14</v>
          </cell>
        </row>
        <row r="75">
          <cell r="C75">
            <v>727040.37</v>
          </cell>
        </row>
        <row r="76">
          <cell r="C76">
            <v>384705.01</v>
          </cell>
        </row>
        <row r="77">
          <cell r="C77">
            <v>142790.57999999999</v>
          </cell>
        </row>
        <row r="78">
          <cell r="C78">
            <v>32701575.030000001</v>
          </cell>
        </row>
        <row r="79">
          <cell r="C79">
            <v>437642.55</v>
          </cell>
        </row>
        <row r="80">
          <cell r="C80">
            <v>298250</v>
          </cell>
        </row>
        <row r="81">
          <cell r="C81">
            <v>1452439.73</v>
          </cell>
        </row>
        <row r="82">
          <cell r="C82">
            <v>250000</v>
          </cell>
        </row>
        <row r="83">
          <cell r="C83">
            <v>234614.9</v>
          </cell>
        </row>
        <row r="84">
          <cell r="C84">
            <v>45048.24</v>
          </cell>
        </row>
      </sheetData>
      <sheetData sheetId="6"/>
      <sheetData sheetId="7"/>
      <sheetData sheetId="8"/>
      <sheetData sheetId="9"/>
      <sheetData sheetId="10">
        <row r="381">
          <cell r="D381">
            <v>-160568.42000000001</v>
          </cell>
        </row>
        <row r="489">
          <cell r="C489">
            <v>76817905.379999995</v>
          </cell>
          <cell r="D489">
            <v>180976832.23999998</v>
          </cell>
        </row>
        <row r="506">
          <cell r="C506">
            <v>84971595</v>
          </cell>
          <cell r="D506">
            <v>229174633.03999999</v>
          </cell>
        </row>
        <row r="553">
          <cell r="C553">
            <v>79563487.280000001</v>
          </cell>
          <cell r="D553">
            <v>194460954.92999998</v>
          </cell>
        </row>
        <row r="568">
          <cell r="C568">
            <v>30000</v>
          </cell>
          <cell r="D568">
            <v>0</v>
          </cell>
        </row>
        <row r="585">
          <cell r="C585">
            <v>12148979.43</v>
          </cell>
          <cell r="D585">
            <v>26153747.859999999</v>
          </cell>
        </row>
        <row r="598">
          <cell r="C598">
            <v>34760.000000001106</v>
          </cell>
        </row>
        <row r="620">
          <cell r="C620">
            <v>38261954.959999993</v>
          </cell>
          <cell r="D620">
            <v>89820611.929999992</v>
          </cell>
        </row>
        <row r="633">
          <cell r="C633">
            <v>306907.45</v>
          </cell>
          <cell r="D633">
            <v>755694.55</v>
          </cell>
        </row>
      </sheetData>
      <sheetData sheetId="11">
        <row r="14">
          <cell r="K14">
            <v>57143407.930000007</v>
          </cell>
        </row>
      </sheetData>
      <sheetData sheetId="12"/>
      <sheetData sheetId="13">
        <row r="64">
          <cell r="A64" t="str">
            <v>Licda. Paula Maileny Morillo</v>
          </cell>
          <cell r="B64" t="str">
            <v>Licda. María Patricia Almonte</v>
          </cell>
        </row>
        <row r="65">
          <cell r="B65" t="str">
            <v>Directora Administrativa-Financiera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52"/>
  <sheetViews>
    <sheetView tabSelected="1" workbookViewId="0">
      <selection activeCell="L22" sqref="L22"/>
    </sheetView>
  </sheetViews>
  <sheetFormatPr baseColWidth="10" defaultColWidth="9.140625" defaultRowHeight="15"/>
  <cols>
    <col min="1" max="1" width="44.7109375" customWidth="1"/>
    <col min="2" max="3" width="18" customWidth="1"/>
    <col min="4" max="4" width="11.42578125" hidden="1" customWidth="1"/>
    <col min="5" max="5" width="11.7109375" hidden="1" customWidth="1"/>
    <col min="6" max="6" width="13.7109375" style="2" hidden="1" customWidth="1"/>
    <col min="7" max="7" width="11.42578125" hidden="1" customWidth="1"/>
    <col min="8" max="8" width="0" hidden="1" customWidth="1"/>
    <col min="9" max="9" width="3.5703125" hidden="1" customWidth="1"/>
    <col min="10" max="10" width="12.7109375" hidden="1" customWidth="1"/>
    <col min="11" max="11" width="13.7109375" bestFit="1" customWidth="1"/>
    <col min="12" max="12" width="15.140625" style="3" bestFit="1" customWidth="1"/>
    <col min="13" max="13" width="14.85546875" style="3" bestFit="1" customWidth="1"/>
    <col min="257" max="257" width="44.7109375" customWidth="1"/>
    <col min="258" max="259" width="18" customWidth="1"/>
    <col min="260" max="266" width="0" hidden="1" customWidth="1"/>
    <col min="267" max="267" width="13.7109375" bestFit="1" customWidth="1"/>
    <col min="268" max="268" width="15.140625" bestFit="1" customWidth="1"/>
    <col min="269" max="269" width="14.85546875" bestFit="1" customWidth="1"/>
    <col min="513" max="513" width="44.7109375" customWidth="1"/>
    <col min="514" max="515" width="18" customWidth="1"/>
    <col min="516" max="522" width="0" hidden="1" customWidth="1"/>
    <col min="523" max="523" width="13.7109375" bestFit="1" customWidth="1"/>
    <col min="524" max="524" width="15.140625" bestFit="1" customWidth="1"/>
    <col min="525" max="525" width="14.85546875" bestFit="1" customWidth="1"/>
    <col min="769" max="769" width="44.7109375" customWidth="1"/>
    <col min="770" max="771" width="18" customWidth="1"/>
    <col min="772" max="778" width="0" hidden="1" customWidth="1"/>
    <col min="779" max="779" width="13.7109375" bestFit="1" customWidth="1"/>
    <col min="780" max="780" width="15.140625" bestFit="1" customWidth="1"/>
    <col min="781" max="781" width="14.85546875" bestFit="1" customWidth="1"/>
    <col min="1025" max="1025" width="44.7109375" customWidth="1"/>
    <col min="1026" max="1027" width="18" customWidth="1"/>
    <col min="1028" max="1034" width="0" hidden="1" customWidth="1"/>
    <col min="1035" max="1035" width="13.7109375" bestFit="1" customWidth="1"/>
    <col min="1036" max="1036" width="15.140625" bestFit="1" customWidth="1"/>
    <col min="1037" max="1037" width="14.85546875" bestFit="1" customWidth="1"/>
    <col min="1281" max="1281" width="44.7109375" customWidth="1"/>
    <col min="1282" max="1283" width="18" customWidth="1"/>
    <col min="1284" max="1290" width="0" hidden="1" customWidth="1"/>
    <col min="1291" max="1291" width="13.7109375" bestFit="1" customWidth="1"/>
    <col min="1292" max="1292" width="15.140625" bestFit="1" customWidth="1"/>
    <col min="1293" max="1293" width="14.85546875" bestFit="1" customWidth="1"/>
    <col min="1537" max="1537" width="44.7109375" customWidth="1"/>
    <col min="1538" max="1539" width="18" customWidth="1"/>
    <col min="1540" max="1546" width="0" hidden="1" customWidth="1"/>
    <col min="1547" max="1547" width="13.7109375" bestFit="1" customWidth="1"/>
    <col min="1548" max="1548" width="15.140625" bestFit="1" customWidth="1"/>
    <col min="1549" max="1549" width="14.85546875" bestFit="1" customWidth="1"/>
    <col min="1793" max="1793" width="44.7109375" customWidth="1"/>
    <col min="1794" max="1795" width="18" customWidth="1"/>
    <col min="1796" max="1802" width="0" hidden="1" customWidth="1"/>
    <col min="1803" max="1803" width="13.7109375" bestFit="1" customWidth="1"/>
    <col min="1804" max="1804" width="15.140625" bestFit="1" customWidth="1"/>
    <col min="1805" max="1805" width="14.85546875" bestFit="1" customWidth="1"/>
    <col min="2049" max="2049" width="44.7109375" customWidth="1"/>
    <col min="2050" max="2051" width="18" customWidth="1"/>
    <col min="2052" max="2058" width="0" hidden="1" customWidth="1"/>
    <col min="2059" max="2059" width="13.7109375" bestFit="1" customWidth="1"/>
    <col min="2060" max="2060" width="15.140625" bestFit="1" customWidth="1"/>
    <col min="2061" max="2061" width="14.85546875" bestFit="1" customWidth="1"/>
    <col min="2305" max="2305" width="44.7109375" customWidth="1"/>
    <col min="2306" max="2307" width="18" customWidth="1"/>
    <col min="2308" max="2314" width="0" hidden="1" customWidth="1"/>
    <col min="2315" max="2315" width="13.7109375" bestFit="1" customWidth="1"/>
    <col min="2316" max="2316" width="15.140625" bestFit="1" customWidth="1"/>
    <col min="2317" max="2317" width="14.85546875" bestFit="1" customWidth="1"/>
    <col min="2561" max="2561" width="44.7109375" customWidth="1"/>
    <col min="2562" max="2563" width="18" customWidth="1"/>
    <col min="2564" max="2570" width="0" hidden="1" customWidth="1"/>
    <col min="2571" max="2571" width="13.7109375" bestFit="1" customWidth="1"/>
    <col min="2572" max="2572" width="15.140625" bestFit="1" customWidth="1"/>
    <col min="2573" max="2573" width="14.85546875" bestFit="1" customWidth="1"/>
    <col min="2817" max="2817" width="44.7109375" customWidth="1"/>
    <col min="2818" max="2819" width="18" customWidth="1"/>
    <col min="2820" max="2826" width="0" hidden="1" customWidth="1"/>
    <col min="2827" max="2827" width="13.7109375" bestFit="1" customWidth="1"/>
    <col min="2828" max="2828" width="15.140625" bestFit="1" customWidth="1"/>
    <col min="2829" max="2829" width="14.85546875" bestFit="1" customWidth="1"/>
    <col min="3073" max="3073" width="44.7109375" customWidth="1"/>
    <col min="3074" max="3075" width="18" customWidth="1"/>
    <col min="3076" max="3082" width="0" hidden="1" customWidth="1"/>
    <col min="3083" max="3083" width="13.7109375" bestFit="1" customWidth="1"/>
    <col min="3084" max="3084" width="15.140625" bestFit="1" customWidth="1"/>
    <col min="3085" max="3085" width="14.85546875" bestFit="1" customWidth="1"/>
    <col min="3329" max="3329" width="44.7109375" customWidth="1"/>
    <col min="3330" max="3331" width="18" customWidth="1"/>
    <col min="3332" max="3338" width="0" hidden="1" customWidth="1"/>
    <col min="3339" max="3339" width="13.7109375" bestFit="1" customWidth="1"/>
    <col min="3340" max="3340" width="15.140625" bestFit="1" customWidth="1"/>
    <col min="3341" max="3341" width="14.85546875" bestFit="1" customWidth="1"/>
    <col min="3585" max="3585" width="44.7109375" customWidth="1"/>
    <col min="3586" max="3587" width="18" customWidth="1"/>
    <col min="3588" max="3594" width="0" hidden="1" customWidth="1"/>
    <col min="3595" max="3595" width="13.7109375" bestFit="1" customWidth="1"/>
    <col min="3596" max="3596" width="15.140625" bestFit="1" customWidth="1"/>
    <col min="3597" max="3597" width="14.85546875" bestFit="1" customWidth="1"/>
    <col min="3841" max="3841" width="44.7109375" customWidth="1"/>
    <col min="3842" max="3843" width="18" customWidth="1"/>
    <col min="3844" max="3850" width="0" hidden="1" customWidth="1"/>
    <col min="3851" max="3851" width="13.7109375" bestFit="1" customWidth="1"/>
    <col min="3852" max="3852" width="15.140625" bestFit="1" customWidth="1"/>
    <col min="3853" max="3853" width="14.85546875" bestFit="1" customWidth="1"/>
    <col min="4097" max="4097" width="44.7109375" customWidth="1"/>
    <col min="4098" max="4099" width="18" customWidth="1"/>
    <col min="4100" max="4106" width="0" hidden="1" customWidth="1"/>
    <col min="4107" max="4107" width="13.7109375" bestFit="1" customWidth="1"/>
    <col min="4108" max="4108" width="15.140625" bestFit="1" customWidth="1"/>
    <col min="4109" max="4109" width="14.85546875" bestFit="1" customWidth="1"/>
    <col min="4353" max="4353" width="44.7109375" customWidth="1"/>
    <col min="4354" max="4355" width="18" customWidth="1"/>
    <col min="4356" max="4362" width="0" hidden="1" customWidth="1"/>
    <col min="4363" max="4363" width="13.7109375" bestFit="1" customWidth="1"/>
    <col min="4364" max="4364" width="15.140625" bestFit="1" customWidth="1"/>
    <col min="4365" max="4365" width="14.85546875" bestFit="1" customWidth="1"/>
    <col min="4609" max="4609" width="44.7109375" customWidth="1"/>
    <col min="4610" max="4611" width="18" customWidth="1"/>
    <col min="4612" max="4618" width="0" hidden="1" customWidth="1"/>
    <col min="4619" max="4619" width="13.7109375" bestFit="1" customWidth="1"/>
    <col min="4620" max="4620" width="15.140625" bestFit="1" customWidth="1"/>
    <col min="4621" max="4621" width="14.85546875" bestFit="1" customWidth="1"/>
    <col min="4865" max="4865" width="44.7109375" customWidth="1"/>
    <col min="4866" max="4867" width="18" customWidth="1"/>
    <col min="4868" max="4874" width="0" hidden="1" customWidth="1"/>
    <col min="4875" max="4875" width="13.7109375" bestFit="1" customWidth="1"/>
    <col min="4876" max="4876" width="15.140625" bestFit="1" customWidth="1"/>
    <col min="4877" max="4877" width="14.85546875" bestFit="1" customWidth="1"/>
    <col min="5121" max="5121" width="44.7109375" customWidth="1"/>
    <col min="5122" max="5123" width="18" customWidth="1"/>
    <col min="5124" max="5130" width="0" hidden="1" customWidth="1"/>
    <col min="5131" max="5131" width="13.7109375" bestFit="1" customWidth="1"/>
    <col min="5132" max="5132" width="15.140625" bestFit="1" customWidth="1"/>
    <col min="5133" max="5133" width="14.85546875" bestFit="1" customWidth="1"/>
    <col min="5377" max="5377" width="44.7109375" customWidth="1"/>
    <col min="5378" max="5379" width="18" customWidth="1"/>
    <col min="5380" max="5386" width="0" hidden="1" customWidth="1"/>
    <col min="5387" max="5387" width="13.7109375" bestFit="1" customWidth="1"/>
    <col min="5388" max="5388" width="15.140625" bestFit="1" customWidth="1"/>
    <col min="5389" max="5389" width="14.85546875" bestFit="1" customWidth="1"/>
    <col min="5633" max="5633" width="44.7109375" customWidth="1"/>
    <col min="5634" max="5635" width="18" customWidth="1"/>
    <col min="5636" max="5642" width="0" hidden="1" customWidth="1"/>
    <col min="5643" max="5643" width="13.7109375" bestFit="1" customWidth="1"/>
    <col min="5644" max="5644" width="15.140625" bestFit="1" customWidth="1"/>
    <col min="5645" max="5645" width="14.85546875" bestFit="1" customWidth="1"/>
    <col min="5889" max="5889" width="44.7109375" customWidth="1"/>
    <col min="5890" max="5891" width="18" customWidth="1"/>
    <col min="5892" max="5898" width="0" hidden="1" customWidth="1"/>
    <col min="5899" max="5899" width="13.7109375" bestFit="1" customWidth="1"/>
    <col min="5900" max="5900" width="15.140625" bestFit="1" customWidth="1"/>
    <col min="5901" max="5901" width="14.85546875" bestFit="1" customWidth="1"/>
    <col min="6145" max="6145" width="44.7109375" customWidth="1"/>
    <col min="6146" max="6147" width="18" customWidth="1"/>
    <col min="6148" max="6154" width="0" hidden="1" customWidth="1"/>
    <col min="6155" max="6155" width="13.7109375" bestFit="1" customWidth="1"/>
    <col min="6156" max="6156" width="15.140625" bestFit="1" customWidth="1"/>
    <col min="6157" max="6157" width="14.85546875" bestFit="1" customWidth="1"/>
    <col min="6401" max="6401" width="44.7109375" customWidth="1"/>
    <col min="6402" max="6403" width="18" customWidth="1"/>
    <col min="6404" max="6410" width="0" hidden="1" customWidth="1"/>
    <col min="6411" max="6411" width="13.7109375" bestFit="1" customWidth="1"/>
    <col min="6412" max="6412" width="15.140625" bestFit="1" customWidth="1"/>
    <col min="6413" max="6413" width="14.85546875" bestFit="1" customWidth="1"/>
    <col min="6657" max="6657" width="44.7109375" customWidth="1"/>
    <col min="6658" max="6659" width="18" customWidth="1"/>
    <col min="6660" max="6666" width="0" hidden="1" customWidth="1"/>
    <col min="6667" max="6667" width="13.7109375" bestFit="1" customWidth="1"/>
    <col min="6668" max="6668" width="15.140625" bestFit="1" customWidth="1"/>
    <col min="6669" max="6669" width="14.85546875" bestFit="1" customWidth="1"/>
    <col min="6913" max="6913" width="44.7109375" customWidth="1"/>
    <col min="6914" max="6915" width="18" customWidth="1"/>
    <col min="6916" max="6922" width="0" hidden="1" customWidth="1"/>
    <col min="6923" max="6923" width="13.7109375" bestFit="1" customWidth="1"/>
    <col min="6924" max="6924" width="15.140625" bestFit="1" customWidth="1"/>
    <col min="6925" max="6925" width="14.85546875" bestFit="1" customWidth="1"/>
    <col min="7169" max="7169" width="44.7109375" customWidth="1"/>
    <col min="7170" max="7171" width="18" customWidth="1"/>
    <col min="7172" max="7178" width="0" hidden="1" customWidth="1"/>
    <col min="7179" max="7179" width="13.7109375" bestFit="1" customWidth="1"/>
    <col min="7180" max="7180" width="15.140625" bestFit="1" customWidth="1"/>
    <col min="7181" max="7181" width="14.85546875" bestFit="1" customWidth="1"/>
    <col min="7425" max="7425" width="44.7109375" customWidth="1"/>
    <col min="7426" max="7427" width="18" customWidth="1"/>
    <col min="7428" max="7434" width="0" hidden="1" customWidth="1"/>
    <col min="7435" max="7435" width="13.7109375" bestFit="1" customWidth="1"/>
    <col min="7436" max="7436" width="15.140625" bestFit="1" customWidth="1"/>
    <col min="7437" max="7437" width="14.85546875" bestFit="1" customWidth="1"/>
    <col min="7681" max="7681" width="44.7109375" customWidth="1"/>
    <col min="7682" max="7683" width="18" customWidth="1"/>
    <col min="7684" max="7690" width="0" hidden="1" customWidth="1"/>
    <col min="7691" max="7691" width="13.7109375" bestFit="1" customWidth="1"/>
    <col min="7692" max="7692" width="15.140625" bestFit="1" customWidth="1"/>
    <col min="7693" max="7693" width="14.85546875" bestFit="1" customWidth="1"/>
    <col min="7937" max="7937" width="44.7109375" customWidth="1"/>
    <col min="7938" max="7939" width="18" customWidth="1"/>
    <col min="7940" max="7946" width="0" hidden="1" customWidth="1"/>
    <col min="7947" max="7947" width="13.7109375" bestFit="1" customWidth="1"/>
    <col min="7948" max="7948" width="15.140625" bestFit="1" customWidth="1"/>
    <col min="7949" max="7949" width="14.85546875" bestFit="1" customWidth="1"/>
    <col min="8193" max="8193" width="44.7109375" customWidth="1"/>
    <col min="8194" max="8195" width="18" customWidth="1"/>
    <col min="8196" max="8202" width="0" hidden="1" customWidth="1"/>
    <col min="8203" max="8203" width="13.7109375" bestFit="1" customWidth="1"/>
    <col min="8204" max="8204" width="15.140625" bestFit="1" customWidth="1"/>
    <col min="8205" max="8205" width="14.85546875" bestFit="1" customWidth="1"/>
    <col min="8449" max="8449" width="44.7109375" customWidth="1"/>
    <col min="8450" max="8451" width="18" customWidth="1"/>
    <col min="8452" max="8458" width="0" hidden="1" customWidth="1"/>
    <col min="8459" max="8459" width="13.7109375" bestFit="1" customWidth="1"/>
    <col min="8460" max="8460" width="15.140625" bestFit="1" customWidth="1"/>
    <col min="8461" max="8461" width="14.85546875" bestFit="1" customWidth="1"/>
    <col min="8705" max="8705" width="44.7109375" customWidth="1"/>
    <col min="8706" max="8707" width="18" customWidth="1"/>
    <col min="8708" max="8714" width="0" hidden="1" customWidth="1"/>
    <col min="8715" max="8715" width="13.7109375" bestFit="1" customWidth="1"/>
    <col min="8716" max="8716" width="15.140625" bestFit="1" customWidth="1"/>
    <col min="8717" max="8717" width="14.85546875" bestFit="1" customWidth="1"/>
    <col min="8961" max="8961" width="44.7109375" customWidth="1"/>
    <col min="8962" max="8963" width="18" customWidth="1"/>
    <col min="8964" max="8970" width="0" hidden="1" customWidth="1"/>
    <col min="8971" max="8971" width="13.7109375" bestFit="1" customWidth="1"/>
    <col min="8972" max="8972" width="15.140625" bestFit="1" customWidth="1"/>
    <col min="8973" max="8973" width="14.85546875" bestFit="1" customWidth="1"/>
    <col min="9217" max="9217" width="44.7109375" customWidth="1"/>
    <col min="9218" max="9219" width="18" customWidth="1"/>
    <col min="9220" max="9226" width="0" hidden="1" customWidth="1"/>
    <col min="9227" max="9227" width="13.7109375" bestFit="1" customWidth="1"/>
    <col min="9228" max="9228" width="15.140625" bestFit="1" customWidth="1"/>
    <col min="9229" max="9229" width="14.85546875" bestFit="1" customWidth="1"/>
    <col min="9473" max="9473" width="44.7109375" customWidth="1"/>
    <col min="9474" max="9475" width="18" customWidth="1"/>
    <col min="9476" max="9482" width="0" hidden="1" customWidth="1"/>
    <col min="9483" max="9483" width="13.7109375" bestFit="1" customWidth="1"/>
    <col min="9484" max="9484" width="15.140625" bestFit="1" customWidth="1"/>
    <col min="9485" max="9485" width="14.85546875" bestFit="1" customWidth="1"/>
    <col min="9729" max="9729" width="44.7109375" customWidth="1"/>
    <col min="9730" max="9731" width="18" customWidth="1"/>
    <col min="9732" max="9738" width="0" hidden="1" customWidth="1"/>
    <col min="9739" max="9739" width="13.7109375" bestFit="1" customWidth="1"/>
    <col min="9740" max="9740" width="15.140625" bestFit="1" customWidth="1"/>
    <col min="9741" max="9741" width="14.85546875" bestFit="1" customWidth="1"/>
    <col min="9985" max="9985" width="44.7109375" customWidth="1"/>
    <col min="9986" max="9987" width="18" customWidth="1"/>
    <col min="9988" max="9994" width="0" hidden="1" customWidth="1"/>
    <col min="9995" max="9995" width="13.7109375" bestFit="1" customWidth="1"/>
    <col min="9996" max="9996" width="15.140625" bestFit="1" customWidth="1"/>
    <col min="9997" max="9997" width="14.85546875" bestFit="1" customWidth="1"/>
    <col min="10241" max="10241" width="44.7109375" customWidth="1"/>
    <col min="10242" max="10243" width="18" customWidth="1"/>
    <col min="10244" max="10250" width="0" hidden="1" customWidth="1"/>
    <col min="10251" max="10251" width="13.7109375" bestFit="1" customWidth="1"/>
    <col min="10252" max="10252" width="15.140625" bestFit="1" customWidth="1"/>
    <col min="10253" max="10253" width="14.85546875" bestFit="1" customWidth="1"/>
    <col min="10497" max="10497" width="44.7109375" customWidth="1"/>
    <col min="10498" max="10499" width="18" customWidth="1"/>
    <col min="10500" max="10506" width="0" hidden="1" customWidth="1"/>
    <col min="10507" max="10507" width="13.7109375" bestFit="1" customWidth="1"/>
    <col min="10508" max="10508" width="15.140625" bestFit="1" customWidth="1"/>
    <col min="10509" max="10509" width="14.85546875" bestFit="1" customWidth="1"/>
    <col min="10753" max="10753" width="44.7109375" customWidth="1"/>
    <col min="10754" max="10755" width="18" customWidth="1"/>
    <col min="10756" max="10762" width="0" hidden="1" customWidth="1"/>
    <col min="10763" max="10763" width="13.7109375" bestFit="1" customWidth="1"/>
    <col min="10764" max="10764" width="15.140625" bestFit="1" customWidth="1"/>
    <col min="10765" max="10765" width="14.85546875" bestFit="1" customWidth="1"/>
    <col min="11009" max="11009" width="44.7109375" customWidth="1"/>
    <col min="11010" max="11011" width="18" customWidth="1"/>
    <col min="11012" max="11018" width="0" hidden="1" customWidth="1"/>
    <col min="11019" max="11019" width="13.7109375" bestFit="1" customWidth="1"/>
    <col min="11020" max="11020" width="15.140625" bestFit="1" customWidth="1"/>
    <col min="11021" max="11021" width="14.85546875" bestFit="1" customWidth="1"/>
    <col min="11265" max="11265" width="44.7109375" customWidth="1"/>
    <col min="11266" max="11267" width="18" customWidth="1"/>
    <col min="11268" max="11274" width="0" hidden="1" customWidth="1"/>
    <col min="11275" max="11275" width="13.7109375" bestFit="1" customWidth="1"/>
    <col min="11276" max="11276" width="15.140625" bestFit="1" customWidth="1"/>
    <col min="11277" max="11277" width="14.85546875" bestFit="1" customWidth="1"/>
    <col min="11521" max="11521" width="44.7109375" customWidth="1"/>
    <col min="11522" max="11523" width="18" customWidth="1"/>
    <col min="11524" max="11530" width="0" hidden="1" customWidth="1"/>
    <col min="11531" max="11531" width="13.7109375" bestFit="1" customWidth="1"/>
    <col min="11532" max="11532" width="15.140625" bestFit="1" customWidth="1"/>
    <col min="11533" max="11533" width="14.85546875" bestFit="1" customWidth="1"/>
    <col min="11777" max="11777" width="44.7109375" customWidth="1"/>
    <col min="11778" max="11779" width="18" customWidth="1"/>
    <col min="11780" max="11786" width="0" hidden="1" customWidth="1"/>
    <col min="11787" max="11787" width="13.7109375" bestFit="1" customWidth="1"/>
    <col min="11788" max="11788" width="15.140625" bestFit="1" customWidth="1"/>
    <col min="11789" max="11789" width="14.85546875" bestFit="1" customWidth="1"/>
    <col min="12033" max="12033" width="44.7109375" customWidth="1"/>
    <col min="12034" max="12035" width="18" customWidth="1"/>
    <col min="12036" max="12042" width="0" hidden="1" customWidth="1"/>
    <col min="12043" max="12043" width="13.7109375" bestFit="1" customWidth="1"/>
    <col min="12044" max="12044" width="15.140625" bestFit="1" customWidth="1"/>
    <col min="12045" max="12045" width="14.85546875" bestFit="1" customWidth="1"/>
    <col min="12289" max="12289" width="44.7109375" customWidth="1"/>
    <col min="12290" max="12291" width="18" customWidth="1"/>
    <col min="12292" max="12298" width="0" hidden="1" customWidth="1"/>
    <col min="12299" max="12299" width="13.7109375" bestFit="1" customWidth="1"/>
    <col min="12300" max="12300" width="15.140625" bestFit="1" customWidth="1"/>
    <col min="12301" max="12301" width="14.85546875" bestFit="1" customWidth="1"/>
    <col min="12545" max="12545" width="44.7109375" customWidth="1"/>
    <col min="12546" max="12547" width="18" customWidth="1"/>
    <col min="12548" max="12554" width="0" hidden="1" customWidth="1"/>
    <col min="12555" max="12555" width="13.7109375" bestFit="1" customWidth="1"/>
    <col min="12556" max="12556" width="15.140625" bestFit="1" customWidth="1"/>
    <col min="12557" max="12557" width="14.85546875" bestFit="1" customWidth="1"/>
    <col min="12801" max="12801" width="44.7109375" customWidth="1"/>
    <col min="12802" max="12803" width="18" customWidth="1"/>
    <col min="12804" max="12810" width="0" hidden="1" customWidth="1"/>
    <col min="12811" max="12811" width="13.7109375" bestFit="1" customWidth="1"/>
    <col min="12812" max="12812" width="15.140625" bestFit="1" customWidth="1"/>
    <col min="12813" max="12813" width="14.85546875" bestFit="1" customWidth="1"/>
    <col min="13057" max="13057" width="44.7109375" customWidth="1"/>
    <col min="13058" max="13059" width="18" customWidth="1"/>
    <col min="13060" max="13066" width="0" hidden="1" customWidth="1"/>
    <col min="13067" max="13067" width="13.7109375" bestFit="1" customWidth="1"/>
    <col min="13068" max="13068" width="15.140625" bestFit="1" customWidth="1"/>
    <col min="13069" max="13069" width="14.85546875" bestFit="1" customWidth="1"/>
    <col min="13313" max="13313" width="44.7109375" customWidth="1"/>
    <col min="13314" max="13315" width="18" customWidth="1"/>
    <col min="13316" max="13322" width="0" hidden="1" customWidth="1"/>
    <col min="13323" max="13323" width="13.7109375" bestFit="1" customWidth="1"/>
    <col min="13324" max="13324" width="15.140625" bestFit="1" customWidth="1"/>
    <col min="13325" max="13325" width="14.85546875" bestFit="1" customWidth="1"/>
    <col min="13569" max="13569" width="44.7109375" customWidth="1"/>
    <col min="13570" max="13571" width="18" customWidth="1"/>
    <col min="13572" max="13578" width="0" hidden="1" customWidth="1"/>
    <col min="13579" max="13579" width="13.7109375" bestFit="1" customWidth="1"/>
    <col min="13580" max="13580" width="15.140625" bestFit="1" customWidth="1"/>
    <col min="13581" max="13581" width="14.85546875" bestFit="1" customWidth="1"/>
    <col min="13825" max="13825" width="44.7109375" customWidth="1"/>
    <col min="13826" max="13827" width="18" customWidth="1"/>
    <col min="13828" max="13834" width="0" hidden="1" customWidth="1"/>
    <col min="13835" max="13835" width="13.7109375" bestFit="1" customWidth="1"/>
    <col min="13836" max="13836" width="15.140625" bestFit="1" customWidth="1"/>
    <col min="13837" max="13837" width="14.85546875" bestFit="1" customWidth="1"/>
    <col min="14081" max="14081" width="44.7109375" customWidth="1"/>
    <col min="14082" max="14083" width="18" customWidth="1"/>
    <col min="14084" max="14090" width="0" hidden="1" customWidth="1"/>
    <col min="14091" max="14091" width="13.7109375" bestFit="1" customWidth="1"/>
    <col min="14092" max="14092" width="15.140625" bestFit="1" customWidth="1"/>
    <col min="14093" max="14093" width="14.85546875" bestFit="1" customWidth="1"/>
    <col min="14337" max="14337" width="44.7109375" customWidth="1"/>
    <col min="14338" max="14339" width="18" customWidth="1"/>
    <col min="14340" max="14346" width="0" hidden="1" customWidth="1"/>
    <col min="14347" max="14347" width="13.7109375" bestFit="1" customWidth="1"/>
    <col min="14348" max="14348" width="15.140625" bestFit="1" customWidth="1"/>
    <col min="14349" max="14349" width="14.85546875" bestFit="1" customWidth="1"/>
    <col min="14593" max="14593" width="44.7109375" customWidth="1"/>
    <col min="14594" max="14595" width="18" customWidth="1"/>
    <col min="14596" max="14602" width="0" hidden="1" customWidth="1"/>
    <col min="14603" max="14603" width="13.7109375" bestFit="1" customWidth="1"/>
    <col min="14604" max="14604" width="15.140625" bestFit="1" customWidth="1"/>
    <col min="14605" max="14605" width="14.85546875" bestFit="1" customWidth="1"/>
    <col min="14849" max="14849" width="44.7109375" customWidth="1"/>
    <col min="14850" max="14851" width="18" customWidth="1"/>
    <col min="14852" max="14858" width="0" hidden="1" customWidth="1"/>
    <col min="14859" max="14859" width="13.7109375" bestFit="1" customWidth="1"/>
    <col min="14860" max="14860" width="15.140625" bestFit="1" customWidth="1"/>
    <col min="14861" max="14861" width="14.85546875" bestFit="1" customWidth="1"/>
    <col min="15105" max="15105" width="44.7109375" customWidth="1"/>
    <col min="15106" max="15107" width="18" customWidth="1"/>
    <col min="15108" max="15114" width="0" hidden="1" customWidth="1"/>
    <col min="15115" max="15115" width="13.7109375" bestFit="1" customWidth="1"/>
    <col min="15116" max="15116" width="15.140625" bestFit="1" customWidth="1"/>
    <col min="15117" max="15117" width="14.85546875" bestFit="1" customWidth="1"/>
    <col min="15361" max="15361" width="44.7109375" customWidth="1"/>
    <col min="15362" max="15363" width="18" customWidth="1"/>
    <col min="15364" max="15370" width="0" hidden="1" customWidth="1"/>
    <col min="15371" max="15371" width="13.7109375" bestFit="1" customWidth="1"/>
    <col min="15372" max="15372" width="15.140625" bestFit="1" customWidth="1"/>
    <col min="15373" max="15373" width="14.85546875" bestFit="1" customWidth="1"/>
    <col min="15617" max="15617" width="44.7109375" customWidth="1"/>
    <col min="15618" max="15619" width="18" customWidth="1"/>
    <col min="15620" max="15626" width="0" hidden="1" customWidth="1"/>
    <col min="15627" max="15627" width="13.7109375" bestFit="1" customWidth="1"/>
    <col min="15628" max="15628" width="15.140625" bestFit="1" customWidth="1"/>
    <col min="15629" max="15629" width="14.85546875" bestFit="1" customWidth="1"/>
    <col min="15873" max="15873" width="44.7109375" customWidth="1"/>
    <col min="15874" max="15875" width="18" customWidth="1"/>
    <col min="15876" max="15882" width="0" hidden="1" customWidth="1"/>
    <col min="15883" max="15883" width="13.7109375" bestFit="1" customWidth="1"/>
    <col min="15884" max="15884" width="15.140625" bestFit="1" customWidth="1"/>
    <col min="15885" max="15885" width="14.85546875" bestFit="1" customWidth="1"/>
    <col min="16129" max="16129" width="44.7109375" customWidth="1"/>
    <col min="16130" max="16131" width="18" customWidth="1"/>
    <col min="16132" max="16138" width="0" hidden="1" customWidth="1"/>
    <col min="16139" max="16139" width="13.7109375" bestFit="1" customWidth="1"/>
    <col min="16140" max="16140" width="15.140625" bestFit="1" customWidth="1"/>
    <col min="16141" max="16141" width="14.85546875" bestFit="1" customWidth="1"/>
  </cols>
  <sheetData>
    <row r="4" spans="1:14">
      <c r="A4" s="1" t="str">
        <f>+[1]BALANZA!B1</f>
        <v>CORPORACION DEL ACUEDUCTO Y ALCANTARILLADO DE MOCA</v>
      </c>
      <c r="B4" s="1"/>
      <c r="C4" s="1"/>
    </row>
    <row r="5" spans="1:14">
      <c r="A5" s="1" t="s">
        <v>0</v>
      </c>
      <c r="B5" s="1"/>
      <c r="C5" s="1"/>
    </row>
    <row r="6" spans="1:14">
      <c r="A6" s="1" t="str">
        <f>+[1]BALANZA!B2</f>
        <v>Del Ejercicio terminado el  31 de Mayo de 2025  y  2024</v>
      </c>
      <c r="B6" s="1"/>
      <c r="C6" s="1"/>
    </row>
    <row r="7" spans="1:14">
      <c r="A7" s="1" t="s">
        <v>1</v>
      </c>
      <c r="B7" s="1"/>
      <c r="C7" s="1"/>
    </row>
    <row r="8" spans="1:14">
      <c r="A8" s="4"/>
      <c r="B8" s="5">
        <f>+[1]BALANZA!B4</f>
        <v>2025</v>
      </c>
      <c r="C8" s="5">
        <f>+[1]BALANZA!C4</f>
        <v>2024</v>
      </c>
    </row>
    <row r="9" spans="1:14">
      <c r="A9" s="6" t="s">
        <v>2</v>
      </c>
      <c r="B9" s="4"/>
      <c r="C9" s="4"/>
    </row>
    <row r="10" spans="1:14" hidden="1">
      <c r="A10" s="7" t="s">
        <v>3</v>
      </c>
      <c r="B10" s="8">
        <v>0</v>
      </c>
      <c r="C10" s="8">
        <v>0</v>
      </c>
    </row>
    <row r="11" spans="1:14" ht="18" customHeight="1">
      <c r="A11" s="7" t="s">
        <v>4</v>
      </c>
      <c r="B11" s="8">
        <f>+'[1]Notas NF'!C489</f>
        <v>76817905.379999995</v>
      </c>
      <c r="C11" s="8">
        <f>+'[1]Notas NF'!D489</f>
        <v>180976832.23999998</v>
      </c>
      <c r="F11" s="2">
        <v>174411030.84999999</v>
      </c>
      <c r="G11" s="2">
        <f>+C11-F11</f>
        <v>6565801.3899999857</v>
      </c>
      <c r="N11" s="2"/>
    </row>
    <row r="12" spans="1:14">
      <c r="A12" s="7" t="s">
        <v>5</v>
      </c>
      <c r="B12" s="8">
        <f>+'[1]Notas NF'!C506</f>
        <v>84971595</v>
      </c>
      <c r="C12" s="8">
        <f>+'[1]Notas NF'!D506</f>
        <v>229174633.03999999</v>
      </c>
      <c r="F12" s="2">
        <v>104423221</v>
      </c>
      <c r="G12" s="2">
        <f t="shared" ref="G12:G35" si="0">+C12-F12</f>
        <v>124751412.03999999</v>
      </c>
      <c r="N12" s="2"/>
    </row>
    <row r="13" spans="1:14" hidden="1">
      <c r="A13" s="7" t="s">
        <v>6</v>
      </c>
      <c r="B13" s="9">
        <v>0</v>
      </c>
      <c r="C13" s="9">
        <v>0</v>
      </c>
      <c r="F13" s="2">
        <v>0</v>
      </c>
      <c r="G13" s="2">
        <f t="shared" si="0"/>
        <v>0</v>
      </c>
      <c r="N13" s="2"/>
    </row>
    <row r="14" spans="1:14">
      <c r="A14" s="6" t="s">
        <v>7</v>
      </c>
      <c r="B14" s="10">
        <f>SUM(B10:B13)</f>
        <v>161789500.38</v>
      </c>
      <c r="C14" s="10">
        <f>SUM(C10:C13)</f>
        <v>410151465.27999997</v>
      </c>
      <c r="F14" s="2">
        <v>278834251.85000002</v>
      </c>
      <c r="G14" s="2">
        <f t="shared" si="0"/>
        <v>131317213.42999995</v>
      </c>
      <c r="N14" s="2"/>
    </row>
    <row r="15" spans="1:14">
      <c r="A15" s="11"/>
      <c r="B15" s="12"/>
      <c r="C15" s="12"/>
      <c r="G15" s="2">
        <f t="shared" si="0"/>
        <v>0</v>
      </c>
      <c r="N15" s="2"/>
    </row>
    <row r="16" spans="1:14">
      <c r="A16" s="5" t="s">
        <v>8</v>
      </c>
      <c r="B16" s="13"/>
      <c r="C16" s="13"/>
      <c r="G16" s="2">
        <f t="shared" si="0"/>
        <v>0</v>
      </c>
      <c r="N16" s="2"/>
    </row>
    <row r="17" spans="1:14">
      <c r="A17" s="7" t="s">
        <v>9</v>
      </c>
      <c r="B17" s="8">
        <f>+'[1]Notas NF'!C553</f>
        <v>79563487.280000001</v>
      </c>
      <c r="C17" s="8">
        <f>+'[1]Notas NF'!D553</f>
        <v>194460954.92999998</v>
      </c>
      <c r="F17" s="2">
        <v>151685872.24000001</v>
      </c>
      <c r="G17" s="2">
        <f t="shared" si="0"/>
        <v>42775082.689999968</v>
      </c>
      <c r="I17" s="2">
        <f>+C17-193594772.55</f>
        <v>866182.37999996543</v>
      </c>
      <c r="N17" s="2"/>
    </row>
    <row r="18" spans="1:14">
      <c r="A18" s="7" t="s">
        <v>10</v>
      </c>
      <c r="B18" s="8">
        <f>+'[1]Notas NF'!C568</f>
        <v>30000</v>
      </c>
      <c r="C18" s="8">
        <f>+'[1]Notas NF'!D568</f>
        <v>0</v>
      </c>
      <c r="F18" s="2">
        <v>12931665.890000001</v>
      </c>
      <c r="G18" s="2">
        <f t="shared" si="0"/>
        <v>-12931665.890000001</v>
      </c>
      <c r="I18" s="2"/>
      <c r="N18" s="2"/>
    </row>
    <row r="19" spans="1:14">
      <c r="A19" s="7" t="s">
        <v>11</v>
      </c>
      <c r="B19" s="8">
        <f>+'[1]Notas NF'!C585</f>
        <v>12148979.43</v>
      </c>
      <c r="C19" s="8">
        <f>+'[1]Notas NF'!D585</f>
        <v>26153747.859999999</v>
      </c>
      <c r="F19" s="2">
        <v>28488363.559999999</v>
      </c>
      <c r="G19" s="2">
        <f t="shared" si="0"/>
        <v>-2334615.6999999993</v>
      </c>
      <c r="I19" s="2"/>
      <c r="J19" s="2"/>
      <c r="K19" s="2"/>
      <c r="N19" s="2"/>
    </row>
    <row r="20" spans="1:14" ht="13.5" customHeight="1">
      <c r="A20" s="7" t="s">
        <v>12</v>
      </c>
      <c r="B20" s="8">
        <f>'[1]Notas NF'!C598</f>
        <v>34760.000000001106</v>
      </c>
      <c r="C20" s="8">
        <f>+[1]nota12!K14-'[1]Notas NF'!D381</f>
        <v>57303976.350000009</v>
      </c>
      <c r="F20" s="2">
        <v>0</v>
      </c>
      <c r="G20" s="2">
        <f t="shared" si="0"/>
        <v>57303976.350000009</v>
      </c>
      <c r="I20" s="2"/>
      <c r="N20" s="2"/>
    </row>
    <row r="21" spans="1:14" ht="27" hidden="1" customHeight="1">
      <c r="A21" s="7" t="s">
        <v>13</v>
      </c>
      <c r="B21" s="8">
        <v>0</v>
      </c>
      <c r="C21" s="8">
        <v>0</v>
      </c>
      <c r="F21" s="2">
        <v>0</v>
      </c>
      <c r="G21" s="2">
        <f t="shared" si="0"/>
        <v>0</v>
      </c>
      <c r="I21" s="2"/>
      <c r="N21" s="2"/>
    </row>
    <row r="22" spans="1:14">
      <c r="A22" s="7" t="s">
        <v>14</v>
      </c>
      <c r="B22" s="8">
        <f>'[1]Notas NF'!C620</f>
        <v>38261954.959999993</v>
      </c>
      <c r="C22" s="8">
        <f>+'[1]Notas NF'!D620</f>
        <v>89820611.929999992</v>
      </c>
      <c r="F22" s="2">
        <v>56717745.43</v>
      </c>
      <c r="G22" s="2">
        <f t="shared" si="0"/>
        <v>33102866.499999993</v>
      </c>
      <c r="I22" s="2"/>
      <c r="N22" s="2"/>
    </row>
    <row r="23" spans="1:14">
      <c r="A23" s="7" t="s">
        <v>15</v>
      </c>
      <c r="B23" s="9">
        <f>+'[1]Notas NF'!C633</f>
        <v>306907.45</v>
      </c>
      <c r="C23" s="9">
        <f>+'[1]Notas NF'!D633</f>
        <v>755694.55</v>
      </c>
      <c r="E23" s="2">
        <f>+B24</f>
        <v>130346089.12</v>
      </c>
      <c r="F23" s="2">
        <v>3322836.74</v>
      </c>
      <c r="G23" s="2">
        <f t="shared" si="0"/>
        <v>-2567142.1900000004</v>
      </c>
      <c r="I23" s="2"/>
      <c r="K23" s="2"/>
      <c r="N23" s="2"/>
    </row>
    <row r="24" spans="1:14">
      <c r="A24" s="6" t="s">
        <v>16</v>
      </c>
      <c r="B24" s="14">
        <f>SUM(B17:B23)</f>
        <v>130346089.12</v>
      </c>
      <c r="C24" s="14">
        <f>SUM(C17:C23)</f>
        <v>368494985.62</v>
      </c>
      <c r="E24" s="2">
        <f>SUM([1]BALANZA!C48:C84)</f>
        <v>1447326359.8299997</v>
      </c>
      <c r="F24" s="2">
        <v>253146483.86000001</v>
      </c>
      <c r="G24" s="2">
        <f t="shared" si="0"/>
        <v>115348501.75999999</v>
      </c>
      <c r="I24" s="2">
        <f>+B24-C24</f>
        <v>-238148896.5</v>
      </c>
      <c r="N24" s="2"/>
    </row>
    <row r="25" spans="1:14">
      <c r="A25" s="11"/>
      <c r="B25" s="12"/>
      <c r="C25" s="12"/>
      <c r="E25" s="2">
        <f>+E23-E24</f>
        <v>-1316980270.7099996</v>
      </c>
      <c r="G25" s="2">
        <f t="shared" si="0"/>
        <v>0</v>
      </c>
      <c r="N25" s="2"/>
    </row>
    <row r="26" spans="1:14" hidden="1">
      <c r="A26" s="7" t="s">
        <v>17</v>
      </c>
      <c r="B26" s="8">
        <v>0</v>
      </c>
      <c r="C26" s="8">
        <v>0</v>
      </c>
      <c r="F26" s="2">
        <v>0</v>
      </c>
      <c r="G26" s="2">
        <f t="shared" si="0"/>
        <v>0</v>
      </c>
      <c r="N26" s="2"/>
    </row>
    <row r="27" spans="1:14" hidden="1">
      <c r="A27" s="11"/>
      <c r="B27" s="13"/>
      <c r="C27" s="13"/>
      <c r="G27" s="2">
        <f t="shared" si="0"/>
        <v>0</v>
      </c>
      <c r="N27" s="2"/>
    </row>
    <row r="28" spans="1:14" hidden="1">
      <c r="A28" s="7" t="s">
        <v>18</v>
      </c>
      <c r="B28" s="9">
        <v>0</v>
      </c>
      <c r="C28" s="9">
        <v>0</v>
      </c>
      <c r="F28" s="2">
        <v>0</v>
      </c>
      <c r="G28" s="2">
        <f t="shared" si="0"/>
        <v>0</v>
      </c>
      <c r="N28" s="2"/>
    </row>
    <row r="29" spans="1:14">
      <c r="A29" s="11"/>
      <c r="B29" s="13"/>
      <c r="C29" s="13"/>
      <c r="G29" s="2">
        <f t="shared" si="0"/>
        <v>0</v>
      </c>
      <c r="N29" s="2"/>
    </row>
    <row r="30" spans="1:14" ht="15.75" thickBot="1">
      <c r="A30" s="6" t="s">
        <v>19</v>
      </c>
      <c r="B30" s="15">
        <f>+B14-B24</f>
        <v>31443411.25999999</v>
      </c>
      <c r="C30" s="15">
        <f>+C14-C24</f>
        <v>41656479.659999967</v>
      </c>
      <c r="F30" s="2">
        <v>25687767.99000001</v>
      </c>
      <c r="G30" s="2">
        <f t="shared" si="0"/>
        <v>15968711.669999957</v>
      </c>
      <c r="N30" s="2"/>
    </row>
    <row r="31" spans="1:14" ht="15.75" thickTop="1">
      <c r="A31" s="11"/>
      <c r="B31" s="12"/>
      <c r="C31" s="12"/>
      <c r="G31" s="2">
        <f t="shared" si="0"/>
        <v>0</v>
      </c>
    </row>
    <row r="32" spans="1:14" hidden="1">
      <c r="A32" s="16" t="s">
        <v>20</v>
      </c>
      <c r="B32" s="13"/>
      <c r="C32" s="13"/>
      <c r="G32" s="2">
        <f t="shared" si="0"/>
        <v>0</v>
      </c>
    </row>
    <row r="33" spans="1:10" hidden="1">
      <c r="A33" s="7" t="s">
        <v>21</v>
      </c>
      <c r="B33" s="8">
        <f>+B30</f>
        <v>31443411.25999999</v>
      </c>
      <c r="C33" s="8">
        <f>+C30</f>
        <v>41656479.659999967</v>
      </c>
      <c r="F33" s="2">
        <v>25687767.99000001</v>
      </c>
      <c r="G33" s="2">
        <f t="shared" si="0"/>
        <v>15968711.669999957</v>
      </c>
    </row>
    <row r="34" spans="1:10" ht="15.75" hidden="1" customHeight="1">
      <c r="A34" s="7" t="s">
        <v>22</v>
      </c>
      <c r="B34" s="9">
        <v>0</v>
      </c>
      <c r="C34" s="9">
        <v>0</v>
      </c>
      <c r="F34" s="2">
        <v>0</v>
      </c>
      <c r="G34" s="2">
        <f t="shared" si="0"/>
        <v>0</v>
      </c>
    </row>
    <row r="35" spans="1:10" ht="15.75" hidden="1" thickBot="1">
      <c r="A35" s="17"/>
      <c r="B35" s="15">
        <f>+B33</f>
        <v>31443411.25999999</v>
      </c>
      <c r="C35" s="15">
        <f>+C33</f>
        <v>41656479.659999967</v>
      </c>
      <c r="F35" s="2">
        <v>25687767.99000001</v>
      </c>
      <c r="G35" s="2">
        <f t="shared" si="0"/>
        <v>15968711.669999957</v>
      </c>
    </row>
    <row r="36" spans="1:10" hidden="1">
      <c r="A36" s="11"/>
      <c r="B36" s="18"/>
      <c r="C36" s="18"/>
    </row>
    <row r="37" spans="1:10">
      <c r="A37" s="19" t="s">
        <v>23</v>
      </c>
      <c r="B37" s="4"/>
      <c r="C37" s="4"/>
    </row>
    <row r="38" spans="1:10">
      <c r="A38" s="20"/>
    </row>
    <row r="39" spans="1:10">
      <c r="A39" s="20"/>
    </row>
    <row r="41" spans="1:10">
      <c r="A41" s="21" t="str">
        <f>+'[1]ES F '!A64</f>
        <v>Licda. Paula Maileny Morillo</v>
      </c>
      <c r="B41" s="22" t="str">
        <f>+'[1]ES F '!B64</f>
        <v>Licda. María Patricia Almonte</v>
      </c>
      <c r="C41" s="22"/>
    </row>
    <row r="42" spans="1:10">
      <c r="A42" s="23" t="s">
        <v>24</v>
      </c>
      <c r="B42" s="24" t="str">
        <f>+'[1]ES F '!B65</f>
        <v>Directora Administrativa-Financiera</v>
      </c>
      <c r="C42" s="24"/>
    </row>
    <row r="43" spans="1:10">
      <c r="A43" s="25"/>
      <c r="B43" s="25"/>
      <c r="C43" s="25"/>
    </row>
    <row r="44" spans="1:10">
      <c r="A44" s="25"/>
      <c r="B44" s="25"/>
      <c r="C44" s="25"/>
    </row>
    <row r="45" spans="1:10">
      <c r="A45" s="22"/>
      <c r="B45" s="22"/>
      <c r="C45" s="22"/>
      <c r="J45" s="25"/>
    </row>
    <row r="46" spans="1:10">
      <c r="A46" s="24"/>
      <c r="B46" s="24"/>
      <c r="C46" s="24"/>
    </row>
    <row r="47" spans="1:10">
      <c r="A47" s="25"/>
      <c r="B47" s="25"/>
      <c r="C47" s="25"/>
    </row>
    <row r="48" spans="1:10">
      <c r="A48" s="25"/>
      <c r="B48" s="25"/>
      <c r="C48" s="25"/>
    </row>
    <row r="49" spans="1:3">
      <c r="A49" s="22" t="s">
        <v>25</v>
      </c>
      <c r="B49" s="22"/>
      <c r="C49" s="22"/>
    </row>
    <row r="50" spans="1:3">
      <c r="A50" s="24" t="s">
        <v>26</v>
      </c>
      <c r="B50" s="24"/>
      <c r="C50" s="24"/>
    </row>
    <row r="51" spans="1:3">
      <c r="A51" s="26"/>
      <c r="B51" s="26"/>
      <c r="C51" s="26"/>
    </row>
    <row r="52" spans="1:3">
      <c r="A52" s="26"/>
      <c r="B52" s="26"/>
      <c r="C52" s="26"/>
    </row>
  </sheetData>
  <mergeCells count="10">
    <mergeCell ref="A45:C45"/>
    <mergeCell ref="A46:C46"/>
    <mergeCell ref="A49:C49"/>
    <mergeCell ref="A50:C50"/>
    <mergeCell ref="A4:C4"/>
    <mergeCell ref="A5:C5"/>
    <mergeCell ref="A6:C6"/>
    <mergeCell ref="A7:C7"/>
    <mergeCell ref="B41:C41"/>
    <mergeCell ref="B42:C4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2025-06-10T14:40:14Z</dcterms:created>
  <dcterms:modified xsi:type="dcterms:W3CDTF">2025-06-10T14:40:51Z</dcterms:modified>
</cp:coreProperties>
</file>