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107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G18" i="1"/>
  <c r="C18" i="1"/>
  <c r="B18" i="1"/>
  <c r="G17" i="1"/>
  <c r="C17" i="1"/>
  <c r="C24" i="1" s="1"/>
  <c r="G24" i="1" s="1"/>
  <c r="B17" i="1"/>
  <c r="B24" i="1" s="1"/>
  <c r="G16" i="1"/>
  <c r="G15" i="1"/>
  <c r="G13" i="1"/>
  <c r="C12" i="1"/>
  <c r="G12" i="1" s="1"/>
  <c r="B12" i="1"/>
  <c r="G11" i="1"/>
  <c r="C11" i="1"/>
  <c r="C14" i="1" s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C30" i="1"/>
  <c r="G14" i="1"/>
  <c r="I17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<sst xmlns="http://schemas.openxmlformats.org/spreadsheetml/2006/main" count="27" uniqueCount="27">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</sst>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Agosto de 2024  y  2023</v>
          </cell>
        </row>
        <row r="4">
          <cell r="B4">
            <v>2024</v>
          </cell>
          <cell r="C4">
            <v>2023</v>
          </cell>
        </row>
        <row r="48">
          <cell r="C48">
            <v>154699.66</v>
          </cell>
        </row>
        <row r="49">
          <cell r="C49">
            <v>140277.46</v>
          </cell>
        </row>
        <row r="50">
          <cell r="C50">
            <v>9468049.5099999998</v>
          </cell>
        </row>
        <row r="51">
          <cell r="C51">
            <v>1749149.19</v>
          </cell>
        </row>
        <row r="52">
          <cell r="C52">
            <v>36479109.119999997</v>
          </cell>
        </row>
        <row r="53">
          <cell r="C53">
            <v>175165.5</v>
          </cell>
        </row>
        <row r="54">
          <cell r="C54">
            <v>145971.07</v>
          </cell>
        </row>
        <row r="55">
          <cell r="C55">
            <v>600396.96</v>
          </cell>
        </row>
        <row r="56">
          <cell r="C56">
            <v>193172</v>
          </cell>
        </row>
        <row r="57">
          <cell r="C57">
            <v>18983520.399999999</v>
          </cell>
        </row>
        <row r="58">
          <cell r="C58">
            <v>7106.65</v>
          </cell>
        </row>
        <row r="59">
          <cell r="C59">
            <v>1436011.51</v>
          </cell>
        </row>
        <row r="60">
          <cell r="C60">
            <v>3605.1</v>
          </cell>
        </row>
        <row r="61">
          <cell r="C61">
            <v>172.63</v>
          </cell>
        </row>
        <row r="62">
          <cell r="C62">
            <v>0.01</v>
          </cell>
        </row>
        <row r="63">
          <cell r="C63">
            <v>245647.9</v>
          </cell>
        </row>
        <row r="64">
          <cell r="C64">
            <v>252299.3</v>
          </cell>
        </row>
        <row r="65">
          <cell r="C65">
            <v>808793054.60000002</v>
          </cell>
        </row>
        <row r="66">
          <cell r="C66">
            <v>324545105.69999999</v>
          </cell>
        </row>
        <row r="67">
          <cell r="C67">
            <v>-88398085.719999999</v>
          </cell>
        </row>
        <row r="68">
          <cell r="C68">
            <v>876666.28</v>
          </cell>
        </row>
        <row r="69">
          <cell r="C69">
            <v>4966.97</v>
          </cell>
        </row>
        <row r="70">
          <cell r="C70">
            <v>132500587.64</v>
          </cell>
        </row>
        <row r="71">
          <cell r="C71">
            <v>250</v>
          </cell>
        </row>
        <row r="72">
          <cell r="C72">
            <v>235585.04</v>
          </cell>
        </row>
        <row r="73">
          <cell r="C73">
            <v>38086184</v>
          </cell>
        </row>
        <row r="74">
          <cell r="C74">
            <v>100470000</v>
          </cell>
        </row>
        <row r="75">
          <cell r="C75">
            <v>41657874.030000001</v>
          </cell>
        </row>
        <row r="76">
          <cell r="C76">
            <v>110561646</v>
          </cell>
        </row>
        <row r="77">
          <cell r="C77">
            <v>50000</v>
          </cell>
        </row>
        <row r="78">
          <cell r="C78">
            <v>147123.92000000001</v>
          </cell>
        </row>
        <row r="79">
          <cell r="C79">
            <v>10353.42</v>
          </cell>
        </row>
        <row r="80">
          <cell r="C80">
            <v>5010265</v>
          </cell>
        </row>
        <row r="81">
          <cell r="C81">
            <v>1715.66</v>
          </cell>
        </row>
        <row r="82">
          <cell r="C82">
            <v>972315</v>
          </cell>
        </row>
        <row r="83">
          <cell r="C83">
            <v>2110000</v>
          </cell>
        </row>
        <row r="84">
          <cell r="C84">
            <v>7875421.7599999998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2">
          <cell r="C362">
            <v>-389679.07</v>
          </cell>
          <cell r="D362">
            <v>-258305.08</v>
          </cell>
        </row>
        <row r="471">
          <cell r="C471">
            <v>133618055.92999999</v>
          </cell>
          <cell r="D471">
            <v>180816067.19999999</v>
          </cell>
        </row>
        <row r="486">
          <cell r="C486">
            <v>180214058.03</v>
          </cell>
          <cell r="D486">
            <v>89115851.49000001</v>
          </cell>
        </row>
        <row r="530">
          <cell r="C530">
            <v>136716356.59999999</v>
          </cell>
          <cell r="D530">
            <v>199201566.97</v>
          </cell>
        </row>
        <row r="552">
          <cell r="C552">
            <v>0</v>
          </cell>
          <cell r="D552">
            <v>391500</v>
          </cell>
        </row>
        <row r="569">
          <cell r="C569">
            <v>19702978.879999999</v>
          </cell>
          <cell r="D569">
            <v>32180407.189999998</v>
          </cell>
        </row>
        <row r="604">
          <cell r="C604">
            <v>63651030.640000001</v>
          </cell>
          <cell r="D604">
            <v>78107116.640000001</v>
          </cell>
        </row>
        <row r="617">
          <cell r="C617">
            <v>594176.49</v>
          </cell>
          <cell r="D617">
            <v>746207.89</v>
          </cell>
        </row>
      </sheetData>
      <sheetData sheetId="9">
        <row r="14">
          <cell r="K14">
            <v>47465209.639999986</v>
          </cell>
        </row>
        <row r="29">
          <cell r="K29">
            <v>28046103.980000004</v>
          </cell>
        </row>
      </sheetData>
      <sheetData sheetId="10"/>
      <sheetData sheetId="11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M23" sqref="M23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Agosto de 2024  y  2023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2024</v>
      </c>
      <c r="C8" s="5">
        <f>+[1]BALANZA!C4</f>
        <v>2023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NF'!C471</f>
        <v>133618055.92999999</v>
      </c>
      <c r="C11" s="8">
        <f>+'[1]Notas NF'!D471</f>
        <v>180816067.19999999</v>
      </c>
      <c r="F11" s="2">
        <v>174411030.84999999</v>
      </c>
      <c r="G11" s="2">
        <f>+C11-F11</f>
        <v>6405036.349999994</v>
      </c>
      <c r="N11" s="2"/>
    </row>
    <row r="12" spans="1:14">
      <c r="A12" s="7" t="s">
        <v>5</v>
      </c>
      <c r="B12" s="8">
        <f>+'[1]Notas NF'!C486</f>
        <v>180214058.03</v>
      </c>
      <c r="C12" s="8">
        <f>+'[1]Notas NF'!D486</f>
        <v>89115851.49000001</v>
      </c>
      <c r="F12" s="2">
        <v>104423221</v>
      </c>
      <c r="G12" s="2">
        <f t="shared" ref="G12:G35" si="0">+C12-F12</f>
        <v>-15307369.50999999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313832113.95999998</v>
      </c>
      <c r="C14" s="10">
        <f>SUM(C10:C13)</f>
        <v>269931918.69</v>
      </c>
      <c r="F14" s="2">
        <v>278834251.85000002</v>
      </c>
      <c r="G14" s="2">
        <f t="shared" si="0"/>
        <v>-8902333.1600000262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NF'!C530</f>
        <v>136716356.59999999</v>
      </c>
      <c r="C17" s="8">
        <f>+'[1]Notas NF'!D530</f>
        <v>199201566.97</v>
      </c>
      <c r="F17" s="2">
        <v>151685872.24000001</v>
      </c>
      <c r="G17" s="2">
        <f t="shared" si="0"/>
        <v>47515694.729999989</v>
      </c>
      <c r="I17" s="2">
        <f>+C17-193594772.55</f>
        <v>5606794.4199999869</v>
      </c>
      <c r="N17" s="2"/>
    </row>
    <row r="18" spans="1:14">
      <c r="A18" s="7" t="s">
        <v>10</v>
      </c>
      <c r="B18" s="8">
        <f>+'[1]Notas NF'!C552</f>
        <v>0</v>
      </c>
      <c r="C18" s="8">
        <f>+'[1]Notas NF'!D552</f>
        <v>391500</v>
      </c>
      <c r="F18" s="2">
        <v>12931665.890000001</v>
      </c>
      <c r="G18" s="2">
        <f t="shared" si="0"/>
        <v>-12540165.890000001</v>
      </c>
      <c r="I18" s="2"/>
      <c r="N18" s="2"/>
    </row>
    <row r="19" spans="1:14">
      <c r="A19" s="7" t="s">
        <v>11</v>
      </c>
      <c r="B19" s="8">
        <f>+'[1]Notas NF'!C569</f>
        <v>19702978.879999999</v>
      </c>
      <c r="C19" s="8">
        <f>+'[1]Notas NF'!D569</f>
        <v>32180407.189999998</v>
      </c>
      <c r="F19" s="2">
        <v>28488363.559999999</v>
      </c>
      <c r="G19" s="2">
        <f t="shared" si="0"/>
        <v>3692043.629999999</v>
      </c>
      <c r="I19" s="2"/>
      <c r="J19" s="2"/>
      <c r="K19" s="2"/>
      <c r="N19" s="2"/>
    </row>
    <row r="20" spans="1:14" ht="13.5" customHeight="1">
      <c r="A20" s="7" t="s">
        <v>12</v>
      </c>
      <c r="B20" s="8">
        <f>+[1]nota13!K29-'[1]Notas NF'!C362+'[1]Notas NF'!D362</f>
        <v>28177477.970000006</v>
      </c>
      <c r="C20" s="8">
        <f>+[1]nota13!K14-'[1]Notas NF'!D362-20309</f>
        <v>47703205.719999984</v>
      </c>
      <c r="F20" s="2">
        <v>0</v>
      </c>
      <c r="G20" s="2">
        <f t="shared" si="0"/>
        <v>47703205.719999984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NF'!C604</f>
        <v>63651030.640000001</v>
      </c>
      <c r="C22" s="8">
        <f>+'[1]Notas NF'!D604</f>
        <v>78107116.640000001</v>
      </c>
      <c r="F22" s="2">
        <v>56717745.43</v>
      </c>
      <c r="G22" s="2">
        <f t="shared" si="0"/>
        <v>21389371.210000001</v>
      </c>
      <c r="I22" s="2"/>
      <c r="N22" s="2"/>
    </row>
    <row r="23" spans="1:14">
      <c r="A23" s="7" t="s">
        <v>15</v>
      </c>
      <c r="B23" s="9">
        <f>+'[1]Notas NF'!C617</f>
        <v>594176.49</v>
      </c>
      <c r="C23" s="9">
        <f>+'[1]Notas NF'!D617</f>
        <v>746207.89</v>
      </c>
      <c r="E23" s="2">
        <f>+B24</f>
        <v>248842020.57999998</v>
      </c>
      <c r="F23" s="2">
        <v>3322836.74</v>
      </c>
      <c r="G23" s="2">
        <f t="shared" si="0"/>
        <v>-2576628.85</v>
      </c>
      <c r="I23" s="2"/>
      <c r="K23" s="2"/>
      <c r="N23" s="2"/>
    </row>
    <row r="24" spans="1:14">
      <c r="A24" s="6" t="s">
        <v>16</v>
      </c>
      <c r="B24" s="14">
        <f>SUM(B17:B23)</f>
        <v>248842020.57999998</v>
      </c>
      <c r="C24" s="14">
        <f>SUM(C17:C23)</f>
        <v>358330004.40999997</v>
      </c>
      <c r="E24" s="2">
        <f>SUM([1]BALANZA!C48:C84)</f>
        <v>1555545383.2700002</v>
      </c>
      <c r="F24" s="2">
        <v>253146483.86000001</v>
      </c>
      <c r="G24" s="2">
        <f t="shared" si="0"/>
        <v>105183520.54999995</v>
      </c>
      <c r="I24" s="2">
        <f>+B24-C24</f>
        <v>-109487983.82999998</v>
      </c>
      <c r="N24" s="2"/>
    </row>
    <row r="25" spans="1:14">
      <c r="A25" s="11"/>
      <c r="B25" s="12"/>
      <c r="C25" s="12"/>
      <c r="E25" s="2">
        <f>+E23-E24</f>
        <v>-1306703362.6900003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64990093.379999995</v>
      </c>
      <c r="C30" s="15">
        <f>+C14-C24</f>
        <v>-88398085.719999969</v>
      </c>
      <c r="F30" s="2">
        <v>25687767.99000001</v>
      </c>
      <c r="G30" s="2">
        <f t="shared" si="0"/>
        <v>-114085853.70999998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64990093.379999995</v>
      </c>
      <c r="C33" s="8">
        <f>+C30</f>
        <v>-88398085.719999969</v>
      </c>
      <c r="F33" s="2">
        <v>25687767.99000001</v>
      </c>
      <c r="G33" s="2">
        <f t="shared" si="0"/>
        <v>-114085853.70999998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64990093.379999995</v>
      </c>
      <c r="C35" s="15">
        <f>+C33</f>
        <v>-88398085.719999969</v>
      </c>
      <c r="F35" s="2">
        <v>25687767.99000001</v>
      </c>
      <c r="G35" s="2">
        <f t="shared" si="0"/>
        <v>-114085853.70999998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2024-10-11T14:13:12Z</dcterms:created>
  <dcterms:modified xsi:type="dcterms:W3CDTF">2024-10-11T14:13:57Z</dcterms:modified>
</cp:coreProperties>
</file>