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5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" i="1" l="1"/>
  <c r="E40" i="1"/>
  <c r="J30" i="1"/>
  <c r="C29" i="1"/>
  <c r="C28" i="1"/>
  <c r="C27" i="1"/>
  <c r="C26" i="1"/>
  <c r="C25" i="1"/>
  <c r="C24" i="1"/>
  <c r="F22" i="1"/>
  <c r="D22" i="1"/>
  <c r="E22" i="1" s="1"/>
  <c r="C22" i="1"/>
  <c r="F21" i="1"/>
  <c r="D21" i="1"/>
  <c r="E21" i="1" s="1"/>
  <c r="C21" i="1"/>
  <c r="F20" i="1"/>
  <c r="C20" i="1"/>
  <c r="E20" i="1" s="1"/>
  <c r="F19" i="1"/>
  <c r="E19" i="1"/>
  <c r="F18" i="1"/>
  <c r="E18" i="1"/>
  <c r="E17" i="1"/>
  <c r="D17" i="1"/>
  <c r="C17" i="1"/>
  <c r="C13" i="1" s="1"/>
  <c r="F16" i="1"/>
  <c r="E16" i="1"/>
  <c r="F15" i="1"/>
  <c r="E15" i="1"/>
  <c r="F14" i="1"/>
  <c r="E14" i="1"/>
  <c r="D13" i="1"/>
  <c r="I13" i="1" s="1"/>
  <c r="A8" i="1"/>
  <c r="B6" i="1"/>
  <c r="E13" i="1" l="1"/>
  <c r="F17" i="1"/>
  <c r="F13" i="1" s="1"/>
  <c r="C23" i="1"/>
  <c r="C30" i="1" s="1"/>
  <c r="D29" i="1"/>
  <c r="E29" i="1" s="1"/>
  <c r="D27" i="1"/>
  <c r="E27" i="1" s="1"/>
  <c r="D24" i="1"/>
  <c r="F24" i="1" s="1"/>
  <c r="D28" i="1"/>
  <c r="D26" i="1" l="1"/>
  <c r="F27" i="1"/>
  <c r="H28" i="1"/>
  <c r="F29" i="1"/>
  <c r="E28" i="1"/>
  <c r="I32" i="1"/>
  <c r="I39" i="1" s="1"/>
  <c r="E24" i="1"/>
  <c r="D25" i="1"/>
  <c r="D23" i="1" s="1"/>
  <c r="H24" i="1"/>
  <c r="H25" i="1"/>
  <c r="F28" i="1"/>
  <c r="H26" i="1"/>
  <c r="D30" i="1" l="1"/>
  <c r="I28" i="1"/>
  <c r="I24" i="1"/>
  <c r="E26" i="1"/>
  <c r="I26" i="1"/>
  <c r="F26" i="1"/>
  <c r="E25" i="1"/>
  <c r="I25" i="1"/>
  <c r="F25" i="1"/>
  <c r="D31" i="1" l="1"/>
  <c r="F23" i="1"/>
  <c r="F30" i="1" s="1"/>
</calcChain>
</file>

<file path=xl/sharedStrings.xml><?xml version="1.0" encoding="utf-8"?>
<sst xmlns="http://schemas.openxmlformats.org/spreadsheetml/2006/main" count="32" uniqueCount="32">
  <si>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</si>
  <si>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</si>
  <si>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</si>
  <si>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</si>
  <si>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</si>
  <si>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</si>
  <si>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</si>
  <si>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</si>
  <si>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</si>
  <si>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</si>
  <si>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</si>
  <si>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</si>
  <si>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</si>
  <si>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</si>
  <si>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</si>
  <si>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</si>
  <si>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por contraprestación</t>
  </si>
  <si>
    <t>Disminución saldo periodo anteriores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</si>
  <si>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</si>
  <si>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</si>
  <si>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</si>
  <si>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</si>
  <si>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t>Transferencias corrientes</t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</si>
  <si>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</si>
  <si>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</si>
  <si>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</si>
  <si>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</si>
  <si>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La diferencia en el presupuesto reformulado es producto de transferencia de saldo anteriores.</t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</si>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</sst>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0" fillId="0" borderId="0" xfId="0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62</xdr:row>
      <xdr:rowOff>9525</xdr:rowOff>
    </xdr:from>
    <xdr:to>
      <xdr:col>6</xdr:col>
      <xdr:colOff>0</xdr:colOff>
      <xdr:row>63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22045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4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30 de ABRIL del 2026</v>
          </cell>
        </row>
      </sheetData>
      <sheetData sheetId="8"/>
      <sheetData sheetId="9"/>
      <sheetData sheetId="10">
        <row r="292">
          <cell r="E292">
            <v>207209117</v>
          </cell>
          <cell r="G292">
            <v>34487276</v>
          </cell>
        </row>
        <row r="295">
          <cell r="E295">
            <v>239995000</v>
          </cell>
          <cell r="G295">
            <v>60432116.649999999</v>
          </cell>
        </row>
        <row r="309">
          <cell r="E309">
            <v>204549270.67055419</v>
          </cell>
          <cell r="G309">
            <v>62954604.460000001</v>
          </cell>
        </row>
        <row r="310">
          <cell r="E310">
            <v>90366752.590000004</v>
          </cell>
          <cell r="G310">
            <v>28730620.390000001</v>
          </cell>
        </row>
        <row r="311">
          <cell r="E311">
            <v>50343875</v>
          </cell>
          <cell r="G311">
            <v>3480791.1799999997</v>
          </cell>
        </row>
        <row r="312">
          <cell r="E312">
            <v>0</v>
          </cell>
          <cell r="G312">
            <v>0</v>
          </cell>
        </row>
        <row r="313">
          <cell r="E313">
            <v>1474218.74</v>
          </cell>
          <cell r="G313">
            <v>-69520</v>
          </cell>
        </row>
        <row r="314">
          <cell r="E314">
            <v>100470000</v>
          </cell>
          <cell r="G314">
            <v>23801990.59</v>
          </cell>
        </row>
      </sheetData>
      <sheetData sheetId="11"/>
      <sheetData sheetId="12">
        <row r="523">
          <cell r="D523">
            <v>0</v>
          </cell>
        </row>
      </sheetData>
      <sheetData sheetId="13"/>
      <sheetData sheetId="14"/>
      <sheetData sheetId="15"/>
      <sheetData sheetId="16">
        <row r="14">
          <cell r="B14">
            <v>94919392.650000006</v>
          </cell>
        </row>
        <row r="33">
          <cell r="B33">
            <v>-3343943.5399999917</v>
          </cell>
        </row>
      </sheetData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>
        <row r="30">
          <cell r="D30">
            <v>-23979093.969999999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9"/>
  <sheetViews>
    <sheetView tabSelected="1" workbookViewId="0">
      <selection activeCell="M9" sqref="M9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30 de ABRIL del 2026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447204117</v>
      </c>
      <c r="D13" s="12">
        <f>SUM(D14:D22)</f>
        <v>94919392.650000006</v>
      </c>
      <c r="E13" s="13">
        <f>+D13/C13</f>
        <v>0.21225071291103523</v>
      </c>
      <c r="F13" s="12">
        <f>SUM(F14:F22)</f>
        <v>352284724.35000002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1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1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A'!E292</f>
        <v>207209117</v>
      </c>
      <c r="D17" s="18">
        <f>+'[1]Pres A'!G292-D22</f>
        <v>34487276</v>
      </c>
      <c r="E17" s="19">
        <f t="shared" si="0"/>
        <v>0.16643705884813939</v>
      </c>
      <c r="F17" s="18">
        <f t="shared" si="1"/>
        <v>172721841</v>
      </c>
    </row>
    <row r="18" spans="1:10" ht="19.5" hidden="1" customHeight="1" x14ac:dyDescent="0.25">
      <c r="A18" s="16">
        <v>1.6</v>
      </c>
      <c r="B18" s="17" t="s">
        <v>13</v>
      </c>
      <c r="C18" s="18"/>
      <c r="D18" s="18">
        <v>0</v>
      </c>
      <c r="E18" s="19">
        <f t="shared" si="0"/>
        <v>0</v>
      </c>
      <c r="F18" s="18">
        <f t="shared" si="1"/>
        <v>0</v>
      </c>
    </row>
    <row r="19" spans="1:10" ht="19.5" hidden="1" customHeight="1" x14ac:dyDescent="0.25">
      <c r="A19" s="16">
        <v>1.7</v>
      </c>
      <c r="B19" s="17" t="s">
        <v>14</v>
      </c>
      <c r="C19" s="18">
        <v>0</v>
      </c>
      <c r="D19" s="18">
        <v>0</v>
      </c>
      <c r="E19" s="19">
        <f t="shared" si="0"/>
        <v>0</v>
      </c>
      <c r="F19" s="18">
        <f t="shared" si="1"/>
        <v>0</v>
      </c>
    </row>
    <row r="20" spans="1:10" ht="19.5" hidden="1" customHeight="1" x14ac:dyDescent="0.25">
      <c r="A20" s="16">
        <v>1.8</v>
      </c>
      <c r="B20" s="17" t="s">
        <v>15</v>
      </c>
      <c r="C20" s="18">
        <f>+'[1]Pres A'!E293</f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t="19.5" customHeight="1" x14ac:dyDescent="0.25">
      <c r="A21" s="16">
        <v>1.5</v>
      </c>
      <c r="B21" s="17" t="s">
        <v>16</v>
      </c>
      <c r="C21" s="18">
        <f>+'[1]Pres A'!E295</f>
        <v>239995000</v>
      </c>
      <c r="D21" s="18">
        <f>+'[1]Pres A'!G295</f>
        <v>60432116.649999999</v>
      </c>
      <c r="E21" s="19">
        <f t="shared" si="0"/>
        <v>0.25180573199441653</v>
      </c>
      <c r="F21" s="18">
        <f t="shared" si="1"/>
        <v>179562883.34999999</v>
      </c>
    </row>
    <row r="22" spans="1:10" ht="19.5" customHeight="1" x14ac:dyDescent="0.25">
      <c r="A22" s="16">
        <v>3.1</v>
      </c>
      <c r="B22" s="17" t="s">
        <v>17</v>
      </c>
      <c r="C22" s="18">
        <f>+'[1]Pres A'!E294</f>
        <v>0</v>
      </c>
      <c r="D22" s="18">
        <f>+'[1]Notas NF'!D523</f>
        <v>0</v>
      </c>
      <c r="E22" s="19">
        <f>IFERROR(+D22/C22,0)</f>
        <v>0</v>
      </c>
      <c r="F22" s="18">
        <f>+C22-D22</f>
        <v>0</v>
      </c>
    </row>
    <row r="23" spans="1:10" x14ac:dyDescent="0.25">
      <c r="A23" s="10">
        <v>2</v>
      </c>
      <c r="B23" s="11" t="s">
        <v>18</v>
      </c>
      <c r="C23" s="12">
        <f>SUM(C24:C29)</f>
        <v>447204117.0005542</v>
      </c>
      <c r="D23" s="12">
        <f ca="1">SUM(D24:D29)</f>
        <v>118898486.62</v>
      </c>
      <c r="E23" s="13">
        <v>0</v>
      </c>
      <c r="F23" s="12">
        <f ca="1">SUM(F24:F29)</f>
        <v>328305630.3805542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204549270.67055419</v>
      </c>
      <c r="D24" s="18">
        <f ca="1">+'[1]Pres A'!G309</f>
        <v>62954604.460000001</v>
      </c>
      <c r="E24" s="19">
        <f t="shared" ref="E24:E29" ca="1" si="2">IFERROR(+D24/C24,0)</f>
        <v>0.30777232426017448</v>
      </c>
      <c r="F24" s="18">
        <f t="shared" ref="F24:F29" ca="1" si="3">+C24-D24</f>
        <v>141594666.21055418</v>
      </c>
      <c r="H24" s="20">
        <f>+C24/$C$23</f>
        <v>0.45739576827353023</v>
      </c>
      <c r="I24" s="21">
        <f ca="1">+D24/$D$23</f>
        <v>0.52948196608425424</v>
      </c>
    </row>
    <row r="25" spans="1:10" x14ac:dyDescent="0.25">
      <c r="A25" s="16">
        <v>2.2000000000000002</v>
      </c>
      <c r="B25" s="17" t="s">
        <v>20</v>
      </c>
      <c r="C25" s="18">
        <f>+'[1]Pres A'!E310</f>
        <v>90366752.590000004</v>
      </c>
      <c r="D25" s="18">
        <f ca="1">+'[1]Pres A'!G310</f>
        <v>28730620.390000001</v>
      </c>
      <c r="E25" s="19">
        <f t="shared" ca="1" si="2"/>
        <v>0.31793352717179896</v>
      </c>
      <c r="F25" s="18">
        <f t="shared" ca="1" si="3"/>
        <v>61636132.200000003</v>
      </c>
      <c r="H25" s="20">
        <f>+C25/$C$23</f>
        <v>0.20207048449396994</v>
      </c>
      <c r="I25" s="21">
        <f ca="1">+D25/$D$23</f>
        <v>0.24163991659391904</v>
      </c>
    </row>
    <row r="26" spans="1:10" x14ac:dyDescent="0.25">
      <c r="A26" s="16">
        <v>2.2999999999999998</v>
      </c>
      <c r="B26" s="17" t="s">
        <v>21</v>
      </c>
      <c r="C26" s="18">
        <f>+'[1]Pres A'!E311</f>
        <v>50343875</v>
      </c>
      <c r="D26" s="18">
        <f ca="1">+'[1]Pres A'!G311</f>
        <v>3480791.1799999997</v>
      </c>
      <c r="E26" s="19">
        <f t="shared" ca="1" si="2"/>
        <v>6.9140311110338637E-2</v>
      </c>
      <c r="F26" s="18">
        <f t="shared" ca="1" si="3"/>
        <v>46863083.82</v>
      </c>
      <c r="H26" s="20">
        <f>+C26/$C$23</f>
        <v>0.11257471272326773</v>
      </c>
      <c r="I26" s="21">
        <f ca="1">+D26/$D$23</f>
        <v>2.9275319467476663E-2</v>
      </c>
    </row>
    <row r="27" spans="1:10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0</v>
      </c>
      <c r="E27" s="19">
        <f t="shared" ca="1" si="2"/>
        <v>0</v>
      </c>
      <c r="F27" s="18">
        <f t="shared" ca="1" si="3"/>
        <v>0</v>
      </c>
      <c r="H27" s="20"/>
      <c r="I27" s="21"/>
    </row>
    <row r="28" spans="1:10" x14ac:dyDescent="0.25">
      <c r="A28" s="16">
        <v>2.6</v>
      </c>
      <c r="B28" s="17" t="s">
        <v>23</v>
      </c>
      <c r="C28" s="18">
        <f>+'[1]Pres A'!E313</f>
        <v>1474218.74</v>
      </c>
      <c r="D28" s="18">
        <f ca="1">+'[1]Pres A'!G313</f>
        <v>-69520</v>
      </c>
      <c r="E28" s="19">
        <f t="shared" ca="1" si="2"/>
        <v>-4.7157181030001015E-2</v>
      </c>
      <c r="F28" s="18">
        <f t="shared" ca="1" si="3"/>
        <v>1543738.74</v>
      </c>
      <c r="H28" s="20">
        <f>+C28/$C$23</f>
        <v>3.2965231847321588E-3</v>
      </c>
      <c r="I28" s="21">
        <f ca="1">+D28/$D$23</f>
        <v>-5.8470046151374634E-4</v>
      </c>
    </row>
    <row r="29" spans="1:10" x14ac:dyDescent="0.25">
      <c r="A29" s="16">
        <v>2.7</v>
      </c>
      <c r="B29" s="17" t="s">
        <v>24</v>
      </c>
      <c r="C29" s="18">
        <f>+'[1]Pres A'!E314</f>
        <v>100470000</v>
      </c>
      <c r="D29" s="18">
        <f ca="1">+'[1]Pres A'!G314</f>
        <v>23801990.59</v>
      </c>
      <c r="E29" s="19">
        <f t="shared" ca="1" si="2"/>
        <v>0.23690644560565344</v>
      </c>
      <c r="F29" s="18">
        <f t="shared" ca="1" si="3"/>
        <v>76668009.409999996</v>
      </c>
      <c r="H29" s="22"/>
      <c r="I29" s="23"/>
    </row>
    <row r="30" spans="1:10" ht="15.75" x14ac:dyDescent="0.25">
      <c r="A30" s="24"/>
      <c r="B30" s="25" t="s">
        <v>25</v>
      </c>
      <c r="C30" s="26">
        <f>+C13-C23</f>
        <v>-5.5420398712158203E-4</v>
      </c>
      <c r="D30" s="26">
        <f ca="1">+D13-D23</f>
        <v>-23979093.969999999</v>
      </c>
      <c r="E30" s="27">
        <v>0</v>
      </c>
      <c r="F30" s="26">
        <f ca="1">+F13-F23</f>
        <v>23979093.969445825</v>
      </c>
      <c r="I30" s="14">
        <v>13052</v>
      </c>
      <c r="J30" s="15">
        <f>+I30</f>
        <v>13052</v>
      </c>
    </row>
    <row r="31" spans="1:10" ht="1.5" customHeight="1" x14ac:dyDescent="0.25">
      <c r="D31" s="28">
        <f ca="1">+[1]ERF!B33-'[1]Pres A'!G314-[1]EEP2!D30</f>
        <v>-3166840.1599999927</v>
      </c>
      <c r="J31">
        <v>21686</v>
      </c>
    </row>
    <row r="32" spans="1:10" x14ac:dyDescent="0.25">
      <c r="B32" s="29"/>
      <c r="I32" s="14">
        <f ca="1">+D28</f>
        <v>-69520</v>
      </c>
      <c r="J32">
        <v>2414</v>
      </c>
    </row>
    <row r="33" spans="1:10" ht="30.75" customHeight="1" x14ac:dyDescent="0.25">
      <c r="B33" s="30" t="s">
        <v>26</v>
      </c>
      <c r="C33" s="30"/>
      <c r="D33" s="30"/>
      <c r="E33" s="30"/>
      <c r="F33" s="30"/>
      <c r="I33" s="14"/>
    </row>
    <row r="34" spans="1:10" ht="18.75" customHeight="1" x14ac:dyDescent="0.25">
      <c r="B34" t="s">
        <v>27</v>
      </c>
      <c r="I34" s="14"/>
    </row>
    <row r="35" spans="1:10" x14ac:dyDescent="0.25">
      <c r="I35" s="14"/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>
        <f ca="1">+I30-I32</f>
        <v>82572</v>
      </c>
      <c r="J39">
        <v>9128</v>
      </c>
    </row>
    <row r="40" spans="1:10" x14ac:dyDescent="0.25">
      <c r="A40" s="31"/>
      <c r="B40" s="32" t="s">
        <v>28</v>
      </c>
      <c r="C40" s="33"/>
      <c r="D40" s="33"/>
      <c r="E40" s="34" t="str">
        <f>+[1]EFE2!B68</f>
        <v>Licda. María Patricia Almonte</v>
      </c>
      <c r="F40" s="34"/>
      <c r="G40" s="31"/>
      <c r="I40" s="14"/>
    </row>
    <row r="41" spans="1:10" x14ac:dyDescent="0.25">
      <c r="A41" s="31"/>
      <c r="B41" s="35" t="s">
        <v>29</v>
      </c>
      <c r="C41" s="36"/>
      <c r="D41" s="36"/>
      <c r="E41" s="37" t="str">
        <f>+[1]EFE2!B69</f>
        <v>Directora Administrativa-Financiera</v>
      </c>
      <c r="F41" s="37"/>
      <c r="G41" s="31"/>
      <c r="I41" s="14"/>
    </row>
    <row r="42" spans="1:10" x14ac:dyDescent="0.25">
      <c r="A42" s="31"/>
      <c r="B42" s="31"/>
      <c r="C42" s="31"/>
      <c r="D42" s="31"/>
      <c r="E42" s="31"/>
      <c r="F42" s="31"/>
      <c r="G42" s="31"/>
    </row>
    <row r="43" spans="1:10" x14ac:dyDescent="0.25">
      <c r="A43" s="31"/>
      <c r="B43" s="31"/>
      <c r="C43" s="31"/>
      <c r="D43" s="31"/>
      <c r="E43" s="31"/>
      <c r="F43" s="31"/>
      <c r="G43" s="31"/>
    </row>
    <row r="44" spans="1:10" x14ac:dyDescent="0.25">
      <c r="A44" s="31"/>
      <c r="B44" s="34"/>
      <c r="C44" s="34"/>
      <c r="D44" s="34"/>
      <c r="E44" s="34"/>
      <c r="F44" s="34"/>
      <c r="G44" s="31"/>
    </row>
    <row r="45" spans="1:10" x14ac:dyDescent="0.25">
      <c r="A45" s="31"/>
      <c r="B45" s="37"/>
      <c r="C45" s="37"/>
      <c r="D45" s="37"/>
      <c r="E45" s="37"/>
      <c r="F45" s="37"/>
      <c r="G45" s="31"/>
    </row>
    <row r="46" spans="1:10" x14ac:dyDescent="0.25">
      <c r="A46" s="31"/>
      <c r="B46" s="31"/>
      <c r="C46" s="31"/>
      <c r="D46" s="31"/>
      <c r="E46" s="31"/>
      <c r="F46" s="31"/>
      <c r="G46" s="31"/>
    </row>
    <row r="47" spans="1:10" x14ac:dyDescent="0.25">
      <c r="A47" s="31"/>
      <c r="B47" s="31"/>
      <c r="C47" s="31"/>
      <c r="D47" s="31"/>
      <c r="E47" s="31"/>
      <c r="F47" s="31"/>
      <c r="G47" s="31"/>
    </row>
    <row r="48" spans="1:10" x14ac:dyDescent="0.25">
      <c r="A48" s="31"/>
      <c r="B48" s="34" t="s">
        <v>30</v>
      </c>
      <c r="C48" s="34"/>
      <c r="D48" s="34"/>
      <c r="E48" s="34"/>
      <c r="F48" s="34"/>
      <c r="G48" s="34"/>
    </row>
    <row r="49" spans="1:7" x14ac:dyDescent="0.25">
      <c r="A49" s="31"/>
      <c r="B49" s="37" t="s">
        <v>31</v>
      </c>
      <c r="C49" s="37"/>
      <c r="D49" s="37"/>
      <c r="E49" s="37"/>
      <c r="F49" s="37"/>
      <c r="G49" s="37"/>
    </row>
  </sheetData>
  <mergeCells count="14">
    <mergeCell ref="B48:G48"/>
    <mergeCell ref="B49:G49"/>
    <mergeCell ref="A12:B12"/>
    <mergeCell ref="B33:F33"/>
    <mergeCell ref="E40:F40"/>
    <mergeCell ref="E41:F41"/>
    <mergeCell ref="B44:F44"/>
    <mergeCell ref="B45:F45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2026-05-13T15:28:24Z</dcterms:created>
  <dcterms:modified xsi:type="dcterms:W3CDTF">2026-05-13T15:28:58Z</dcterms:modified>
</cp:coreProperties>
</file>