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C61" i="1" s="1"/>
  <c r="C63" i="1" s="1"/>
  <c r="B54" i="1"/>
  <c r="B52" i="1"/>
  <c r="B49" i="1"/>
  <c r="B59" i="1" s="1"/>
  <c r="C45" i="1"/>
  <c r="B38" i="1"/>
  <c r="B37" i="1"/>
  <c r="B45" i="1" s="1"/>
  <c r="C29" i="1"/>
  <c r="C65" i="1" s="1"/>
  <c r="B28" i="1"/>
  <c r="B27" i="1"/>
  <c r="B25" i="1"/>
  <c r="B23" i="1"/>
  <c r="B22" i="1"/>
  <c r="B20" i="1"/>
  <c r="B16" i="1"/>
  <c r="B15" i="1"/>
  <c r="B29" i="1" s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<sst xmlns="http://schemas.openxmlformats.org/spreadsheetml/2006/main" count="52" uniqueCount="50">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</sst>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296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4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30 de ABRIL de 2026  y  2025</v>
          </cell>
        </row>
        <row r="4">
          <cell r="B4">
            <v>2026</v>
          </cell>
          <cell r="C4">
            <v>2025</v>
          </cell>
        </row>
      </sheetData>
      <sheetData sheetId="8"/>
      <sheetData sheetId="9"/>
      <sheetData sheetId="10"/>
      <sheetData sheetId="11"/>
      <sheetData sheetId="12">
        <row r="544">
          <cell r="C544">
            <v>586352.56999999995</v>
          </cell>
        </row>
      </sheetData>
      <sheetData sheetId="13">
        <row r="23">
          <cell r="K23">
            <v>23801990.590000004</v>
          </cell>
        </row>
      </sheetData>
      <sheetData sheetId="14"/>
      <sheetData sheetId="15">
        <row r="65">
          <cell r="A65" t="str">
            <v>Licda. Paula Maileny Morillo</v>
          </cell>
        </row>
      </sheetData>
      <sheetData sheetId="16">
        <row r="11">
          <cell r="B11">
            <v>60432116.649999999</v>
          </cell>
        </row>
        <row r="12">
          <cell r="B12">
            <v>34487276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-586352.56999999995</v>
          </cell>
        </row>
      </sheetData>
      <sheetData sheetId="18">
        <row r="29">
          <cell r="E29">
            <v>0</v>
          </cell>
        </row>
      </sheetData>
      <sheetData sheetId="19"/>
      <sheetData sheetId="20">
        <row r="8">
          <cell r="B8">
            <v>398078562.25</v>
          </cell>
          <cell r="C8">
            <v>422773433.54999995</v>
          </cell>
        </row>
        <row r="9">
          <cell r="J9">
            <v>0</v>
          </cell>
        </row>
        <row r="11">
          <cell r="H11">
            <v>0</v>
          </cell>
        </row>
        <row r="12">
          <cell r="H12">
            <v>2807667.3200000003</v>
          </cell>
        </row>
        <row r="13">
          <cell r="H13">
            <v>217132.84000000003</v>
          </cell>
        </row>
        <row r="14">
          <cell r="H14">
            <v>0</v>
          </cell>
        </row>
        <row r="23">
          <cell r="H23">
            <v>0</v>
          </cell>
        </row>
        <row r="24">
          <cell r="H24">
            <v>69520</v>
          </cell>
        </row>
        <row r="33">
          <cell r="H33">
            <v>0</v>
          </cell>
        </row>
        <row r="34">
          <cell r="H34">
            <v>-643257.33000000007</v>
          </cell>
        </row>
        <row r="35">
          <cell r="L35">
            <v>0</v>
          </cell>
        </row>
        <row r="37">
          <cell r="H37">
            <v>-1.0000000183936208E-3</v>
          </cell>
        </row>
        <row r="40">
          <cell r="H40">
            <v>0</v>
          </cell>
        </row>
        <row r="78">
          <cell r="H78">
            <v>-62954604.460000001</v>
          </cell>
        </row>
        <row r="79">
          <cell r="H79">
            <v>0</v>
          </cell>
        </row>
        <row r="80">
          <cell r="H80">
            <v>-6288458.5</v>
          </cell>
        </row>
        <row r="81">
          <cell r="H81">
            <v>-69520.000000000349</v>
          </cell>
        </row>
        <row r="83">
          <cell r="H83">
            <v>-28708227.259999998</v>
          </cell>
        </row>
        <row r="84">
          <cell r="H84">
            <v>-242525.97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23"/>
  <sheetViews>
    <sheetView tabSelected="1" workbookViewId="0">
      <selection activeCell="E12" sqref="E11:E12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5703125" style="2" bestFit="1" customWidth="1"/>
    <col min="6" max="6" width="15.28515625" hidden="1" customWidth="1"/>
    <col min="7" max="7" width="13.42578125" hidden="1" customWidth="1"/>
    <col min="8" max="8" width="9.140625" hidden="1" customWidth="1"/>
    <col min="257" max="257" width="52.5703125" customWidth="1"/>
    <col min="258" max="259" width="17.42578125" customWidth="1"/>
    <col min="260" max="260" width="14.42578125" customWidth="1"/>
    <col min="261" max="261" width="18.5703125" bestFit="1" customWidth="1"/>
    <col min="262" max="264" width="0" hidden="1" customWidth="1"/>
    <col min="513" max="513" width="52.5703125" customWidth="1"/>
    <col min="514" max="515" width="17.42578125" customWidth="1"/>
    <col min="516" max="516" width="14.42578125" customWidth="1"/>
    <col min="517" max="517" width="18.5703125" bestFit="1" customWidth="1"/>
    <col min="518" max="520" width="0" hidden="1" customWidth="1"/>
    <col min="769" max="769" width="52.5703125" customWidth="1"/>
    <col min="770" max="771" width="17.42578125" customWidth="1"/>
    <col min="772" max="772" width="14.42578125" customWidth="1"/>
    <col min="773" max="773" width="18.5703125" bestFit="1" customWidth="1"/>
    <col min="774" max="776" width="0" hidden="1" customWidth="1"/>
    <col min="1025" max="1025" width="52.5703125" customWidth="1"/>
    <col min="1026" max="1027" width="17.42578125" customWidth="1"/>
    <col min="1028" max="1028" width="14.42578125" customWidth="1"/>
    <col min="1029" max="1029" width="18.5703125" bestFit="1" customWidth="1"/>
    <col min="1030" max="1032" width="0" hidden="1" customWidth="1"/>
    <col min="1281" max="1281" width="52.5703125" customWidth="1"/>
    <col min="1282" max="1283" width="17.42578125" customWidth="1"/>
    <col min="1284" max="1284" width="14.42578125" customWidth="1"/>
    <col min="1285" max="1285" width="18.5703125" bestFit="1" customWidth="1"/>
    <col min="1286" max="1288" width="0" hidden="1" customWidth="1"/>
    <col min="1537" max="1537" width="52.5703125" customWidth="1"/>
    <col min="1538" max="1539" width="17.42578125" customWidth="1"/>
    <col min="1540" max="1540" width="14.42578125" customWidth="1"/>
    <col min="1541" max="1541" width="18.5703125" bestFit="1" customWidth="1"/>
    <col min="1542" max="1544" width="0" hidden="1" customWidth="1"/>
    <col min="1793" max="1793" width="52.5703125" customWidth="1"/>
    <col min="1794" max="1795" width="17.42578125" customWidth="1"/>
    <col min="1796" max="1796" width="14.42578125" customWidth="1"/>
    <col min="1797" max="1797" width="18.5703125" bestFit="1" customWidth="1"/>
    <col min="1798" max="1800" width="0" hidden="1" customWidth="1"/>
    <col min="2049" max="2049" width="52.5703125" customWidth="1"/>
    <col min="2050" max="2051" width="17.42578125" customWidth="1"/>
    <col min="2052" max="2052" width="14.42578125" customWidth="1"/>
    <col min="2053" max="2053" width="18.5703125" bestFit="1" customWidth="1"/>
    <col min="2054" max="2056" width="0" hidden="1" customWidth="1"/>
    <col min="2305" max="2305" width="52.5703125" customWidth="1"/>
    <col min="2306" max="2307" width="17.42578125" customWidth="1"/>
    <col min="2308" max="2308" width="14.42578125" customWidth="1"/>
    <col min="2309" max="2309" width="18.5703125" bestFit="1" customWidth="1"/>
    <col min="2310" max="2312" width="0" hidden="1" customWidth="1"/>
    <col min="2561" max="2561" width="52.5703125" customWidth="1"/>
    <col min="2562" max="2563" width="17.42578125" customWidth="1"/>
    <col min="2564" max="2564" width="14.42578125" customWidth="1"/>
    <col min="2565" max="2565" width="18.5703125" bestFit="1" customWidth="1"/>
    <col min="2566" max="2568" width="0" hidden="1" customWidth="1"/>
    <col min="2817" max="2817" width="52.5703125" customWidth="1"/>
    <col min="2818" max="2819" width="17.42578125" customWidth="1"/>
    <col min="2820" max="2820" width="14.42578125" customWidth="1"/>
    <col min="2821" max="2821" width="18.5703125" bestFit="1" customWidth="1"/>
    <col min="2822" max="2824" width="0" hidden="1" customWidth="1"/>
    <col min="3073" max="3073" width="52.5703125" customWidth="1"/>
    <col min="3074" max="3075" width="17.42578125" customWidth="1"/>
    <col min="3076" max="3076" width="14.42578125" customWidth="1"/>
    <col min="3077" max="3077" width="18.5703125" bestFit="1" customWidth="1"/>
    <col min="3078" max="3080" width="0" hidden="1" customWidth="1"/>
    <col min="3329" max="3329" width="52.5703125" customWidth="1"/>
    <col min="3330" max="3331" width="17.42578125" customWidth="1"/>
    <col min="3332" max="3332" width="14.42578125" customWidth="1"/>
    <col min="3333" max="3333" width="18.5703125" bestFit="1" customWidth="1"/>
    <col min="3334" max="3336" width="0" hidden="1" customWidth="1"/>
    <col min="3585" max="3585" width="52.5703125" customWidth="1"/>
    <col min="3586" max="3587" width="17.42578125" customWidth="1"/>
    <col min="3588" max="3588" width="14.42578125" customWidth="1"/>
    <col min="3589" max="3589" width="18.5703125" bestFit="1" customWidth="1"/>
    <col min="3590" max="3592" width="0" hidden="1" customWidth="1"/>
    <col min="3841" max="3841" width="52.5703125" customWidth="1"/>
    <col min="3842" max="3843" width="17.42578125" customWidth="1"/>
    <col min="3844" max="3844" width="14.42578125" customWidth="1"/>
    <col min="3845" max="3845" width="18.5703125" bestFit="1" customWidth="1"/>
    <col min="3846" max="3848" width="0" hidden="1" customWidth="1"/>
    <col min="4097" max="4097" width="52.5703125" customWidth="1"/>
    <col min="4098" max="4099" width="17.42578125" customWidth="1"/>
    <col min="4100" max="4100" width="14.42578125" customWidth="1"/>
    <col min="4101" max="4101" width="18.5703125" bestFit="1" customWidth="1"/>
    <col min="4102" max="4104" width="0" hidden="1" customWidth="1"/>
    <col min="4353" max="4353" width="52.5703125" customWidth="1"/>
    <col min="4354" max="4355" width="17.42578125" customWidth="1"/>
    <col min="4356" max="4356" width="14.42578125" customWidth="1"/>
    <col min="4357" max="4357" width="18.5703125" bestFit="1" customWidth="1"/>
    <col min="4358" max="4360" width="0" hidden="1" customWidth="1"/>
    <col min="4609" max="4609" width="52.5703125" customWidth="1"/>
    <col min="4610" max="4611" width="17.42578125" customWidth="1"/>
    <col min="4612" max="4612" width="14.42578125" customWidth="1"/>
    <col min="4613" max="4613" width="18.5703125" bestFit="1" customWidth="1"/>
    <col min="4614" max="4616" width="0" hidden="1" customWidth="1"/>
    <col min="4865" max="4865" width="52.5703125" customWidth="1"/>
    <col min="4866" max="4867" width="17.42578125" customWidth="1"/>
    <col min="4868" max="4868" width="14.42578125" customWidth="1"/>
    <col min="4869" max="4869" width="18.5703125" bestFit="1" customWidth="1"/>
    <col min="4870" max="4872" width="0" hidden="1" customWidth="1"/>
    <col min="5121" max="5121" width="52.5703125" customWidth="1"/>
    <col min="5122" max="5123" width="17.42578125" customWidth="1"/>
    <col min="5124" max="5124" width="14.42578125" customWidth="1"/>
    <col min="5125" max="5125" width="18.5703125" bestFit="1" customWidth="1"/>
    <col min="5126" max="5128" width="0" hidden="1" customWidth="1"/>
    <col min="5377" max="5377" width="52.5703125" customWidth="1"/>
    <col min="5378" max="5379" width="17.42578125" customWidth="1"/>
    <col min="5380" max="5380" width="14.42578125" customWidth="1"/>
    <col min="5381" max="5381" width="18.5703125" bestFit="1" customWidth="1"/>
    <col min="5382" max="5384" width="0" hidden="1" customWidth="1"/>
    <col min="5633" max="5633" width="52.5703125" customWidth="1"/>
    <col min="5634" max="5635" width="17.42578125" customWidth="1"/>
    <col min="5636" max="5636" width="14.42578125" customWidth="1"/>
    <col min="5637" max="5637" width="18.5703125" bestFit="1" customWidth="1"/>
    <col min="5638" max="5640" width="0" hidden="1" customWidth="1"/>
    <col min="5889" max="5889" width="52.5703125" customWidth="1"/>
    <col min="5890" max="5891" width="17.42578125" customWidth="1"/>
    <col min="5892" max="5892" width="14.42578125" customWidth="1"/>
    <col min="5893" max="5893" width="18.5703125" bestFit="1" customWidth="1"/>
    <col min="5894" max="5896" width="0" hidden="1" customWidth="1"/>
    <col min="6145" max="6145" width="52.5703125" customWidth="1"/>
    <col min="6146" max="6147" width="17.42578125" customWidth="1"/>
    <col min="6148" max="6148" width="14.42578125" customWidth="1"/>
    <col min="6149" max="6149" width="18.5703125" bestFit="1" customWidth="1"/>
    <col min="6150" max="6152" width="0" hidden="1" customWidth="1"/>
    <col min="6401" max="6401" width="52.5703125" customWidth="1"/>
    <col min="6402" max="6403" width="17.42578125" customWidth="1"/>
    <col min="6404" max="6404" width="14.42578125" customWidth="1"/>
    <col min="6405" max="6405" width="18.5703125" bestFit="1" customWidth="1"/>
    <col min="6406" max="6408" width="0" hidden="1" customWidth="1"/>
    <col min="6657" max="6657" width="52.5703125" customWidth="1"/>
    <col min="6658" max="6659" width="17.42578125" customWidth="1"/>
    <col min="6660" max="6660" width="14.42578125" customWidth="1"/>
    <col min="6661" max="6661" width="18.5703125" bestFit="1" customWidth="1"/>
    <col min="6662" max="6664" width="0" hidden="1" customWidth="1"/>
    <col min="6913" max="6913" width="52.5703125" customWidth="1"/>
    <col min="6914" max="6915" width="17.42578125" customWidth="1"/>
    <col min="6916" max="6916" width="14.42578125" customWidth="1"/>
    <col min="6917" max="6917" width="18.5703125" bestFit="1" customWidth="1"/>
    <col min="6918" max="6920" width="0" hidden="1" customWidth="1"/>
    <col min="7169" max="7169" width="52.5703125" customWidth="1"/>
    <col min="7170" max="7171" width="17.42578125" customWidth="1"/>
    <col min="7172" max="7172" width="14.42578125" customWidth="1"/>
    <col min="7173" max="7173" width="18.5703125" bestFit="1" customWidth="1"/>
    <col min="7174" max="7176" width="0" hidden="1" customWidth="1"/>
    <col min="7425" max="7425" width="52.5703125" customWidth="1"/>
    <col min="7426" max="7427" width="17.42578125" customWidth="1"/>
    <col min="7428" max="7428" width="14.42578125" customWidth="1"/>
    <col min="7429" max="7429" width="18.5703125" bestFit="1" customWidth="1"/>
    <col min="7430" max="7432" width="0" hidden="1" customWidth="1"/>
    <col min="7681" max="7681" width="52.5703125" customWidth="1"/>
    <col min="7682" max="7683" width="17.42578125" customWidth="1"/>
    <col min="7684" max="7684" width="14.42578125" customWidth="1"/>
    <col min="7685" max="7685" width="18.5703125" bestFit="1" customWidth="1"/>
    <col min="7686" max="7688" width="0" hidden="1" customWidth="1"/>
    <col min="7937" max="7937" width="52.5703125" customWidth="1"/>
    <col min="7938" max="7939" width="17.42578125" customWidth="1"/>
    <col min="7940" max="7940" width="14.42578125" customWidth="1"/>
    <col min="7941" max="7941" width="18.5703125" bestFit="1" customWidth="1"/>
    <col min="7942" max="7944" width="0" hidden="1" customWidth="1"/>
    <col min="8193" max="8193" width="52.5703125" customWidth="1"/>
    <col min="8194" max="8195" width="17.42578125" customWidth="1"/>
    <col min="8196" max="8196" width="14.42578125" customWidth="1"/>
    <col min="8197" max="8197" width="18.5703125" bestFit="1" customWidth="1"/>
    <col min="8198" max="8200" width="0" hidden="1" customWidth="1"/>
    <col min="8449" max="8449" width="52.5703125" customWidth="1"/>
    <col min="8450" max="8451" width="17.42578125" customWidth="1"/>
    <col min="8452" max="8452" width="14.42578125" customWidth="1"/>
    <col min="8453" max="8453" width="18.5703125" bestFit="1" customWidth="1"/>
    <col min="8454" max="8456" width="0" hidden="1" customWidth="1"/>
    <col min="8705" max="8705" width="52.5703125" customWidth="1"/>
    <col min="8706" max="8707" width="17.42578125" customWidth="1"/>
    <col min="8708" max="8708" width="14.42578125" customWidth="1"/>
    <col min="8709" max="8709" width="18.5703125" bestFit="1" customWidth="1"/>
    <col min="8710" max="8712" width="0" hidden="1" customWidth="1"/>
    <col min="8961" max="8961" width="52.5703125" customWidth="1"/>
    <col min="8962" max="8963" width="17.42578125" customWidth="1"/>
    <col min="8964" max="8964" width="14.42578125" customWidth="1"/>
    <col min="8965" max="8965" width="18.5703125" bestFit="1" customWidth="1"/>
    <col min="8966" max="8968" width="0" hidden="1" customWidth="1"/>
    <col min="9217" max="9217" width="52.5703125" customWidth="1"/>
    <col min="9218" max="9219" width="17.42578125" customWidth="1"/>
    <col min="9220" max="9220" width="14.42578125" customWidth="1"/>
    <col min="9221" max="9221" width="18.5703125" bestFit="1" customWidth="1"/>
    <col min="9222" max="9224" width="0" hidden="1" customWidth="1"/>
    <col min="9473" max="9473" width="52.5703125" customWidth="1"/>
    <col min="9474" max="9475" width="17.42578125" customWidth="1"/>
    <col min="9476" max="9476" width="14.42578125" customWidth="1"/>
    <col min="9477" max="9477" width="18.5703125" bestFit="1" customWidth="1"/>
    <col min="9478" max="9480" width="0" hidden="1" customWidth="1"/>
    <col min="9729" max="9729" width="52.5703125" customWidth="1"/>
    <col min="9730" max="9731" width="17.42578125" customWidth="1"/>
    <col min="9732" max="9732" width="14.42578125" customWidth="1"/>
    <col min="9733" max="9733" width="18.5703125" bestFit="1" customWidth="1"/>
    <col min="9734" max="9736" width="0" hidden="1" customWidth="1"/>
    <col min="9985" max="9985" width="52.5703125" customWidth="1"/>
    <col min="9986" max="9987" width="17.42578125" customWidth="1"/>
    <col min="9988" max="9988" width="14.42578125" customWidth="1"/>
    <col min="9989" max="9989" width="18.5703125" bestFit="1" customWidth="1"/>
    <col min="9990" max="9992" width="0" hidden="1" customWidth="1"/>
    <col min="10241" max="10241" width="52.5703125" customWidth="1"/>
    <col min="10242" max="10243" width="17.42578125" customWidth="1"/>
    <col min="10244" max="10244" width="14.42578125" customWidth="1"/>
    <col min="10245" max="10245" width="18.5703125" bestFit="1" customWidth="1"/>
    <col min="10246" max="10248" width="0" hidden="1" customWidth="1"/>
    <col min="10497" max="10497" width="52.5703125" customWidth="1"/>
    <col min="10498" max="10499" width="17.42578125" customWidth="1"/>
    <col min="10500" max="10500" width="14.42578125" customWidth="1"/>
    <col min="10501" max="10501" width="18.5703125" bestFit="1" customWidth="1"/>
    <col min="10502" max="10504" width="0" hidden="1" customWidth="1"/>
    <col min="10753" max="10753" width="52.5703125" customWidth="1"/>
    <col min="10754" max="10755" width="17.42578125" customWidth="1"/>
    <col min="10756" max="10756" width="14.42578125" customWidth="1"/>
    <col min="10757" max="10757" width="18.5703125" bestFit="1" customWidth="1"/>
    <col min="10758" max="10760" width="0" hidden="1" customWidth="1"/>
    <col min="11009" max="11009" width="52.5703125" customWidth="1"/>
    <col min="11010" max="11011" width="17.42578125" customWidth="1"/>
    <col min="11012" max="11012" width="14.42578125" customWidth="1"/>
    <col min="11013" max="11013" width="18.5703125" bestFit="1" customWidth="1"/>
    <col min="11014" max="11016" width="0" hidden="1" customWidth="1"/>
    <col min="11265" max="11265" width="52.5703125" customWidth="1"/>
    <col min="11266" max="11267" width="17.42578125" customWidth="1"/>
    <col min="11268" max="11268" width="14.42578125" customWidth="1"/>
    <col min="11269" max="11269" width="18.5703125" bestFit="1" customWidth="1"/>
    <col min="11270" max="11272" width="0" hidden="1" customWidth="1"/>
    <col min="11521" max="11521" width="52.5703125" customWidth="1"/>
    <col min="11522" max="11523" width="17.42578125" customWidth="1"/>
    <col min="11524" max="11524" width="14.42578125" customWidth="1"/>
    <col min="11525" max="11525" width="18.5703125" bestFit="1" customWidth="1"/>
    <col min="11526" max="11528" width="0" hidden="1" customWidth="1"/>
    <col min="11777" max="11777" width="52.5703125" customWidth="1"/>
    <col min="11778" max="11779" width="17.42578125" customWidth="1"/>
    <col min="11780" max="11780" width="14.42578125" customWidth="1"/>
    <col min="11781" max="11781" width="18.5703125" bestFit="1" customWidth="1"/>
    <col min="11782" max="11784" width="0" hidden="1" customWidth="1"/>
    <col min="12033" max="12033" width="52.5703125" customWidth="1"/>
    <col min="12034" max="12035" width="17.42578125" customWidth="1"/>
    <col min="12036" max="12036" width="14.42578125" customWidth="1"/>
    <col min="12037" max="12037" width="18.5703125" bestFit="1" customWidth="1"/>
    <col min="12038" max="12040" width="0" hidden="1" customWidth="1"/>
    <col min="12289" max="12289" width="52.5703125" customWidth="1"/>
    <col min="12290" max="12291" width="17.42578125" customWidth="1"/>
    <col min="12292" max="12292" width="14.42578125" customWidth="1"/>
    <col min="12293" max="12293" width="18.5703125" bestFit="1" customWidth="1"/>
    <col min="12294" max="12296" width="0" hidden="1" customWidth="1"/>
    <col min="12545" max="12545" width="52.5703125" customWidth="1"/>
    <col min="12546" max="12547" width="17.42578125" customWidth="1"/>
    <col min="12548" max="12548" width="14.42578125" customWidth="1"/>
    <col min="12549" max="12549" width="18.5703125" bestFit="1" customWidth="1"/>
    <col min="12550" max="12552" width="0" hidden="1" customWidth="1"/>
    <col min="12801" max="12801" width="52.5703125" customWidth="1"/>
    <col min="12802" max="12803" width="17.42578125" customWidth="1"/>
    <col min="12804" max="12804" width="14.42578125" customWidth="1"/>
    <col min="12805" max="12805" width="18.5703125" bestFit="1" customWidth="1"/>
    <col min="12806" max="12808" width="0" hidden="1" customWidth="1"/>
    <col min="13057" max="13057" width="52.5703125" customWidth="1"/>
    <col min="13058" max="13059" width="17.42578125" customWidth="1"/>
    <col min="13060" max="13060" width="14.42578125" customWidth="1"/>
    <col min="13061" max="13061" width="18.5703125" bestFit="1" customWidth="1"/>
    <col min="13062" max="13064" width="0" hidden="1" customWidth="1"/>
    <col min="13313" max="13313" width="52.5703125" customWidth="1"/>
    <col min="13314" max="13315" width="17.42578125" customWidth="1"/>
    <col min="13316" max="13316" width="14.42578125" customWidth="1"/>
    <col min="13317" max="13317" width="18.5703125" bestFit="1" customWidth="1"/>
    <col min="13318" max="13320" width="0" hidden="1" customWidth="1"/>
    <col min="13569" max="13569" width="52.5703125" customWidth="1"/>
    <col min="13570" max="13571" width="17.42578125" customWidth="1"/>
    <col min="13572" max="13572" width="14.42578125" customWidth="1"/>
    <col min="13573" max="13573" width="18.5703125" bestFit="1" customWidth="1"/>
    <col min="13574" max="13576" width="0" hidden="1" customWidth="1"/>
    <col min="13825" max="13825" width="52.5703125" customWidth="1"/>
    <col min="13826" max="13827" width="17.42578125" customWidth="1"/>
    <col min="13828" max="13828" width="14.42578125" customWidth="1"/>
    <col min="13829" max="13829" width="18.5703125" bestFit="1" customWidth="1"/>
    <col min="13830" max="13832" width="0" hidden="1" customWidth="1"/>
    <col min="14081" max="14081" width="52.5703125" customWidth="1"/>
    <col min="14082" max="14083" width="17.42578125" customWidth="1"/>
    <col min="14084" max="14084" width="14.42578125" customWidth="1"/>
    <col min="14085" max="14085" width="18.5703125" bestFit="1" customWidth="1"/>
    <col min="14086" max="14088" width="0" hidden="1" customWidth="1"/>
    <col min="14337" max="14337" width="52.5703125" customWidth="1"/>
    <col min="14338" max="14339" width="17.42578125" customWidth="1"/>
    <col min="14340" max="14340" width="14.42578125" customWidth="1"/>
    <col min="14341" max="14341" width="18.5703125" bestFit="1" customWidth="1"/>
    <col min="14342" max="14344" width="0" hidden="1" customWidth="1"/>
    <col min="14593" max="14593" width="52.5703125" customWidth="1"/>
    <col min="14594" max="14595" width="17.42578125" customWidth="1"/>
    <col min="14596" max="14596" width="14.42578125" customWidth="1"/>
    <col min="14597" max="14597" width="18.5703125" bestFit="1" customWidth="1"/>
    <col min="14598" max="14600" width="0" hidden="1" customWidth="1"/>
    <col min="14849" max="14849" width="52.5703125" customWidth="1"/>
    <col min="14850" max="14851" width="17.42578125" customWidth="1"/>
    <col min="14852" max="14852" width="14.42578125" customWidth="1"/>
    <col min="14853" max="14853" width="18.5703125" bestFit="1" customWidth="1"/>
    <col min="14854" max="14856" width="0" hidden="1" customWidth="1"/>
    <col min="15105" max="15105" width="52.5703125" customWidth="1"/>
    <col min="15106" max="15107" width="17.42578125" customWidth="1"/>
    <col min="15108" max="15108" width="14.42578125" customWidth="1"/>
    <col min="15109" max="15109" width="18.5703125" bestFit="1" customWidth="1"/>
    <col min="15110" max="15112" width="0" hidden="1" customWidth="1"/>
    <col min="15361" max="15361" width="52.5703125" customWidth="1"/>
    <col min="15362" max="15363" width="17.42578125" customWidth="1"/>
    <col min="15364" max="15364" width="14.42578125" customWidth="1"/>
    <col min="15365" max="15365" width="18.5703125" bestFit="1" customWidth="1"/>
    <col min="15366" max="15368" width="0" hidden="1" customWidth="1"/>
    <col min="15617" max="15617" width="52.5703125" customWidth="1"/>
    <col min="15618" max="15619" width="17.42578125" customWidth="1"/>
    <col min="15620" max="15620" width="14.42578125" customWidth="1"/>
    <col min="15621" max="15621" width="18.5703125" bestFit="1" customWidth="1"/>
    <col min="15622" max="15624" width="0" hidden="1" customWidth="1"/>
    <col min="15873" max="15873" width="52.5703125" customWidth="1"/>
    <col min="15874" max="15875" width="17.42578125" customWidth="1"/>
    <col min="15876" max="15876" width="14.42578125" customWidth="1"/>
    <col min="15877" max="15877" width="18.5703125" bestFit="1" customWidth="1"/>
    <col min="15878" max="15880" width="0" hidden="1" customWidth="1"/>
    <col min="16129" max="16129" width="52.5703125" customWidth="1"/>
    <col min="16130" max="16131" width="17.42578125" customWidth="1"/>
    <col min="16132" max="16132" width="14.42578125" customWidth="1"/>
    <col min="16133" max="16133" width="18.5703125" bestFit="1" customWidth="1"/>
    <col min="16134" max="16136" width="0" hidden="1" customWidth="1"/>
  </cols>
  <sheetData>
    <row r="4" spans="1:7" x14ac:dyDescent="0.25">
      <c r="A4" s="1" t="str">
        <f>+[1]BALANZA!B1</f>
        <v>CORPORACION DEL ACUEDUCTO Y ALCANTARILLADO DE MOCA</v>
      </c>
      <c r="B4" s="1"/>
      <c r="C4" s="1"/>
    </row>
    <row r="5" spans="1:7" x14ac:dyDescent="0.25">
      <c r="A5" s="3" t="s">
        <v>0</v>
      </c>
      <c r="B5" s="3"/>
      <c r="C5" s="3"/>
    </row>
    <row r="6" spans="1:7" x14ac:dyDescent="0.25">
      <c r="A6" s="3" t="str">
        <f>+[1]BALANZA!B2</f>
        <v>Del Ejercicio terminado el  30 de ABRIL de 2026  y  2025</v>
      </c>
      <c r="B6" s="3"/>
      <c r="C6" s="3"/>
    </row>
    <row r="7" spans="1:7" x14ac:dyDescent="0.25">
      <c r="A7" s="3" t="s">
        <v>1</v>
      </c>
      <c r="B7" s="3"/>
      <c r="C7" s="3"/>
    </row>
    <row r="8" spans="1:7" x14ac:dyDescent="0.25">
      <c r="A8" s="4"/>
    </row>
    <row r="9" spans="1:7" x14ac:dyDescent="0.25">
      <c r="A9" s="5" t="s">
        <v>2</v>
      </c>
    </row>
    <row r="10" spans="1:7" x14ac:dyDescent="0.25">
      <c r="A10" s="6"/>
    </row>
    <row r="11" spans="1:7" x14ac:dyDescent="0.25">
      <c r="B11" s="7">
        <f>+[1]BALANZA!B4</f>
        <v>2026</v>
      </c>
      <c r="C11" s="7">
        <f>+[1]BALANZA!C4</f>
        <v>2025</v>
      </c>
      <c r="F11">
        <v>2025</v>
      </c>
      <c r="G11">
        <v>2024</v>
      </c>
    </row>
    <row r="12" spans="1:7" x14ac:dyDescent="0.25">
      <c r="B12" s="8"/>
      <c r="C12" s="8"/>
    </row>
    <row r="13" spans="1:7" hidden="1" x14ac:dyDescent="0.25">
      <c r="A13" s="9" t="s">
        <v>3</v>
      </c>
      <c r="B13" s="10">
        <v>0</v>
      </c>
      <c r="C13" s="10">
        <v>0</v>
      </c>
      <c r="D13" s="2"/>
      <c r="F13">
        <v>0</v>
      </c>
      <c r="G13">
        <v>0</v>
      </c>
    </row>
    <row r="14" spans="1:7" hidden="1" x14ac:dyDescent="0.25">
      <c r="A14" s="9" t="s">
        <v>4</v>
      </c>
      <c r="B14" s="10">
        <v>0</v>
      </c>
      <c r="C14" s="10">
        <v>0</v>
      </c>
      <c r="D14" s="2"/>
      <c r="F14">
        <v>0</v>
      </c>
      <c r="G14">
        <v>0</v>
      </c>
    </row>
    <row r="15" spans="1:7" x14ac:dyDescent="0.25">
      <c r="A15" s="9" t="s">
        <v>5</v>
      </c>
      <c r="B15" s="10">
        <f>+[1]ERF!B11</f>
        <v>60432116.649999999</v>
      </c>
      <c r="C15" s="10">
        <v>186534488.11000001</v>
      </c>
      <c r="D15" s="2"/>
      <c r="F15" s="2">
        <v>186534488.11000001</v>
      </c>
      <c r="G15">
        <v>180976832.23999998</v>
      </c>
    </row>
    <row r="16" spans="1:7" x14ac:dyDescent="0.25">
      <c r="A16" s="9" t="s">
        <v>6</v>
      </c>
      <c r="B16" s="10">
        <f>+[1]ERF!B12</f>
        <v>34487276</v>
      </c>
      <c r="C16" s="10">
        <v>307209103</v>
      </c>
      <c r="D16" s="2"/>
      <c r="F16" s="2">
        <v>307209103</v>
      </c>
      <c r="G16">
        <v>229174633.03999999</v>
      </c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>
        <v>0</v>
      </c>
      <c r="G17">
        <v>0</v>
      </c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>
        <v>0</v>
      </c>
      <c r="G18">
        <v>0</v>
      </c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>
        <v>0</v>
      </c>
      <c r="G19">
        <v>0</v>
      </c>
    </row>
    <row r="20" spans="1:7" x14ac:dyDescent="0.25">
      <c r="A20" s="9" t="s">
        <v>10</v>
      </c>
      <c r="B20" s="10">
        <f>+[1]A!H11+[1]A!H14</f>
        <v>0</v>
      </c>
      <c r="C20" s="10">
        <v>194522.12</v>
      </c>
      <c r="D20" s="2"/>
      <c r="F20" s="2">
        <v>194522.12</v>
      </c>
      <c r="G20">
        <v>13208228.880000001</v>
      </c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-62368251.890000001</v>
      </c>
      <c r="C22" s="10">
        <v>-200614061.48000002</v>
      </c>
      <c r="D22" s="2"/>
      <c r="F22" s="2">
        <v>-200614061.48000002</v>
      </c>
      <c r="G22">
        <v>-191329180.39999998</v>
      </c>
    </row>
    <row r="23" spans="1:7" x14ac:dyDescent="0.25">
      <c r="A23" s="9" t="s">
        <v>13</v>
      </c>
      <c r="B23" s="10">
        <f>-'[1]Notas NF'!C544</f>
        <v>-586352.56999999995</v>
      </c>
      <c r="C23" s="10">
        <v>-1728679.77</v>
      </c>
      <c r="D23" s="2"/>
      <c r="F23" s="2">
        <v>-1728679.77</v>
      </c>
      <c r="G23" s="2">
        <v>-3131774.53</v>
      </c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-32857668.900999997</v>
      </c>
      <c r="C25" s="10">
        <v>-128687214.24100003</v>
      </c>
      <c r="D25" s="2"/>
      <c r="F25" s="2">
        <v>-128687214.24100003</v>
      </c>
      <c r="G25">
        <v>-106749797.55999999</v>
      </c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>
        <v>0</v>
      </c>
      <c r="G27">
        <v>0</v>
      </c>
    </row>
    <row r="28" spans="1:7" x14ac:dyDescent="0.25">
      <c r="A28" s="9" t="s">
        <v>17</v>
      </c>
      <c r="B28" s="12">
        <f>[1]A!H79+[1]A!J25</f>
        <v>0</v>
      </c>
      <c r="C28" s="12">
        <v>-30000</v>
      </c>
      <c r="D28" s="2"/>
      <c r="F28" s="2">
        <v>-30000</v>
      </c>
      <c r="G28">
        <v>0</v>
      </c>
    </row>
    <row r="29" spans="1:7" x14ac:dyDescent="0.25">
      <c r="A29" s="13" t="s">
        <v>18</v>
      </c>
      <c r="B29" s="14">
        <f>SUM(B13:B28)</f>
        <v>-892880.71099999174</v>
      </c>
      <c r="C29" s="14">
        <f>SUM(C13:C28)</f>
        <v>162878157.73899999</v>
      </c>
      <c r="D29" s="2"/>
      <c r="E29" s="15"/>
      <c r="F29" s="2">
        <v>162878157.73899999</v>
      </c>
      <c r="G29" s="2">
        <v>122148941.67</v>
      </c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>
        <v>0</v>
      </c>
      <c r="G32">
        <v>0</v>
      </c>
    </row>
    <row r="33" spans="1:7" hidden="1" x14ac:dyDescent="0.25">
      <c r="A33" s="9" t="s">
        <v>21</v>
      </c>
      <c r="B33" s="10">
        <v>0</v>
      </c>
      <c r="C33" s="10">
        <v>0</v>
      </c>
      <c r="D33" s="2"/>
      <c r="F33" s="2">
        <v>0</v>
      </c>
      <c r="G33">
        <v>0</v>
      </c>
    </row>
    <row r="34" spans="1:7" ht="24" hidden="1" x14ac:dyDescent="0.25">
      <c r="A34" s="9" t="s">
        <v>22</v>
      </c>
      <c r="B34" s="10">
        <v>0</v>
      </c>
      <c r="C34" s="10">
        <v>0</v>
      </c>
      <c r="D34" s="2"/>
      <c r="F34" s="2">
        <v>0</v>
      </c>
      <c r="G34">
        <v>0</v>
      </c>
    </row>
    <row r="35" spans="1:7" hidden="1" x14ac:dyDescent="0.25">
      <c r="A35" s="9" t="s">
        <v>23</v>
      </c>
      <c r="B35" s="10">
        <v>0</v>
      </c>
      <c r="C35" s="10">
        <v>0</v>
      </c>
      <c r="D35" s="2"/>
      <c r="F35" s="2">
        <v>0</v>
      </c>
      <c r="G35">
        <v>0</v>
      </c>
    </row>
    <row r="36" spans="1:7" hidden="1" x14ac:dyDescent="0.25">
      <c r="A36" s="9" t="s">
        <v>24</v>
      </c>
      <c r="B36" s="10">
        <v>0</v>
      </c>
      <c r="C36" s="10">
        <v>0</v>
      </c>
      <c r="D36" s="2"/>
      <c r="F36" s="2">
        <v>0</v>
      </c>
      <c r="G36">
        <v>0</v>
      </c>
    </row>
    <row r="37" spans="1:7" hidden="1" x14ac:dyDescent="0.25">
      <c r="A37" s="9" t="s">
        <v>25</v>
      </c>
      <c r="B37" s="10">
        <f>+[1]A!J9</f>
        <v>0</v>
      </c>
      <c r="C37" s="10">
        <v>0</v>
      </c>
      <c r="D37" s="2"/>
      <c r="F37" s="2">
        <v>0</v>
      </c>
      <c r="G37">
        <v>453000</v>
      </c>
    </row>
    <row r="38" spans="1:7" x14ac:dyDescent="0.25">
      <c r="A38" s="9" t="s">
        <v>26</v>
      </c>
      <c r="B38" s="10">
        <f>-[1]nota12!K23</f>
        <v>-23801990.590000004</v>
      </c>
      <c r="C38" s="10">
        <v>-47079951.159999989</v>
      </c>
      <c r="D38" s="2"/>
      <c r="F38" s="2">
        <v>-47079951.159999989</v>
      </c>
      <c r="G38">
        <v>-15862563.610000018</v>
      </c>
    </row>
    <row r="39" spans="1:7" hidden="1" x14ac:dyDescent="0.25">
      <c r="A39" s="9" t="s">
        <v>27</v>
      </c>
      <c r="B39" s="10">
        <v>0</v>
      </c>
      <c r="C39" s="10">
        <v>0</v>
      </c>
      <c r="D39" s="2"/>
      <c r="F39" s="2">
        <v>0</v>
      </c>
      <c r="G39">
        <v>0</v>
      </c>
    </row>
    <row r="40" spans="1:7" ht="24" hidden="1" x14ac:dyDescent="0.25">
      <c r="A40" s="9" t="s">
        <v>28</v>
      </c>
      <c r="B40" s="10">
        <v>0</v>
      </c>
      <c r="C40" s="10">
        <v>0</v>
      </c>
      <c r="D40" s="2"/>
      <c r="F40" s="2">
        <v>0</v>
      </c>
      <c r="G40">
        <v>0</v>
      </c>
    </row>
    <row r="41" spans="1:7" hidden="1" x14ac:dyDescent="0.25">
      <c r="A41" s="9" t="s">
        <v>29</v>
      </c>
      <c r="B41" s="10">
        <v>0</v>
      </c>
      <c r="C41" s="10">
        <v>0</v>
      </c>
      <c r="D41" s="2"/>
      <c r="F41" s="2">
        <v>0</v>
      </c>
      <c r="G41">
        <v>0</v>
      </c>
    </row>
    <row r="42" spans="1:7" hidden="1" x14ac:dyDescent="0.25">
      <c r="A42" s="9" t="s">
        <v>30</v>
      </c>
      <c r="B42" s="10">
        <v>0</v>
      </c>
      <c r="C42" s="10">
        <v>0</v>
      </c>
      <c r="D42" s="2"/>
      <c r="F42" s="2">
        <v>0</v>
      </c>
      <c r="G42">
        <v>0</v>
      </c>
    </row>
    <row r="43" spans="1:7" hidden="1" x14ac:dyDescent="0.25">
      <c r="A43" s="9" t="s">
        <v>31</v>
      </c>
      <c r="B43" s="10">
        <v>0</v>
      </c>
      <c r="C43" s="10">
        <v>0</v>
      </c>
      <c r="D43" s="2"/>
      <c r="F43" s="2">
        <v>0</v>
      </c>
      <c r="G43">
        <v>0</v>
      </c>
    </row>
    <row r="44" spans="1:7" hidden="1" x14ac:dyDescent="0.25">
      <c r="A44" s="9" t="s">
        <v>17</v>
      </c>
      <c r="B44" s="12">
        <v>0</v>
      </c>
      <c r="C44" s="12">
        <v>0</v>
      </c>
      <c r="D44" s="2"/>
      <c r="F44" s="2">
        <v>0</v>
      </c>
      <c r="G44">
        <v>0</v>
      </c>
    </row>
    <row r="45" spans="1:7" x14ac:dyDescent="0.25">
      <c r="A45" s="18" t="s">
        <v>32</v>
      </c>
      <c r="B45" s="14">
        <f>SUM(B32:B44)</f>
        <v>-23801990.590000004</v>
      </c>
      <c r="C45" s="14">
        <f>SUM(C32:C44)</f>
        <v>-47079951.159999989</v>
      </c>
      <c r="D45" s="2"/>
      <c r="F45" s="2">
        <v>-47079951.159999989</v>
      </c>
      <c r="G45">
        <v>-15409563.610000018</v>
      </c>
    </row>
    <row r="46" spans="1:7" ht="15.75" x14ac:dyDescent="0.25">
      <c r="A46" s="16"/>
      <c r="B46" s="17"/>
      <c r="C46" s="17"/>
      <c r="D46" s="2"/>
      <c r="F46" s="2"/>
    </row>
    <row r="47" spans="1:7" x14ac:dyDescent="0.25">
      <c r="A47" s="18" t="s">
        <v>33</v>
      </c>
      <c r="B47" s="10"/>
      <c r="C47" s="10"/>
      <c r="D47" s="2"/>
      <c r="F47" s="2"/>
    </row>
    <row r="48" spans="1:7" hidden="1" x14ac:dyDescent="0.25">
      <c r="A48" s="9" t="s">
        <v>34</v>
      </c>
      <c r="B48" s="10">
        <v>0</v>
      </c>
      <c r="C48" s="10">
        <v>0</v>
      </c>
      <c r="D48" s="2"/>
      <c r="F48" s="2">
        <v>0</v>
      </c>
      <c r="G48">
        <v>0</v>
      </c>
    </row>
    <row r="49" spans="1:7" hidden="1" x14ac:dyDescent="0.25">
      <c r="A49" s="9" t="s">
        <v>35</v>
      </c>
      <c r="B49" s="10">
        <f>[1]A!L51</f>
        <v>0</v>
      </c>
      <c r="C49" s="10">
        <v>0</v>
      </c>
      <c r="D49" s="2"/>
      <c r="F49" s="2">
        <v>0</v>
      </c>
      <c r="G49">
        <v>0</v>
      </c>
    </row>
    <row r="50" spans="1:7" hidden="1" x14ac:dyDescent="0.25">
      <c r="A50" s="9" t="s">
        <v>36</v>
      </c>
      <c r="B50" s="10">
        <v>0</v>
      </c>
      <c r="C50" s="10">
        <v>0</v>
      </c>
      <c r="D50" s="2"/>
      <c r="F50" s="2">
        <v>0</v>
      </c>
      <c r="G50">
        <v>0</v>
      </c>
    </row>
    <row r="51" spans="1:7" hidden="1" x14ac:dyDescent="0.25">
      <c r="A51" s="9" t="s">
        <v>37</v>
      </c>
      <c r="B51" s="10">
        <v>0</v>
      </c>
      <c r="C51" s="10">
        <v>0</v>
      </c>
      <c r="D51" s="2"/>
      <c r="F51" s="2">
        <v>0</v>
      </c>
      <c r="G51">
        <v>0</v>
      </c>
    </row>
    <row r="52" spans="1:7" x14ac:dyDescent="0.25">
      <c r="A52" s="9" t="s">
        <v>25</v>
      </c>
      <c r="B52" s="10">
        <f>+[1]EP2!E29</f>
        <v>0</v>
      </c>
      <c r="C52" s="10">
        <v>1485895.3399999999</v>
      </c>
      <c r="D52" s="2"/>
      <c r="F52" s="2">
        <v>1485895.3399999999</v>
      </c>
      <c r="G52">
        <v>0</v>
      </c>
    </row>
    <row r="53" spans="1:7" ht="24" hidden="1" x14ac:dyDescent="0.25">
      <c r="A53" s="9" t="s">
        <v>38</v>
      </c>
      <c r="B53" s="10">
        <v>0</v>
      </c>
      <c r="C53" s="10">
        <v>0</v>
      </c>
      <c r="D53" s="2"/>
      <c r="F53" s="2">
        <v>0</v>
      </c>
      <c r="G53">
        <v>0</v>
      </c>
    </row>
    <row r="54" spans="1:7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>
        <v>0</v>
      </c>
      <c r="G54">
        <v>0</v>
      </c>
    </row>
    <row r="55" spans="1:7" hidden="1" x14ac:dyDescent="0.25">
      <c r="A55" s="9" t="s">
        <v>40</v>
      </c>
      <c r="B55" s="10">
        <v>0</v>
      </c>
      <c r="C55" s="10">
        <v>0</v>
      </c>
      <c r="D55" s="2"/>
      <c r="F55" s="2">
        <v>0</v>
      </c>
      <c r="G55">
        <v>0</v>
      </c>
    </row>
    <row r="56" spans="1:7" hidden="1" x14ac:dyDescent="0.25">
      <c r="A56" s="9" t="s">
        <v>41</v>
      </c>
      <c r="B56" s="10">
        <v>0</v>
      </c>
      <c r="C56" s="10">
        <v>0</v>
      </c>
      <c r="D56" s="2"/>
      <c r="F56" s="2">
        <v>0</v>
      </c>
      <c r="G56">
        <v>0</v>
      </c>
    </row>
    <row r="57" spans="1:7" hidden="1" x14ac:dyDescent="0.25">
      <c r="A57" s="9" t="s">
        <v>42</v>
      </c>
      <c r="B57" s="10">
        <v>0</v>
      </c>
      <c r="C57" s="10">
        <v>0</v>
      </c>
      <c r="D57" s="2"/>
      <c r="F57" s="2">
        <v>0</v>
      </c>
      <c r="G57">
        <v>0</v>
      </c>
    </row>
    <row r="58" spans="1:7" hidden="1" x14ac:dyDescent="0.25">
      <c r="A58" s="9" t="s">
        <v>43</v>
      </c>
      <c r="B58" s="12">
        <v>0</v>
      </c>
      <c r="C58" s="12">
        <v>0</v>
      </c>
      <c r="D58" s="2"/>
      <c r="F58" s="2">
        <v>0</v>
      </c>
      <c r="G58">
        <v>0</v>
      </c>
    </row>
    <row r="59" spans="1:7" x14ac:dyDescent="0.25">
      <c r="A59" s="18" t="s">
        <v>44</v>
      </c>
      <c r="B59" s="14">
        <f>SUM(B48:B58)</f>
        <v>0</v>
      </c>
      <c r="C59" s="14">
        <f>SUM(C48:C58)</f>
        <v>1485895.3399999999</v>
      </c>
      <c r="D59" s="2"/>
      <c r="F59" s="2">
        <v>1485895.3399999999</v>
      </c>
      <c r="G59">
        <v>0</v>
      </c>
    </row>
    <row r="60" spans="1:7" x14ac:dyDescent="0.25">
      <c r="A60" s="20"/>
      <c r="B60" s="15"/>
      <c r="C60" s="11"/>
      <c r="D60" s="2"/>
      <c r="F60" s="2"/>
    </row>
    <row r="61" spans="1:7" x14ac:dyDescent="0.25">
      <c r="A61" s="9" t="s">
        <v>45</v>
      </c>
      <c r="B61" s="10">
        <f>+B59+B45+B29</f>
        <v>-24694871.300999995</v>
      </c>
      <c r="C61" s="10">
        <f>+C59+C45+C29</f>
        <v>117284101.919</v>
      </c>
      <c r="D61" s="2"/>
      <c r="F61" s="2">
        <v>117284101.919</v>
      </c>
      <c r="G61">
        <v>106739378.05999999</v>
      </c>
    </row>
    <row r="62" spans="1:7" x14ac:dyDescent="0.25">
      <c r="A62" s="9" t="s">
        <v>46</v>
      </c>
      <c r="B62" s="12">
        <f>[1]A!C8</f>
        <v>422773433.54999995</v>
      </c>
      <c r="C62" s="12">
        <v>305489331.63000005</v>
      </c>
      <c r="D62" s="2"/>
      <c r="F62" s="2">
        <v>305489331.63000005</v>
      </c>
      <c r="G62">
        <v>198749953.56999999</v>
      </c>
    </row>
    <row r="63" spans="1:7" ht="15.75" thickBot="1" x14ac:dyDescent="0.3">
      <c r="A63" s="13" t="s">
        <v>47</v>
      </c>
      <c r="B63" s="21">
        <f>[1]A!B8</f>
        <v>398078562.25</v>
      </c>
      <c r="C63" s="21">
        <f>+C61+C62</f>
        <v>422773433.54900002</v>
      </c>
      <c r="D63" s="2"/>
      <c r="F63" s="2">
        <v>422773433.54999995</v>
      </c>
      <c r="G63">
        <v>305489331.63</v>
      </c>
    </row>
    <row r="64" spans="1:7" ht="15.75" thickTop="1" x14ac:dyDescent="0.25">
      <c r="B64" s="11"/>
      <c r="C64" s="11"/>
    </row>
    <row r="65" spans="1:7" x14ac:dyDescent="0.25">
      <c r="A65" s="2"/>
      <c r="B65" s="22">
        <f>+B29+B45+B59+B62-B63</f>
        <v>-1.0000467300415039E-3</v>
      </c>
      <c r="C65" s="22">
        <f>+C29+C45+C59+C62-C63</f>
        <v>0</v>
      </c>
      <c r="F65">
        <v>-9.9992752075195313E-4</v>
      </c>
      <c r="G65">
        <v>0</v>
      </c>
    </row>
    <row r="66" spans="1:7" x14ac:dyDescent="0.25">
      <c r="B66" s="23"/>
      <c r="C66" s="23"/>
    </row>
    <row r="67" spans="1:7" x14ac:dyDescent="0.25">
      <c r="B67" s="23"/>
      <c r="C67" s="23"/>
    </row>
    <row r="68" spans="1:7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7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7" s="26" customFormat="1" x14ac:dyDescent="0.25">
      <c r="A70" s="30"/>
      <c r="B70" s="31"/>
      <c r="C70" s="31"/>
      <c r="E70" s="27"/>
    </row>
    <row r="71" spans="1:7" s="26" customFormat="1" x14ac:dyDescent="0.25">
      <c r="A71" s="25"/>
      <c r="B71" s="25"/>
      <c r="C71" s="25"/>
      <c r="E71" s="27"/>
    </row>
    <row r="72" spans="1:7" s="26" customFormat="1" x14ac:dyDescent="0.25">
      <c r="A72" s="29"/>
      <c r="B72" s="29"/>
      <c r="C72" s="29"/>
      <c r="E72" s="27"/>
    </row>
    <row r="73" spans="1:7" s="26" customFormat="1" x14ac:dyDescent="0.25">
      <c r="A73" s="30"/>
      <c r="B73" s="30"/>
      <c r="C73" s="30"/>
      <c r="E73" s="27"/>
    </row>
    <row r="74" spans="1:7" s="26" customFormat="1" x14ac:dyDescent="0.25">
      <c r="A74" s="30"/>
      <c r="B74" s="30"/>
      <c r="C74" s="30"/>
      <c r="E74" s="27"/>
    </row>
    <row r="75" spans="1:7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7" s="26" customFormat="1" x14ac:dyDescent="0.25">
      <c r="A76" s="29" t="s">
        <v>49</v>
      </c>
      <c r="B76" s="29"/>
      <c r="C76" s="29"/>
      <c r="E76" s="27"/>
    </row>
    <row r="77" spans="1:7" s="26" customFormat="1" x14ac:dyDescent="0.25">
      <c r="A77" s="30"/>
      <c r="B77" s="31"/>
      <c r="C77" s="31"/>
      <c r="E77" s="27"/>
    </row>
    <row r="78" spans="1:7" s="26" customFormat="1" x14ac:dyDescent="0.25">
      <c r="B78" s="32"/>
      <c r="C78" s="32"/>
      <c r="E78" s="27"/>
    </row>
    <row r="79" spans="1:7" s="26" customFormat="1" x14ac:dyDescent="0.25">
      <c r="B79" s="32"/>
      <c r="C79" s="32"/>
      <c r="E79" s="27"/>
    </row>
    <row r="80" spans="1:7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2026-05-13T15:23:08Z</dcterms:created>
  <dcterms:modified xsi:type="dcterms:W3CDTF">2026-05-13T15:23:42Z</dcterms:modified>
</cp:coreProperties>
</file>