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<sst xmlns="http://schemas.openxmlformats.org/spreadsheetml/2006/main" count="354" uniqueCount="217">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</sst>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tabSelected="1" topLeftCell="B1" workbookViewId="0">
      <pane ySplit="5" topLeftCell="A6" activePane="bottomLeft" state="frozen"/>
      <selection activeCell="N1" sqref="N1"/>
      <selection pane="bottomLeft" activeCell="T6" sqref="T6:V47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 t="s">
        <v>133</v>
      </c>
      <c r="U6" s="7" t="s">
        <v>134</v>
      </c>
      <c r="V6" s="7">
        <v>12337844</v>
      </c>
      <c r="W6" s="4" t="str">
        <f>MID(T6,1,5)</f>
        <v>2.1.1</v>
      </c>
      <c r="X6" s="5">
        <f>+V6</f>
        <v>12337844</v>
      </c>
      <c r="Y6" s="3"/>
      <c r="Z6" s="7"/>
      <c r="AA6" s="7"/>
      <c r="AB6" s="7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67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 t="s">
        <v>187</v>
      </c>
      <c r="U7" s="7" t="s">
        <v>188</v>
      </c>
      <c r="V7" s="7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7"/>
      <c r="AA7" s="7"/>
      <c r="AB7" s="7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67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 t="s">
        <v>189</v>
      </c>
      <c r="U8" s="7" t="s">
        <v>190</v>
      </c>
      <c r="V8" s="7">
        <v>24163.88</v>
      </c>
      <c r="W8" s="4" t="str">
        <f t="shared" si="7"/>
        <v>2.1.2</v>
      </c>
      <c r="X8" s="5">
        <f t="shared" si="8"/>
        <v>24163.88</v>
      </c>
      <c r="Y8" s="3"/>
      <c r="Z8" s="7"/>
      <c r="AA8" s="7"/>
      <c r="AB8" s="7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67"/>
      <c r="AO8" s="4" t="str">
        <f t="shared" si="2"/>
        <v/>
      </c>
      <c r="AP8" s="5">
        <f t="shared" si="13"/>
        <v>0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 t="s">
        <v>135</v>
      </c>
      <c r="U9" s="7" t="s">
        <v>136</v>
      </c>
      <c r="V9" s="7">
        <v>541250</v>
      </c>
      <c r="W9" s="4" t="str">
        <f t="shared" si="7"/>
        <v>2.1.2</v>
      </c>
      <c r="X9" s="5">
        <f t="shared" si="8"/>
        <v>541250</v>
      </c>
      <c r="Y9" s="3"/>
      <c r="Z9" s="7"/>
      <c r="AA9" s="7"/>
      <c r="AB9" s="7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67"/>
      <c r="AO9" s="4" t="str">
        <f t="shared" si="2"/>
        <v/>
      </c>
      <c r="AP9" s="5">
        <f t="shared" si="13"/>
        <v>0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 t="s">
        <v>137</v>
      </c>
      <c r="U10" s="7" t="s">
        <v>138</v>
      </c>
      <c r="V10" s="7">
        <v>108035</v>
      </c>
      <c r="W10" s="4" t="str">
        <f t="shared" si="7"/>
        <v>2.1.2</v>
      </c>
      <c r="X10" s="5">
        <f t="shared" si="8"/>
        <v>108035</v>
      </c>
      <c r="Y10" s="3"/>
      <c r="Z10" s="7"/>
      <c r="AA10" s="7"/>
      <c r="AB10" s="7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67"/>
      <c r="AO10" s="4" t="str">
        <f t="shared" si="2"/>
        <v/>
      </c>
      <c r="AP10" s="5">
        <f t="shared" si="13"/>
        <v>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 t="s">
        <v>141</v>
      </c>
      <c r="U11" s="7" t="s">
        <v>142</v>
      </c>
      <c r="V11" s="7">
        <v>605000</v>
      </c>
      <c r="W11" s="4" t="str">
        <f t="shared" si="7"/>
        <v>2.1.3</v>
      </c>
      <c r="X11" s="5">
        <f t="shared" si="8"/>
        <v>605000</v>
      </c>
      <c r="Y11" s="3"/>
      <c r="Z11" s="7"/>
      <c r="AA11" s="7"/>
      <c r="AB11" s="7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67"/>
      <c r="AO11" s="4" t="str">
        <f t="shared" si="2"/>
        <v/>
      </c>
      <c r="AP11" s="5">
        <f t="shared" si="13"/>
        <v>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 t="s">
        <v>91</v>
      </c>
      <c r="U12" s="7" t="s">
        <v>92</v>
      </c>
      <c r="V12" s="7">
        <v>875003.16</v>
      </c>
      <c r="W12" s="4" t="str">
        <f t="shared" si="7"/>
        <v>2.1.5</v>
      </c>
      <c r="X12" s="5">
        <f t="shared" si="8"/>
        <v>875003.16</v>
      </c>
      <c r="Y12" s="3"/>
      <c r="Z12" s="7"/>
      <c r="AA12" s="7"/>
      <c r="AB12" s="7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67"/>
      <c r="AO12" s="4" t="str">
        <f t="shared" si="2"/>
        <v/>
      </c>
      <c r="AP12" s="5">
        <f t="shared" si="13"/>
        <v>0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 t="s">
        <v>93</v>
      </c>
      <c r="U13" s="7" t="s">
        <v>94</v>
      </c>
      <c r="V13" s="7">
        <v>230310.98</v>
      </c>
      <c r="W13" s="4" t="str">
        <f t="shared" si="7"/>
        <v>2.1.5</v>
      </c>
      <c r="X13" s="5">
        <f t="shared" si="8"/>
        <v>230310.98</v>
      </c>
      <c r="Y13" s="3"/>
      <c r="Z13" s="7"/>
      <c r="AA13" s="7"/>
      <c r="AB13" s="7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67"/>
      <c r="AO13" s="4" t="str">
        <f t="shared" si="2"/>
        <v/>
      </c>
      <c r="AP13" s="5">
        <f t="shared" si="13"/>
        <v>0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 t="s">
        <v>95</v>
      </c>
      <c r="U14" s="7" t="s">
        <v>96</v>
      </c>
      <c r="V14" s="7">
        <v>793089.03</v>
      </c>
      <c r="W14" s="4" t="str">
        <f t="shared" si="7"/>
        <v>2.1.5</v>
      </c>
      <c r="X14" s="5">
        <f t="shared" si="8"/>
        <v>793089.03</v>
      </c>
      <c r="Y14" s="3"/>
      <c r="Z14" s="7"/>
      <c r="AA14" s="7"/>
      <c r="AB14" s="7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67"/>
      <c r="AO14" s="4" t="str">
        <f t="shared" si="2"/>
        <v/>
      </c>
      <c r="AP14" s="5">
        <f t="shared" si="13"/>
        <v>0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 t="s">
        <v>97</v>
      </c>
      <c r="U15" s="7" t="s">
        <v>98</v>
      </c>
      <c r="V15" s="7">
        <v>139252.62</v>
      </c>
      <c r="W15" s="4" t="str">
        <f t="shared" si="7"/>
        <v>2.2.1</v>
      </c>
      <c r="X15" s="5">
        <f t="shared" si="8"/>
        <v>139252.62</v>
      </c>
      <c r="Y15" s="3"/>
      <c r="Z15" s="7"/>
      <c r="AA15" s="7"/>
      <c r="AB15" s="7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67"/>
      <c r="AO15" s="4" t="str">
        <f>MID(AL15,1,5)</f>
        <v/>
      </c>
      <c r="AP15" s="5">
        <f t="shared" si="13"/>
        <v>0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 t="s">
        <v>99</v>
      </c>
      <c r="U16" s="7" t="s">
        <v>100</v>
      </c>
      <c r="V16" s="7">
        <v>70885.09</v>
      </c>
      <c r="W16" s="4" t="str">
        <f t="shared" si="7"/>
        <v>2.2.1</v>
      </c>
      <c r="X16" s="5">
        <f t="shared" si="8"/>
        <v>70885.09</v>
      </c>
      <c r="Y16" s="3"/>
      <c r="Z16" s="7"/>
      <c r="AA16" s="7"/>
      <c r="AB16" s="7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67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 t="s">
        <v>101</v>
      </c>
      <c r="U17" s="7" t="s">
        <v>102</v>
      </c>
      <c r="V17" s="7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7"/>
      <c r="AA17" s="7"/>
      <c r="AB17" s="7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67"/>
      <c r="AO17" s="4" t="str">
        <f t="shared" si="24"/>
        <v/>
      </c>
      <c r="AP17" s="5">
        <f t="shared" si="13"/>
        <v>0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 t="s">
        <v>114</v>
      </c>
      <c r="U18" s="7" t="s">
        <v>115</v>
      </c>
      <c r="V18" s="7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7"/>
      <c r="AA18" s="7"/>
      <c r="AB18" s="7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67"/>
      <c r="AO18" s="4" t="str">
        <f t="shared" si="24"/>
        <v/>
      </c>
      <c r="AP18" s="5">
        <f t="shared" si="13"/>
        <v>0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 t="s">
        <v>191</v>
      </c>
      <c r="U19" s="7" t="s">
        <v>192</v>
      </c>
      <c r="V19" s="7">
        <v>174625.76</v>
      </c>
      <c r="W19" s="4" t="str">
        <f t="shared" si="7"/>
        <v>2.2.2</v>
      </c>
      <c r="X19" s="5">
        <f t="shared" si="8"/>
        <v>174625.76</v>
      </c>
      <c r="Y19" s="3"/>
      <c r="Z19" s="7"/>
      <c r="AA19" s="7"/>
      <c r="AB19" s="7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67"/>
      <c r="AO19" s="4" t="str">
        <f t="shared" si="24"/>
        <v/>
      </c>
      <c r="AP19" s="5">
        <f t="shared" si="13"/>
        <v>0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 t="s">
        <v>193</v>
      </c>
      <c r="U20" s="7" t="s">
        <v>194</v>
      </c>
      <c r="V20" s="7">
        <v>143750</v>
      </c>
      <c r="W20" s="4" t="str">
        <f t="shared" si="7"/>
        <v>2.2.2</v>
      </c>
      <c r="X20" s="5">
        <f t="shared" si="8"/>
        <v>143750</v>
      </c>
      <c r="Y20" s="3"/>
      <c r="Z20" s="7"/>
      <c r="AA20" s="7"/>
      <c r="AB20" s="7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67"/>
      <c r="AO20" s="4" t="str">
        <f t="shared" si="24"/>
        <v/>
      </c>
      <c r="AP20" s="5">
        <f t="shared" si="13"/>
        <v>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 t="s">
        <v>143</v>
      </c>
      <c r="U21" s="7" t="s">
        <v>144</v>
      </c>
      <c r="V21" s="7">
        <v>76750</v>
      </c>
      <c r="W21" s="4" t="str">
        <f t="shared" si="7"/>
        <v>2.2.3</v>
      </c>
      <c r="X21" s="5">
        <f t="shared" si="8"/>
        <v>76750</v>
      </c>
      <c r="Y21" s="3"/>
      <c r="Z21" s="7"/>
      <c r="AA21" s="7"/>
      <c r="AB21" s="7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67"/>
      <c r="AO21" s="4" t="str">
        <f t="shared" si="24"/>
        <v/>
      </c>
      <c r="AP21" s="5">
        <f t="shared" si="13"/>
        <v>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 t="s">
        <v>145</v>
      </c>
      <c r="U22" s="7" t="s">
        <v>146</v>
      </c>
      <c r="V22" s="7">
        <v>19347.25</v>
      </c>
      <c r="W22" s="4" t="str">
        <f t="shared" si="7"/>
        <v>2.2.5</v>
      </c>
      <c r="X22" s="5">
        <f t="shared" si="8"/>
        <v>19347.25</v>
      </c>
      <c r="Y22" s="3"/>
      <c r="Z22" s="7"/>
      <c r="AA22" s="7"/>
      <c r="AB22" s="7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67"/>
      <c r="AO22" s="4" t="str">
        <f t="shared" si="24"/>
        <v/>
      </c>
      <c r="AP22" s="5">
        <f t="shared" si="13"/>
        <v>0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 t="s">
        <v>195</v>
      </c>
      <c r="U23" s="7" t="s">
        <v>196</v>
      </c>
      <c r="V23" s="7">
        <v>150000</v>
      </c>
      <c r="W23" s="4" t="str">
        <f t="shared" si="7"/>
        <v>2.2.5</v>
      </c>
      <c r="X23" s="5">
        <f t="shared" si="8"/>
        <v>150000</v>
      </c>
      <c r="Y23" s="3"/>
      <c r="Z23" s="7"/>
      <c r="AA23" s="7"/>
      <c r="AB23" s="7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67"/>
      <c r="AO23" s="4" t="str">
        <f t="shared" si="24"/>
        <v/>
      </c>
      <c r="AP23" s="5">
        <f t="shared" si="13"/>
        <v>0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 t="s">
        <v>147</v>
      </c>
      <c r="U24" s="7" t="s">
        <v>148</v>
      </c>
      <c r="V24" s="7">
        <v>964512.65</v>
      </c>
      <c r="W24" s="4" t="str">
        <f t="shared" si="7"/>
        <v>2.2.7</v>
      </c>
      <c r="X24" s="5">
        <f t="shared" si="8"/>
        <v>964512.65</v>
      </c>
      <c r="Y24" s="3"/>
      <c r="Z24" s="7"/>
      <c r="AA24" s="7"/>
      <c r="AB24" s="7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67"/>
      <c r="AO24" s="4" t="str">
        <f t="shared" si="24"/>
        <v/>
      </c>
      <c r="AP24" s="5">
        <f t="shared" si="13"/>
        <v>0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 t="s">
        <v>197</v>
      </c>
      <c r="U25" s="7" t="s">
        <v>198</v>
      </c>
      <c r="V25" s="7">
        <v>193141.82</v>
      </c>
      <c r="W25" s="4" t="str">
        <f t="shared" si="7"/>
        <v>2.2.7</v>
      </c>
      <c r="X25" s="5">
        <f t="shared" si="8"/>
        <v>193141.82</v>
      </c>
      <c r="Y25" s="3"/>
      <c r="Z25" s="7"/>
      <c r="AA25" s="7"/>
      <c r="AB25" s="7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67"/>
      <c r="AO25" s="4" t="str">
        <f t="shared" si="24"/>
        <v/>
      </c>
      <c r="AP25" s="5">
        <f t="shared" si="13"/>
        <v>0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 t="s">
        <v>199</v>
      </c>
      <c r="U26" s="7" t="s">
        <v>200</v>
      </c>
      <c r="V26" s="7">
        <v>381355.94</v>
      </c>
      <c r="W26" s="4" t="str">
        <f t="shared" si="7"/>
        <v>2.2.7</v>
      </c>
      <c r="X26" s="5">
        <f t="shared" si="8"/>
        <v>381355.94</v>
      </c>
      <c r="Y26" s="3"/>
      <c r="Z26" s="7"/>
      <c r="AA26" s="7"/>
      <c r="AB26" s="7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67"/>
      <c r="AO26" s="4" t="str">
        <f t="shared" si="24"/>
        <v/>
      </c>
      <c r="AP26" s="5">
        <f t="shared" si="13"/>
        <v>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 t="s">
        <v>103</v>
      </c>
      <c r="U27" s="7" t="s">
        <v>104</v>
      </c>
      <c r="V27" s="7">
        <v>63901.91</v>
      </c>
      <c r="W27" s="4" t="str">
        <f t="shared" si="7"/>
        <v>2.2.8</v>
      </c>
      <c r="X27" s="5">
        <f t="shared" si="8"/>
        <v>63901.91</v>
      </c>
      <c r="Y27" s="3"/>
      <c r="Z27" s="7"/>
      <c r="AA27" s="7"/>
      <c r="AB27" s="7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67"/>
      <c r="AO27" s="4" t="str">
        <f t="shared" si="24"/>
        <v/>
      </c>
      <c r="AP27" s="5">
        <f t="shared" si="13"/>
        <v>0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 t="s">
        <v>151</v>
      </c>
      <c r="U28" s="7" t="s">
        <v>152</v>
      </c>
      <c r="V28" s="7">
        <v>5875.6</v>
      </c>
      <c r="W28" s="4" t="str">
        <f t="shared" si="7"/>
        <v>2.2.8</v>
      </c>
      <c r="X28" s="5">
        <f t="shared" si="8"/>
        <v>5875.6</v>
      </c>
      <c r="Y28" s="3"/>
      <c r="Z28" s="7"/>
      <c r="AA28" s="7"/>
      <c r="AB28" s="7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67"/>
      <c r="AO28" s="4" t="str">
        <f t="shared" si="24"/>
        <v/>
      </c>
      <c r="AP28" s="5">
        <f t="shared" si="13"/>
        <v>0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 t="s">
        <v>105</v>
      </c>
      <c r="U29" s="7" t="s">
        <v>106</v>
      </c>
      <c r="V29" s="7">
        <v>592343.41</v>
      </c>
      <c r="W29" s="4" t="str">
        <f t="shared" si="7"/>
        <v>2.2.8</v>
      </c>
      <c r="X29" s="5">
        <f t="shared" si="8"/>
        <v>592343.41</v>
      </c>
      <c r="Y29" s="3"/>
      <c r="Z29" s="7"/>
      <c r="AA29" s="7"/>
      <c r="AB29" s="7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67"/>
      <c r="AO29" s="4" t="str">
        <f t="shared" si="24"/>
        <v/>
      </c>
      <c r="AP29" s="5">
        <f t="shared" si="13"/>
        <v>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 t="s">
        <v>155</v>
      </c>
      <c r="U30" s="7" t="s">
        <v>156</v>
      </c>
      <c r="V30" s="7">
        <v>7444.12</v>
      </c>
      <c r="W30" s="4" t="str">
        <f t="shared" si="7"/>
        <v>2.2.9</v>
      </c>
      <c r="X30" s="5">
        <f t="shared" si="8"/>
        <v>7444.12</v>
      </c>
      <c r="Y30" s="3"/>
      <c r="Z30" s="7"/>
      <c r="AA30" s="7"/>
      <c r="AB30" s="7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67"/>
      <c r="AO30" s="4" t="str">
        <f t="shared" si="24"/>
        <v/>
      </c>
      <c r="AP30" s="5">
        <f t="shared" si="13"/>
        <v>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 t="s">
        <v>107</v>
      </c>
      <c r="U31" s="7" t="s">
        <v>108</v>
      </c>
      <c r="V31" s="7">
        <v>124574</v>
      </c>
      <c r="W31" s="4" t="str">
        <f t="shared" si="7"/>
        <v>2.3.1</v>
      </c>
      <c r="X31" s="5">
        <f t="shared" si="8"/>
        <v>124574</v>
      </c>
      <c r="Y31" s="3"/>
      <c r="Z31" s="7"/>
      <c r="AA31" s="7"/>
      <c r="AB31" s="7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67"/>
      <c r="AO31" s="4" t="str">
        <f t="shared" si="24"/>
        <v/>
      </c>
      <c r="AP31" s="5">
        <f t="shared" si="13"/>
        <v>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 t="s">
        <v>201</v>
      </c>
      <c r="U32" s="7" t="s">
        <v>202</v>
      </c>
      <c r="V32" s="7">
        <v>120780.5</v>
      </c>
      <c r="W32" s="4" t="str">
        <f t="shared" si="7"/>
        <v>2.3.3</v>
      </c>
      <c r="X32" s="5">
        <f t="shared" si="8"/>
        <v>120780.5</v>
      </c>
      <c r="Y32" s="3"/>
      <c r="Z32" s="7"/>
      <c r="AA32" s="7"/>
      <c r="AB32" s="7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67"/>
      <c r="AO32" s="4" t="str">
        <f t="shared" si="24"/>
        <v/>
      </c>
      <c r="AP32" s="5">
        <f t="shared" si="13"/>
        <v>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 t="s">
        <v>157</v>
      </c>
      <c r="U33" s="7" t="s">
        <v>158</v>
      </c>
      <c r="V33" s="7">
        <v>2766</v>
      </c>
      <c r="W33" s="4" t="str">
        <f t="shared" si="7"/>
        <v>2.3.3</v>
      </c>
      <c r="X33" s="5">
        <f t="shared" si="8"/>
        <v>2766</v>
      </c>
      <c r="Y33" s="3"/>
      <c r="Z33" s="7"/>
      <c r="AA33" s="7"/>
      <c r="AB33" s="7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67"/>
      <c r="AO33" s="4" t="str">
        <f t="shared" si="24"/>
        <v/>
      </c>
      <c r="AP33" s="5">
        <f t="shared" si="13"/>
        <v>0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 t="s">
        <v>203</v>
      </c>
      <c r="U34" s="7" t="s">
        <v>204</v>
      </c>
      <c r="V34" s="7">
        <v>123855.94</v>
      </c>
      <c r="W34" s="4" t="str">
        <f t="shared" si="7"/>
        <v>2.3.6</v>
      </c>
      <c r="X34" s="5">
        <f t="shared" si="8"/>
        <v>123855.94</v>
      </c>
      <c r="Y34" s="3"/>
      <c r="Z34" s="7"/>
      <c r="AA34" s="7"/>
      <c r="AB34" s="7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67"/>
      <c r="AO34" s="4" t="str">
        <f t="shared" si="24"/>
        <v/>
      </c>
      <c r="AP34" s="5">
        <f t="shared" si="13"/>
        <v>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 t="s">
        <v>205</v>
      </c>
      <c r="U35" s="7" t="s">
        <v>206</v>
      </c>
      <c r="V35" s="7">
        <v>350053.93</v>
      </c>
      <c r="W35" s="4" t="str">
        <f t="shared" si="7"/>
        <v>2.3.6</v>
      </c>
      <c r="X35" s="5">
        <f t="shared" si="8"/>
        <v>350053.93</v>
      </c>
      <c r="Y35" s="3"/>
      <c r="Z35" s="7"/>
      <c r="AA35" s="7"/>
      <c r="AB35" s="7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67"/>
      <c r="AO35" s="4" t="str">
        <f t="shared" si="24"/>
        <v/>
      </c>
      <c r="AP35" s="5">
        <f t="shared" si="13"/>
        <v>0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 t="s">
        <v>207</v>
      </c>
      <c r="U36" s="7" t="s">
        <v>208</v>
      </c>
      <c r="V36" s="7">
        <v>955</v>
      </c>
      <c r="W36" s="4" t="str">
        <f t="shared" si="7"/>
        <v>2.3.6</v>
      </c>
      <c r="X36" s="5">
        <f t="shared" si="8"/>
        <v>955</v>
      </c>
      <c r="Y36" s="3"/>
      <c r="Z36" s="7"/>
      <c r="AA36" s="7"/>
      <c r="AB36" s="7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67"/>
      <c r="AO36" s="4" t="str">
        <f t="shared" si="24"/>
        <v/>
      </c>
      <c r="AP36" s="5">
        <f t="shared" si="13"/>
        <v>0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 t="s">
        <v>159</v>
      </c>
      <c r="U37" s="7" t="s">
        <v>160</v>
      </c>
      <c r="V37" s="7">
        <v>276000</v>
      </c>
      <c r="W37" s="4" t="str">
        <f t="shared" si="7"/>
        <v>2.3.7</v>
      </c>
      <c r="X37" s="5">
        <f t="shared" si="8"/>
        <v>276000</v>
      </c>
      <c r="Y37" s="3"/>
      <c r="Z37" s="7"/>
      <c r="AA37" s="7"/>
      <c r="AB37" s="7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67"/>
      <c r="AO37" s="4" t="str">
        <f t="shared" si="24"/>
        <v/>
      </c>
      <c r="AP37" s="5">
        <f t="shared" si="13"/>
        <v>0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 t="s">
        <v>161</v>
      </c>
      <c r="U38" s="7" t="s">
        <v>162</v>
      </c>
      <c r="V38" s="7">
        <v>86000</v>
      </c>
      <c r="W38" s="4" t="str">
        <f t="shared" si="7"/>
        <v>2.3.7</v>
      </c>
      <c r="X38" s="5">
        <f t="shared" si="8"/>
        <v>86000</v>
      </c>
      <c r="Y38" s="3"/>
      <c r="Z38" s="7"/>
      <c r="AA38" s="7"/>
      <c r="AB38" s="7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67"/>
      <c r="AO38" s="4" t="str">
        <f t="shared" si="24"/>
        <v/>
      </c>
      <c r="AP38" s="5">
        <f t="shared" si="13"/>
        <v>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 t="s">
        <v>167</v>
      </c>
      <c r="U39" s="7" t="s">
        <v>168</v>
      </c>
      <c r="V39" s="7">
        <v>195000</v>
      </c>
      <c r="W39" s="4" t="str">
        <f t="shared" si="7"/>
        <v>2.3.7</v>
      </c>
      <c r="X39" s="5">
        <f t="shared" si="8"/>
        <v>195000</v>
      </c>
      <c r="Y39" s="3"/>
      <c r="Z39" s="7"/>
      <c r="AA39" s="7"/>
      <c r="AB39" s="7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67"/>
      <c r="AO39" s="4" t="str">
        <f t="shared" si="24"/>
        <v/>
      </c>
      <c r="AP39" s="5">
        <f t="shared" si="13"/>
        <v>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 t="s">
        <v>171</v>
      </c>
      <c r="U40" s="7" t="s">
        <v>172</v>
      </c>
      <c r="V40" s="7">
        <v>45058.87</v>
      </c>
      <c r="W40" s="4" t="str">
        <f t="shared" si="7"/>
        <v>2.3.9</v>
      </c>
      <c r="X40" s="5">
        <f t="shared" si="8"/>
        <v>45058.87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67"/>
      <c r="AO40" s="4" t="str">
        <f t="shared" si="24"/>
        <v/>
      </c>
      <c r="AP40" s="5">
        <f t="shared" si="13"/>
        <v>0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 t="s">
        <v>173</v>
      </c>
      <c r="U41" s="7" t="s">
        <v>174</v>
      </c>
      <c r="V41" s="7">
        <v>420.37</v>
      </c>
      <c r="W41" s="4" t="str">
        <f t="shared" si="7"/>
        <v>2.3.9</v>
      </c>
      <c r="X41" s="5">
        <f t="shared" si="8"/>
        <v>420.37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 t="s">
        <v>175</v>
      </c>
      <c r="U42" s="7" t="s">
        <v>176</v>
      </c>
      <c r="V42" s="7">
        <v>22236.9</v>
      </c>
      <c r="W42" s="4" t="str">
        <f t="shared" si="7"/>
        <v>2.3.9</v>
      </c>
      <c r="X42" s="5">
        <f t="shared" si="8"/>
        <v>22236.9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 t="s">
        <v>209</v>
      </c>
      <c r="U43" s="7" t="s">
        <v>210</v>
      </c>
      <c r="V43" s="7">
        <v>1314814.95</v>
      </c>
      <c r="W43" s="4" t="str">
        <f t="shared" si="7"/>
        <v>2.3.9</v>
      </c>
      <c r="X43" s="5">
        <f t="shared" si="8"/>
        <v>1314814.95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 t="s">
        <v>177</v>
      </c>
      <c r="U44" s="7" t="s">
        <v>178</v>
      </c>
      <c r="V44" s="7">
        <v>4535</v>
      </c>
      <c r="W44" s="4" t="str">
        <f t="shared" si="7"/>
        <v>2.3.9</v>
      </c>
      <c r="X44" s="5">
        <f t="shared" si="8"/>
        <v>4535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 t="s">
        <v>211</v>
      </c>
      <c r="U45" s="7" t="s">
        <v>212</v>
      </c>
      <c r="V45" s="7">
        <v>2542.37</v>
      </c>
      <c r="W45" s="4" t="str">
        <f t="shared" si="7"/>
        <v>2.3.9</v>
      </c>
      <c r="X45" s="5">
        <f t="shared" si="8"/>
        <v>2542.37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 t="s">
        <v>213</v>
      </c>
      <c r="U46" s="7" t="s">
        <v>214</v>
      </c>
      <c r="V46" s="7">
        <v>473568.28</v>
      </c>
      <c r="W46" s="4" t="str">
        <f t="shared" si="7"/>
        <v>2.4.1</v>
      </c>
      <c r="X46" s="5">
        <f t="shared" si="8"/>
        <v>473568.28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 t="s">
        <v>215</v>
      </c>
      <c r="U47" s="7" t="s">
        <v>216</v>
      </c>
      <c r="V47" s="7">
        <v>3780</v>
      </c>
      <c r="W47" s="4" t="str">
        <f t="shared" si="7"/>
        <v>2.6.1</v>
      </c>
      <c r="X47" s="5">
        <f t="shared" si="8"/>
        <v>3780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view="pageBreakPreview" topLeftCell="A73" zoomScaleNormal="100" zoomScaleSheetLayoutView="100" workbookViewId="0">
      <selection activeCell="G70" sqref="G70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7" ht="9.75" customHeight="1" x14ac:dyDescent="0.25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7" ht="78.599999999999994" customHeight="1" x14ac:dyDescent="0.25">
      <c r="B3" s="72" t="s">
        <v>132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7" s="10" customFormat="1" ht="31.5" customHeight="1" x14ac:dyDescent="0.25">
      <c r="A4" s="73" t="s">
        <v>0</v>
      </c>
      <c r="B4" s="73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96298317.370000005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27060748.719999999</v>
      </c>
      <c r="H5" s="12">
        <f t="shared" ca="1" si="0"/>
        <v>0</v>
      </c>
      <c r="I5" s="12">
        <f t="shared" ca="1" si="0"/>
        <v>0</v>
      </c>
      <c r="J5" s="12">
        <f ca="1">+J6+J12+J22+J32+J48+J65</f>
        <v>0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61098021.849999994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15524696.050000001</v>
      </c>
      <c r="H6" s="12">
        <f ca="1">SUM(H7:H11)</f>
        <v>0</v>
      </c>
      <c r="I6" s="12">
        <f t="shared" ref="I6:M6" ca="1" si="2">SUM(I7:I11)</f>
        <v>0</v>
      </c>
      <c r="J6" s="12">
        <f t="shared" ca="1" si="2"/>
        <v>0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49675726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12347844</v>
      </c>
      <c r="H7" s="17">
        <f ca="1">SUMIF(Datos!$AC$6:$AD$66,A7,Datos!$AD$6:$AD$67)</f>
        <v>0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2675024.54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673448.88</v>
      </c>
      <c r="H8" s="17">
        <f ca="1">SUMIF(Datos!$AC$6:$AD$66,A8,Datos!$AD$6:$AD$67)</f>
        <v>0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1035000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605000</v>
      </c>
      <c r="H9" s="17">
        <f ca="1">SUMIF(Datos!$AC$6:$AD$66,A9,Datos!$AD$6:$AD$67)</f>
        <v>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7712271.3099999996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1898403.1700000002</v>
      </c>
      <c r="H11" s="17">
        <f ca="1">SUMIF(Datos!$AC$6:$AD$66,A11,Datos!$AD$6:$AD$67)</f>
        <v>0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26236590.48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8389110.5599999987</v>
      </c>
      <c r="H12" s="12">
        <f t="shared" ca="1" si="4"/>
        <v>0</v>
      </c>
      <c r="I12" s="12">
        <f t="shared" ca="1" si="4"/>
        <v>0</v>
      </c>
      <c r="J12" s="12">
        <f t="shared" ca="1" si="4"/>
        <v>0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21648717.059999999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5616062.0999999996</v>
      </c>
      <c r="H13" s="17">
        <f ca="1">SUMIF(Datos!$AC$6:$AD$66,A13,Datos!$AD$6:$AD$67)</f>
        <v>0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318375.76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318375.76</v>
      </c>
      <c r="H14" s="17">
        <f ca="1">SUMIF(Datos!$AC$6:$AD$66,A14,Datos!$AD$6:$AD$67)</f>
        <v>0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211100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76750</v>
      </c>
      <c r="H15" s="17">
        <f ca="1">SUMIF(Datos!$AC$6:$AD$66,A15,Datos!$AD$6:$AD$67)</f>
        <v>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239293.1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169347.25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45048.24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2187160.41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1539010.41</v>
      </c>
      <c r="H19" s="17">
        <f ca="1">SUMIF(Datos!$AC$6:$AD$66,A19,Datos!$AD$6:$AD$67)</f>
        <v>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1578323.89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662120.92000000004</v>
      </c>
      <c r="H20" s="17">
        <f ca="1">SUMIF(Datos!$AC$6:$AD$66,A20,Datos!$AD$6:$AD$67)</f>
        <v>0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8572.02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7444.12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6009490.5899999999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2669593.83</v>
      </c>
      <c r="H22" s="14">
        <f ca="1">SUM(H23:H31)</f>
        <v>0</v>
      </c>
      <c r="I22" s="14">
        <f t="shared" ref="I22:M22" ca="1" si="5">SUM(I23:I31)</f>
        <v>0</v>
      </c>
      <c r="J22" s="14">
        <f t="shared" ca="1" si="5"/>
        <v>0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262515.58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124574</v>
      </c>
      <c r="H23" s="17">
        <f ca="1">SUMIF(Datos!$AC$6:$AD$66,A23,Datos!$AD$6:$AD$67)</f>
        <v>0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379537.65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123546.5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474864.87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474864.87</v>
      </c>
      <c r="H28" s="17">
        <f ca="1">SUMIF(Datos!$AC$6:$AD$66,A28,Datos!$AD$6:$AD$67)</f>
        <v>0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3419216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557000</v>
      </c>
      <c r="H29" s="17">
        <f ca="1">SUMIF(Datos!$AC$6:$AD$66,A29,Datos!$AD$6:$AD$67)</f>
        <v>0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1473356.49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1389608.46</v>
      </c>
      <c r="H31" s="17">
        <f ca="1">SUMIF(Datos!$AC$6:$AD$66,A31,Datos!$AD$6:$AD$67)</f>
        <v>0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473568.28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473568.28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473568.28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473568.28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35485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3780</v>
      </c>
      <c r="H48" s="14">
        <f t="shared" ca="1" si="8"/>
        <v>0</v>
      </c>
      <c r="I48" s="14">
        <f t="shared" ca="1" si="8"/>
        <v>0</v>
      </c>
      <c r="J48" s="14">
        <f t="shared" ca="1" si="8"/>
        <v>0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3780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3780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31705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0"/>
      <c r="C69" s="70"/>
      <c r="D69" s="70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96298317.370000005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27060748.719999995</v>
      </c>
      <c r="H70" s="57">
        <f t="shared" ca="1" si="12"/>
        <v>0</v>
      </c>
      <c r="I70" s="57">
        <f t="shared" ca="1" si="12"/>
        <v>0</v>
      </c>
      <c r="J70" s="57">
        <f t="shared" ca="1" si="12"/>
        <v>0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96298317.370000005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27060748.719999995</v>
      </c>
      <c r="H83" s="60">
        <f t="shared" ref="H83:M83" ca="1" si="18">+H81+H70</f>
        <v>0</v>
      </c>
      <c r="I83" s="60">
        <f t="shared" ca="1" si="18"/>
        <v>0</v>
      </c>
      <c r="J83" s="60">
        <f ca="1">+J81+J70</f>
        <v>0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5">
        <v>0</v>
      </c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T86" s="32"/>
    </row>
    <row r="87" spans="1:20" ht="22.5" customHeight="1" x14ac:dyDescent="0.2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6" t="s">
        <v>124</v>
      </c>
      <c r="G91" s="76"/>
      <c r="H91" s="76"/>
      <c r="I91" s="45"/>
      <c r="J91" s="45"/>
      <c r="K91" s="76" t="s">
        <v>125</v>
      </c>
      <c r="L91" s="76"/>
      <c r="M91" s="76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4" t="s">
        <v>109</v>
      </c>
      <c r="G92" s="74"/>
      <c r="H92" s="74"/>
      <c r="K92" s="74" t="s">
        <v>113</v>
      </c>
      <c r="L92" s="74"/>
      <c r="M92" s="74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4" t="s">
        <v>110</v>
      </c>
      <c r="G93" s="74"/>
      <c r="H93" s="74"/>
      <c r="K93" s="74" t="s">
        <v>111</v>
      </c>
      <c r="L93" s="74"/>
      <c r="M93" s="74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2024-03-12T15:32:41Z</cp:lastPrinted>
  <dcterms:created xsi:type="dcterms:W3CDTF">2019-05-10T17:21:13Z</dcterms:created>
  <dcterms:modified xsi:type="dcterms:W3CDTF">2024-05-09T18:00:32Z</dcterms:modified>
</cp:coreProperties>
</file>