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<sst xmlns="http://schemas.openxmlformats.org/spreadsheetml/2006/main" count="792" uniqueCount="259">
  <si>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</si>
  <si>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</si>
  <si>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</si>
  <si>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</si>
  <si>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</si>
  <si>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</si>
  <si>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</si>
  <si>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</si>
  <si>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</si>
  <si>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</si>
  <si>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</si>
  <si>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</si>
  <si>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</si>
  <si>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</si>
  <si>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</si>
  <si>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</si>
  <si>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</si>
  <si>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</si>
  <si>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</si>
  <si>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</si>
  <si>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</si>
  <si>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</si>
  <si>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</si>
  <si>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</si>
  <si>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</si>
  <si>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</si>
  <si>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</si>
  <si>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</si>
  <si>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</si>
  <si>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</si>
  <si>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</si>
  <si>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</si>
  <si>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</si>
  <si>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</si>
  <si>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</si>
  <si>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</si>
  <si>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</si>
  <si>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</si>
  <si>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</si>
  <si>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</si>
  <si>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</si>
  <si>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</si>
  <si>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</si>
  <si>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</si>
  <si>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</si>
  <si>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</si>
  <si>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</si>
  <si>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</si>
  <si>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</si>
  <si>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</si>
  <si>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</si>
  <si>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</si>
  <si>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</si>
  <si>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</si>
  <si>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</si>
  <si>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</si>
  <si>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</si>
  <si>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</si>
  <si>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</si>
  <si>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</si>
  <si>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</si>
  <si>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</si>
  <si>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</si>
  <si>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</si>
  <si>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</si>
  <si>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</si>
  <si>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</si>
  <si>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</si>
  <si>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</si>
  <si>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</si>
  <si>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</si>
  <si>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</si>
  <si>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</si>
  <si>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</si>
  <si>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</si>
  <si>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</si>
  <si>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</si>
  <si>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</si>
  <si>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</si>
  <si>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</si>
  <si>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</si>
  <si>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</si>
  <si>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</si>
  <si>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</si>
  <si>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</si>
  <si>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</si>
  <si>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</si>
  <si>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</si>
  <si>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</si>
  <si>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</si>
  <si>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</si>
  <si>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</si>
  <si>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</si>
  <si>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</si>
  <si>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</si>
  <si>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</si>
  <si>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</si>
  <si>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</si>
  <si>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</si>
  <si>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</si>
  <si>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</si>
  <si>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</si>
  <si>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</si>
  <si>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</si>
  <si>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</si>
  <si>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</si>
  <si>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</si>
  <si>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</si>
  <si>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</si>
  <si>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</si>
  <si>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</si>
  <si>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</si>
  <si>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</si>
  <si>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</si>
  <si>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</si>
  <si>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</si>
  <si>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</si>
  <si>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</si>
  <si>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</si>
  <si>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</si>
  <si>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</si>
  <si>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</si>
  <si>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</si>
  <si>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</si>
  <si>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</si>
  <si>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</si>
  <si>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</si>
  <si>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</si>
  <si>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</si>
  <si>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</si>
  <si>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</si>
  <si>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</si>
  <si>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</si>
  <si>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</si>
  <si>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</si>
  <si>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</si>
  <si>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</si>
  <si>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</si>
  <si>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</si>
  <si>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</si>
  <si>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</si>
  <si>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</si>
  <si>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</si>
  <si>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</si>
  <si>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</si>
  <si>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</si>
  <si>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</si>
  <si>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</si>
  <si>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</si>
  <si>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</si>
  <si>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</si>
  <si>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</si>
  <si>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</si>
  <si>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</si>
  <si>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</si>
  <si>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</si>
  <si>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</si>
  <si>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</si>
  <si>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</si>
  <si>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</si>
  <si>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</si>
  <si>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</si>
  <si>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</si>
  <si>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</si>
  <si>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</si>
  <si>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</si>
  <si>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</si>
  <si>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</si>
  <si>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</si>
  <si>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</si>
  <si>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</si>
  <si>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</si>
  <si>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</si>
  <si>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</si>
  <si>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</si>
  <si>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</si>
  <si>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</si>
  <si>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</si>
  <si>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</si>
  <si>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</si>
  <si>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</si>
  <si>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</si>
  <si>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</si>
  <si>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</si>
  <si>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</si>
  <si>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</si>
  <si>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</si>
  <si>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</si>
  <si>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</si>
  <si>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</si>
  <si>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</si>
  <si>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</si>
  <si>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</si>
  <si>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</si>
  <si>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</si>
  <si>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</si>
  <si>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</si>
  <si>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</si>
  <si>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</si>
  <si>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</si>
  <si>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</si>
  <si>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</si>
  <si>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</si>
  <si>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</si>
  <si>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</si>
  <si>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</si>
  <si>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</si>
  <si>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</si>
  <si>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</si>
  <si>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</si>
  <si>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</si>
  <si>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</si>
  <si>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</si>
  <si>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</si>
  <si>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</si>
  <si>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</si>
  <si>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</si>
  <si>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</si>
  <si>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</si>
  <si>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</si>
  <si>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</si>
  <si>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</si>
  <si>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</si>
  <si>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</si>
  <si>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</si>
  <si>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</si>
  <si>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</si>
  <si>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</si>
  <si>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</si>
  <si>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</si>
  <si>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</si>
  <si>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</si>
  <si>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</si>
  <si>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</si>
  <si>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</si>
  <si>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</si>
  <si>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</si>
  <si>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</si>
  <si>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</si>
  <si>
    <t>2.3.3.3.01</t>
  </si>
  <si>
    <t>PRODUCTOS DE ARTES GRAFICAS</t>
  </si>
  <si>
    <t>2.2.5.4.01</t>
  </si>
  <si>
    <t>Alquileres de equipos de transporte traccion y ele</t>
  </si>
  <si>
    <t>2.2.6.2.01</t>
  </si>
  <si>
    <t>Seguro de bienes muebles</t>
  </si>
  <si>
    <t>2.2.7.1.02</t>
  </si>
  <si>
    <t>Servicios especiales de mantenimiento y reparacion</t>
  </si>
  <si>
    <t>2.2.7.2.01</t>
  </si>
  <si>
    <t>Mantenimiento y reparacion de muebles y equipos de</t>
  </si>
  <si>
    <t>2.2.9.1.01</t>
  </si>
  <si>
    <t>OTRAS CONTRATACIONES DE SERVICIOS</t>
  </si>
  <si>
    <t>2.3.9.8.01</t>
  </si>
  <si>
    <t>Otros repuestos y accesorios menores</t>
  </si>
  <si>
    <t>2.6.4.1.01</t>
  </si>
  <si>
    <t>Automoviles y camiones</t>
  </si>
  <si>
    <t>2.1.1.5.03</t>
  </si>
  <si>
    <t>Prestacion laboral por desvinculacion</t>
  </si>
  <si>
    <t>2.2.2.1.03</t>
  </si>
  <si>
    <t>PUBLICACIONES DE AVISOS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</si>
</sst>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AU1" workbookViewId="0">
      <pane ySplit="5" topLeftCell="A6" activePane="bottomLeft" state="frozen"/>
      <selection activeCell="N1" sqref="N1"/>
      <selection pane="bottomLeft" activeCell="BD6" sqref="BD6:BF4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 t="s">
        <v>133</v>
      </c>
      <c r="AA6" s="7" t="s">
        <v>134</v>
      </c>
      <c r="AB6" s="7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67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 t="s">
        <v>133</v>
      </c>
      <c r="AS6" s="3" t="s">
        <v>134</v>
      </c>
      <c r="AT6" s="64">
        <v>12420944</v>
      </c>
      <c r="AU6" s="4" t="str">
        <f>MID(AR6,1,5)</f>
        <v>2.1.1</v>
      </c>
      <c r="AV6" s="5">
        <f>+AT6</f>
        <v>12420944</v>
      </c>
      <c r="AW6" s="3"/>
      <c r="AX6" s="3" t="s">
        <v>133</v>
      </c>
      <c r="AY6" s="3" t="s">
        <v>134</v>
      </c>
      <c r="AZ6" s="3">
        <v>12039544</v>
      </c>
      <c r="BA6" s="4" t="str">
        <f>MID(AX6,1,5)</f>
        <v>2.1.1</v>
      </c>
      <c r="BB6" s="5">
        <f>+AZ6</f>
        <v>12039544</v>
      </c>
      <c r="BC6" s="3"/>
      <c r="BD6" s="3" t="s">
        <v>133</v>
      </c>
      <c r="BE6" s="3" t="s">
        <v>134</v>
      </c>
      <c r="BF6" s="3">
        <v>12103744</v>
      </c>
      <c r="BG6" s="4" t="str">
        <f>MID(BD6,1,5)</f>
        <v>2.1.1</v>
      </c>
      <c r="BH6" s="5">
        <f>+BF6</f>
        <v>12103744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 t="s">
        <v>187</v>
      </c>
      <c r="AA7" s="7" t="s">
        <v>188</v>
      </c>
      <c r="AB7" s="7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67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187</v>
      </c>
      <c r="AS7" s="3" t="s">
        <v>188</v>
      </c>
      <c r="AT7" s="64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187</v>
      </c>
      <c r="AY7" s="3" t="s">
        <v>188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 t="s">
        <v>255</v>
      </c>
      <c r="BE7" s="3" t="s">
        <v>256</v>
      </c>
      <c r="BF7" s="3">
        <v>422162.84</v>
      </c>
      <c r="BG7" s="4" t="str">
        <f t="shared" ref="BG7:BG33" si="18">MID(BD7,1,5)</f>
        <v>2.1.1</v>
      </c>
      <c r="BH7" s="5">
        <f t="shared" ref="BH7:BH62" si="19">+BF7</f>
        <v>422162.84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 t="s">
        <v>189</v>
      </c>
      <c r="AA8" s="7" t="s">
        <v>190</v>
      </c>
      <c r="AB8" s="7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67">
        <v>63787.56</v>
      </c>
      <c r="AO8" s="4" t="str">
        <f t="shared" si="2"/>
        <v>2.1.2</v>
      </c>
      <c r="AP8" s="5">
        <f t="shared" si="13"/>
        <v>63787.56</v>
      </c>
      <c r="AQ8" s="3"/>
      <c r="AR8" s="3" t="s">
        <v>189</v>
      </c>
      <c r="AS8" s="3" t="s">
        <v>190</v>
      </c>
      <c r="AT8" s="64">
        <v>5883.71</v>
      </c>
      <c r="AU8" s="4" t="str">
        <f t="shared" si="14"/>
        <v>2.1.2</v>
      </c>
      <c r="AV8" s="5">
        <f t="shared" si="15"/>
        <v>5883.71</v>
      </c>
      <c r="AW8" s="3"/>
      <c r="AX8" s="3" t="s">
        <v>189</v>
      </c>
      <c r="AY8" s="3" t="s">
        <v>190</v>
      </c>
      <c r="AZ8" s="3">
        <v>40625.42</v>
      </c>
      <c r="BA8" s="4" t="str">
        <f t="shared" si="16"/>
        <v>2.1.2</v>
      </c>
      <c r="BB8" s="5">
        <f t="shared" si="17"/>
        <v>40625.42</v>
      </c>
      <c r="BC8" s="3"/>
      <c r="BD8" s="3" t="s">
        <v>189</v>
      </c>
      <c r="BE8" s="3" t="s">
        <v>190</v>
      </c>
      <c r="BF8" s="3">
        <v>36042.82</v>
      </c>
      <c r="BG8" s="4" t="str">
        <f t="shared" si="18"/>
        <v>2.1.2</v>
      </c>
      <c r="BH8" s="5">
        <f t="shared" si="19"/>
        <v>36042.82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 t="s">
        <v>135</v>
      </c>
      <c r="AA9" s="7" t="s">
        <v>136</v>
      </c>
      <c r="AB9" s="7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67">
        <v>558585</v>
      </c>
      <c r="AO9" s="4" t="str">
        <f t="shared" si="2"/>
        <v>2.1.2</v>
      </c>
      <c r="AP9" s="5">
        <f t="shared" si="13"/>
        <v>558585</v>
      </c>
      <c r="AQ9" s="3"/>
      <c r="AR9" s="3" t="s">
        <v>135</v>
      </c>
      <c r="AS9" s="3" t="s">
        <v>136</v>
      </c>
      <c r="AT9" s="64">
        <v>543585</v>
      </c>
      <c r="AU9" s="4" t="str">
        <f t="shared" si="14"/>
        <v>2.1.2</v>
      </c>
      <c r="AV9" s="5">
        <f t="shared" si="15"/>
        <v>543585</v>
      </c>
      <c r="AW9" s="3"/>
      <c r="AX9" s="3" t="s">
        <v>135</v>
      </c>
      <c r="AY9" s="3" t="s">
        <v>136</v>
      </c>
      <c r="AZ9" s="3">
        <v>556585</v>
      </c>
      <c r="BA9" s="4" t="str">
        <f t="shared" si="16"/>
        <v>2.1.2</v>
      </c>
      <c r="BB9" s="5">
        <f t="shared" si="17"/>
        <v>556585</v>
      </c>
      <c r="BC9" s="3"/>
      <c r="BD9" s="3" t="s">
        <v>135</v>
      </c>
      <c r="BE9" s="3" t="s">
        <v>136</v>
      </c>
      <c r="BF9" s="3">
        <v>596585</v>
      </c>
      <c r="BG9" s="4" t="str">
        <f t="shared" si="18"/>
        <v>2.1.2</v>
      </c>
      <c r="BH9" s="5">
        <f t="shared" si="19"/>
        <v>596585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 t="s">
        <v>137</v>
      </c>
      <c r="AA10" s="7" t="s">
        <v>138</v>
      </c>
      <c r="AB10" s="7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67">
        <v>216070</v>
      </c>
      <c r="AO10" s="4" t="str">
        <f t="shared" si="2"/>
        <v>2.1.2</v>
      </c>
      <c r="AP10" s="5">
        <f t="shared" si="13"/>
        <v>216070</v>
      </c>
      <c r="AQ10" s="3"/>
      <c r="AR10" s="3" t="s">
        <v>137</v>
      </c>
      <c r="AS10" s="3" t="s">
        <v>138</v>
      </c>
      <c r="AT10" s="64">
        <v>108035</v>
      </c>
      <c r="AU10" s="4" t="str">
        <f t="shared" si="14"/>
        <v>2.1.2</v>
      </c>
      <c r="AV10" s="5">
        <f t="shared" si="15"/>
        <v>108035</v>
      </c>
      <c r="AW10" s="3"/>
      <c r="AX10" s="3" t="s">
        <v>137</v>
      </c>
      <c r="AY10" s="3" t="s">
        <v>138</v>
      </c>
      <c r="AZ10" s="3">
        <v>108035</v>
      </c>
      <c r="BA10" s="4" t="str">
        <f t="shared" si="16"/>
        <v>2.1.2</v>
      </c>
      <c r="BB10" s="5">
        <f t="shared" si="17"/>
        <v>108035</v>
      </c>
      <c r="BC10" s="3"/>
      <c r="BD10" s="3" t="s">
        <v>137</v>
      </c>
      <c r="BE10" s="3" t="s">
        <v>138</v>
      </c>
      <c r="BF10" s="3">
        <v>108035</v>
      </c>
      <c r="BG10" s="4" t="str">
        <f t="shared" si="18"/>
        <v>2.1.2</v>
      </c>
      <c r="BH10" s="5">
        <f t="shared" si="19"/>
        <v>108035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 t="s">
        <v>141</v>
      </c>
      <c r="AA11" s="7" t="s">
        <v>142</v>
      </c>
      <c r="AB11" s="7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67">
        <v>215000</v>
      </c>
      <c r="AO11" s="4" t="str">
        <f t="shared" si="2"/>
        <v>2.1.3</v>
      </c>
      <c r="AP11" s="5">
        <f t="shared" si="13"/>
        <v>215000</v>
      </c>
      <c r="AQ11" s="3"/>
      <c r="AR11" s="3" t="s">
        <v>141</v>
      </c>
      <c r="AS11" s="3" t="s">
        <v>142</v>
      </c>
      <c r="AT11" s="64">
        <v>215000</v>
      </c>
      <c r="AU11" s="4" t="str">
        <f t="shared" si="14"/>
        <v>2.1.3</v>
      </c>
      <c r="AV11" s="5">
        <f t="shared" si="15"/>
        <v>215000</v>
      </c>
      <c r="AW11" s="3"/>
      <c r="AX11" s="3" t="s">
        <v>141</v>
      </c>
      <c r="AY11" s="3" t="s">
        <v>142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 t="s">
        <v>141</v>
      </c>
      <c r="BE11" s="3" t="s">
        <v>142</v>
      </c>
      <c r="BF11" s="3">
        <v>215000</v>
      </c>
      <c r="BG11" s="4" t="str">
        <f t="shared" si="18"/>
        <v>2.1.3</v>
      </c>
      <c r="BH11" s="5">
        <f t="shared" si="19"/>
        <v>215000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 t="s">
        <v>91</v>
      </c>
      <c r="AA12" s="7" t="s">
        <v>92</v>
      </c>
      <c r="AB12" s="7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67">
        <v>854484.87</v>
      </c>
      <c r="AO12" s="4" t="str">
        <f t="shared" si="2"/>
        <v>2.1.5</v>
      </c>
      <c r="AP12" s="5">
        <f t="shared" si="13"/>
        <v>854484.87</v>
      </c>
      <c r="AQ12" s="3"/>
      <c r="AR12" s="3" t="s">
        <v>91</v>
      </c>
      <c r="AS12" s="3" t="s">
        <v>92</v>
      </c>
      <c r="AT12" s="64">
        <v>881026.75</v>
      </c>
      <c r="AU12" s="4" t="str">
        <f t="shared" si="14"/>
        <v>2.1.5</v>
      </c>
      <c r="AV12" s="5">
        <f t="shared" si="15"/>
        <v>881026.75</v>
      </c>
      <c r="AW12" s="3"/>
      <c r="AX12" s="3" t="s">
        <v>91</v>
      </c>
      <c r="AY12" s="3" t="s">
        <v>92</v>
      </c>
      <c r="AZ12" s="3">
        <v>853853.68</v>
      </c>
      <c r="BA12" s="4" t="str">
        <f t="shared" si="16"/>
        <v>2.1.5</v>
      </c>
      <c r="BB12" s="5">
        <f t="shared" si="17"/>
        <v>853853.68</v>
      </c>
      <c r="BC12" s="3"/>
      <c r="BD12" s="3" t="s">
        <v>91</v>
      </c>
      <c r="BE12" s="3" t="s">
        <v>92</v>
      </c>
      <c r="BF12" s="3">
        <v>857746.2</v>
      </c>
      <c r="BG12" s="4" t="str">
        <f t="shared" si="18"/>
        <v>2.1.5</v>
      </c>
      <c r="BH12" s="5">
        <f t="shared" si="19"/>
        <v>857746.2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 t="s">
        <v>93</v>
      </c>
      <c r="AA13" s="7" t="s">
        <v>94</v>
      </c>
      <c r="AB13" s="7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67">
        <v>856147.93</v>
      </c>
      <c r="AO13" s="4" t="str">
        <f t="shared" si="2"/>
        <v>2.1.5</v>
      </c>
      <c r="AP13" s="5">
        <f t="shared" si="13"/>
        <v>856147.93</v>
      </c>
      <c r="AQ13" s="3"/>
      <c r="AR13" s="3" t="s">
        <v>93</v>
      </c>
      <c r="AS13" s="3" t="s">
        <v>94</v>
      </c>
      <c r="AT13" s="64">
        <v>882726.79</v>
      </c>
      <c r="AU13" s="4" t="str">
        <f t="shared" si="14"/>
        <v>2.1.5</v>
      </c>
      <c r="AV13" s="5">
        <f t="shared" si="15"/>
        <v>882726.79</v>
      </c>
      <c r="AW13" s="3"/>
      <c r="AX13" s="3" t="s">
        <v>93</v>
      </c>
      <c r="AY13" s="3" t="s">
        <v>94</v>
      </c>
      <c r="AZ13" s="3">
        <v>855517.66</v>
      </c>
      <c r="BA13" s="4" t="str">
        <f t="shared" si="16"/>
        <v>2.1.5</v>
      </c>
      <c r="BB13" s="5">
        <f t="shared" si="17"/>
        <v>855517.66</v>
      </c>
      <c r="BC13" s="3"/>
      <c r="BD13" s="3" t="s">
        <v>93</v>
      </c>
      <c r="BE13" s="3" t="s">
        <v>94</v>
      </c>
      <c r="BF13" s="3">
        <v>859414.83</v>
      </c>
      <c r="BG13" s="4" t="str">
        <f t="shared" si="18"/>
        <v>2.1.5</v>
      </c>
      <c r="BH13" s="5">
        <f t="shared" si="19"/>
        <v>859414.83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 t="s">
        <v>95</v>
      </c>
      <c r="AA14" s="7" t="s">
        <v>96</v>
      </c>
      <c r="AB14" s="7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67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 t="s">
        <v>95</v>
      </c>
      <c r="AS14" s="3" t="s">
        <v>96</v>
      </c>
      <c r="AT14" s="64">
        <v>147715.85</v>
      </c>
      <c r="AU14" s="4" t="str">
        <f t="shared" si="14"/>
        <v>2.1.5</v>
      </c>
      <c r="AV14" s="5">
        <f t="shared" si="15"/>
        <v>147715.85</v>
      </c>
      <c r="AW14" s="3"/>
      <c r="AX14" s="3" t="s">
        <v>95</v>
      </c>
      <c r="AY14" s="3" t="s">
        <v>96</v>
      </c>
      <c r="AZ14" s="3">
        <v>143123.45000000001</v>
      </c>
      <c r="BA14" s="4" t="str">
        <f t="shared" si="16"/>
        <v>2.1.5</v>
      </c>
      <c r="BB14" s="5">
        <f t="shared" si="17"/>
        <v>143123.45000000001</v>
      </c>
      <c r="BC14" s="3"/>
      <c r="BD14" s="3" t="s">
        <v>95</v>
      </c>
      <c r="BE14" s="3" t="s">
        <v>96</v>
      </c>
      <c r="BF14" s="3">
        <v>143779.74</v>
      </c>
      <c r="BG14" s="4" t="str">
        <f t="shared" si="18"/>
        <v>2.1.5</v>
      </c>
      <c r="BH14" s="5">
        <f t="shared" si="19"/>
        <v>143779.74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 t="s">
        <v>97</v>
      </c>
      <c r="AA15" s="7" t="s">
        <v>98</v>
      </c>
      <c r="AB15" s="7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67">
        <v>154199.19</v>
      </c>
      <c r="AO15" s="4" t="str">
        <f>MID(AL15,1,5)</f>
        <v>2.2.1</v>
      </c>
      <c r="AP15" s="5">
        <f t="shared" si="13"/>
        <v>154199.19</v>
      </c>
      <c r="AQ15" s="3"/>
      <c r="AR15" s="3" t="s">
        <v>97</v>
      </c>
      <c r="AS15" s="3" t="s">
        <v>98</v>
      </c>
      <c r="AT15" s="64">
        <v>140909.67000000001</v>
      </c>
      <c r="AU15" s="4" t="str">
        <f t="shared" si="14"/>
        <v>2.2.1</v>
      </c>
      <c r="AV15" s="5">
        <f t="shared" si="15"/>
        <v>140909.67000000001</v>
      </c>
      <c r="AW15" s="3"/>
      <c r="AX15" s="3" t="s">
        <v>97</v>
      </c>
      <c r="AY15" s="3" t="s">
        <v>98</v>
      </c>
      <c r="AZ15" s="3">
        <v>145754.20000000001</v>
      </c>
      <c r="BA15" s="4" t="str">
        <f t="shared" si="16"/>
        <v>2.2.1</v>
      </c>
      <c r="BB15" s="5">
        <f t="shared" si="17"/>
        <v>145754.20000000001</v>
      </c>
      <c r="BC15" s="3"/>
      <c r="BD15" s="3" t="s">
        <v>97</v>
      </c>
      <c r="BE15" s="3" t="s">
        <v>98</v>
      </c>
      <c r="BF15" s="3">
        <v>153966.10999999999</v>
      </c>
      <c r="BG15" s="4" t="str">
        <f t="shared" si="18"/>
        <v>2.2.1</v>
      </c>
      <c r="BH15" s="5">
        <f t="shared" si="19"/>
        <v>153966.10999999999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 t="s">
        <v>99</v>
      </c>
      <c r="AA16" s="7" t="s">
        <v>100</v>
      </c>
      <c r="AB16" s="7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67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 t="s">
        <v>99</v>
      </c>
      <c r="AS16" s="3" t="s">
        <v>100</v>
      </c>
      <c r="AT16" s="64">
        <v>67202.210000000006</v>
      </c>
      <c r="AU16" s="4" t="str">
        <f t="shared" si="14"/>
        <v>2.2.1</v>
      </c>
      <c r="AV16" s="5">
        <f t="shared" si="15"/>
        <v>67202.210000000006</v>
      </c>
      <c r="AW16" s="3"/>
      <c r="AX16" s="3" t="s">
        <v>99</v>
      </c>
      <c r="AY16" s="3" t="s">
        <v>100</v>
      </c>
      <c r="AZ16" s="3">
        <v>75364</v>
      </c>
      <c r="BA16" s="4" t="str">
        <f t="shared" si="16"/>
        <v>2.2.1</v>
      </c>
      <c r="BB16" s="5">
        <f t="shared" si="17"/>
        <v>75364</v>
      </c>
      <c r="BC16" s="3"/>
      <c r="BD16" s="3" t="s">
        <v>99</v>
      </c>
      <c r="BE16" s="3" t="s">
        <v>100</v>
      </c>
      <c r="BF16" s="3">
        <v>72214.83</v>
      </c>
      <c r="BG16" s="4" t="str">
        <f t="shared" si="18"/>
        <v>2.2.1</v>
      </c>
      <c r="BH16" s="5">
        <f t="shared" si="19"/>
        <v>72214.83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 t="s">
        <v>101</v>
      </c>
      <c r="AA17" s="7" t="s">
        <v>102</v>
      </c>
      <c r="AB17" s="7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67">
        <v>29231.54</v>
      </c>
      <c r="AO17" s="4" t="str">
        <f t="shared" si="24"/>
        <v>2.2.1</v>
      </c>
      <c r="AP17" s="5">
        <f t="shared" si="13"/>
        <v>29231.54</v>
      </c>
      <c r="AQ17" s="3"/>
      <c r="AR17" s="3" t="s">
        <v>101</v>
      </c>
      <c r="AS17" s="3" t="s">
        <v>102</v>
      </c>
      <c r="AT17" s="64">
        <v>30047.86</v>
      </c>
      <c r="AU17" s="4" t="str">
        <f t="shared" si="14"/>
        <v>2.2.1</v>
      </c>
      <c r="AV17" s="5">
        <f t="shared" si="15"/>
        <v>30047.86</v>
      </c>
      <c r="AW17" s="3"/>
      <c r="AX17" s="3" t="s">
        <v>101</v>
      </c>
      <c r="AY17" s="3" t="s">
        <v>102</v>
      </c>
      <c r="AZ17" s="3">
        <v>30624.49</v>
      </c>
      <c r="BA17" s="4" t="str">
        <f t="shared" si="16"/>
        <v>2.2.1</v>
      </c>
      <c r="BB17" s="5">
        <f t="shared" si="17"/>
        <v>30624.49</v>
      </c>
      <c r="BC17" s="3"/>
      <c r="BD17" s="3" t="s">
        <v>101</v>
      </c>
      <c r="BE17" s="3" t="s">
        <v>102</v>
      </c>
      <c r="BF17" s="3">
        <v>29648.49</v>
      </c>
      <c r="BG17" s="4" t="str">
        <f t="shared" si="18"/>
        <v>2.2.1</v>
      </c>
      <c r="BH17" s="5">
        <f t="shared" si="19"/>
        <v>29648.49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 t="s">
        <v>114</v>
      </c>
      <c r="AA18" s="7" t="s">
        <v>115</v>
      </c>
      <c r="AB18" s="7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67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 t="s">
        <v>114</v>
      </c>
      <c r="AS18" s="3" t="s">
        <v>115</v>
      </c>
      <c r="AT18" s="64">
        <v>5272535.29</v>
      </c>
      <c r="AU18" s="4" t="str">
        <f t="shared" si="14"/>
        <v>2.2.1</v>
      </c>
      <c r="AV18" s="5">
        <f t="shared" si="15"/>
        <v>5272535.29</v>
      </c>
      <c r="AW18" s="3"/>
      <c r="AX18" s="3" t="s">
        <v>114</v>
      </c>
      <c r="AY18" s="3" t="s">
        <v>115</v>
      </c>
      <c r="AZ18" s="3">
        <v>6013891.25</v>
      </c>
      <c r="BA18" s="4" t="str">
        <f t="shared" si="16"/>
        <v>2.2.1</v>
      </c>
      <c r="BB18" s="5">
        <f t="shared" si="17"/>
        <v>6013891.25</v>
      </c>
      <c r="BC18" s="3"/>
      <c r="BD18" s="3" t="s">
        <v>114</v>
      </c>
      <c r="BE18" s="3" t="s">
        <v>115</v>
      </c>
      <c r="BF18" s="3">
        <v>4171708.25</v>
      </c>
      <c r="BG18" s="4" t="str">
        <f t="shared" si="18"/>
        <v>2.2.1</v>
      </c>
      <c r="BH18" s="5">
        <f t="shared" si="19"/>
        <v>4171708.25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 t="s">
        <v>191</v>
      </c>
      <c r="AA19" s="7" t="s">
        <v>192</v>
      </c>
      <c r="AB19" s="7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67">
        <v>31630.95</v>
      </c>
      <c r="AO19" s="4" t="str">
        <f t="shared" si="24"/>
        <v>2.2.2</v>
      </c>
      <c r="AP19" s="5">
        <f t="shared" si="13"/>
        <v>31630.95</v>
      </c>
      <c r="AQ19" s="3"/>
      <c r="AR19" s="3" t="s">
        <v>193</v>
      </c>
      <c r="AS19" s="3" t="s">
        <v>194</v>
      </c>
      <c r="AT19" s="64">
        <v>238000</v>
      </c>
      <c r="AU19" s="4" t="str">
        <f t="shared" si="14"/>
        <v>2.2.2</v>
      </c>
      <c r="AV19" s="5">
        <f t="shared" si="15"/>
        <v>238000</v>
      </c>
      <c r="AW19" s="3"/>
      <c r="AX19" s="3" t="s">
        <v>193</v>
      </c>
      <c r="AY19" s="3" t="s">
        <v>194</v>
      </c>
      <c r="AZ19" s="3">
        <v>87500</v>
      </c>
      <c r="BA19" s="4" t="str">
        <f t="shared" si="16"/>
        <v>2.2.2</v>
      </c>
      <c r="BB19" s="5">
        <f t="shared" si="17"/>
        <v>87500</v>
      </c>
      <c r="BC19" s="3"/>
      <c r="BD19" s="3" t="s">
        <v>257</v>
      </c>
      <c r="BE19" s="3" t="s">
        <v>258</v>
      </c>
      <c r="BF19" s="3">
        <v>103047.66</v>
      </c>
      <c r="BG19" s="4" t="str">
        <f t="shared" si="18"/>
        <v>2.2.2</v>
      </c>
      <c r="BH19" s="5">
        <f t="shared" si="19"/>
        <v>103047.66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 t="s">
        <v>143</v>
      </c>
      <c r="AA20" s="7" t="s">
        <v>144</v>
      </c>
      <c r="AB20" s="7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67">
        <v>101900</v>
      </c>
      <c r="AO20" s="4" t="str">
        <f t="shared" si="24"/>
        <v>2.2.3</v>
      </c>
      <c r="AP20" s="5">
        <f t="shared" si="13"/>
        <v>101900</v>
      </c>
      <c r="AQ20" s="3"/>
      <c r="AR20" s="3" t="s">
        <v>143</v>
      </c>
      <c r="AS20" s="3" t="s">
        <v>144</v>
      </c>
      <c r="AT20" s="64">
        <v>127550</v>
      </c>
      <c r="AU20" s="4" t="str">
        <f t="shared" si="14"/>
        <v>2.2.3</v>
      </c>
      <c r="AV20" s="5">
        <f t="shared" si="15"/>
        <v>127550</v>
      </c>
      <c r="AW20" s="3"/>
      <c r="AX20" s="3" t="s">
        <v>143</v>
      </c>
      <c r="AY20" s="3" t="s">
        <v>144</v>
      </c>
      <c r="AZ20" s="3">
        <v>76700</v>
      </c>
      <c r="BA20" s="4" t="str">
        <f t="shared" si="16"/>
        <v>2.2.3</v>
      </c>
      <c r="BB20" s="5">
        <f t="shared" si="17"/>
        <v>76700</v>
      </c>
      <c r="BC20" s="3"/>
      <c r="BD20" s="3" t="s">
        <v>193</v>
      </c>
      <c r="BE20" s="3" t="s">
        <v>194</v>
      </c>
      <c r="BF20" s="3">
        <v>33163.65</v>
      </c>
      <c r="BG20" s="4" t="str">
        <f t="shared" si="18"/>
        <v>2.2.2</v>
      </c>
      <c r="BH20" s="5">
        <f t="shared" si="19"/>
        <v>33163.65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 t="s">
        <v>217</v>
      </c>
      <c r="AA21" s="7" t="s">
        <v>218</v>
      </c>
      <c r="AB21" s="7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67">
        <v>74000</v>
      </c>
      <c r="AO21" s="4" t="str">
        <f t="shared" si="24"/>
        <v>2.2.5</v>
      </c>
      <c r="AP21" s="5">
        <f t="shared" si="13"/>
        <v>74000</v>
      </c>
      <c r="AQ21" s="3"/>
      <c r="AR21" s="3" t="s">
        <v>119</v>
      </c>
      <c r="AS21" s="3" t="s">
        <v>120</v>
      </c>
      <c r="AT21" s="64">
        <v>101640</v>
      </c>
      <c r="AU21" s="4" t="str">
        <f t="shared" si="14"/>
        <v>2.2.5</v>
      </c>
      <c r="AV21" s="5">
        <f t="shared" si="15"/>
        <v>101640</v>
      </c>
      <c r="AW21" s="3"/>
      <c r="AX21" s="3" t="s">
        <v>119</v>
      </c>
      <c r="AY21" s="3" t="s">
        <v>120</v>
      </c>
      <c r="AZ21" s="3">
        <v>309708.84000000003</v>
      </c>
      <c r="BA21" s="4" t="str">
        <f t="shared" si="16"/>
        <v>2.2.5</v>
      </c>
      <c r="BB21" s="5">
        <f t="shared" si="17"/>
        <v>309708.84000000003</v>
      </c>
      <c r="BC21" s="3"/>
      <c r="BD21" s="3" t="s">
        <v>143</v>
      </c>
      <c r="BE21" s="3" t="s">
        <v>144</v>
      </c>
      <c r="BF21" s="3">
        <v>78300</v>
      </c>
      <c r="BG21" s="4" t="str">
        <f t="shared" si="18"/>
        <v>2.2.3</v>
      </c>
      <c r="BH21" s="5">
        <f t="shared" si="19"/>
        <v>78300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 t="s">
        <v>199</v>
      </c>
      <c r="AA22" s="7" t="s">
        <v>200</v>
      </c>
      <c r="AB22" s="7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67">
        <v>62083.05</v>
      </c>
      <c r="AO22" s="4" t="str">
        <f t="shared" si="24"/>
        <v>2.2.7</v>
      </c>
      <c r="AP22" s="5">
        <f t="shared" si="13"/>
        <v>62083.05</v>
      </c>
      <c r="AQ22" s="3"/>
      <c r="AR22" s="3" t="s">
        <v>231</v>
      </c>
      <c r="AS22" s="3" t="s">
        <v>232</v>
      </c>
      <c r="AT22" s="64">
        <v>70000</v>
      </c>
      <c r="AU22" s="4" t="str">
        <f t="shared" si="14"/>
        <v>2.2.5</v>
      </c>
      <c r="AV22" s="5">
        <f t="shared" si="15"/>
        <v>70000</v>
      </c>
      <c r="AW22" s="3"/>
      <c r="AX22" s="3" t="s">
        <v>241</v>
      </c>
      <c r="AY22" s="3" t="s">
        <v>242</v>
      </c>
      <c r="AZ22" s="3">
        <v>292500</v>
      </c>
      <c r="BA22" s="4" t="str">
        <f t="shared" si="16"/>
        <v>2.2.5</v>
      </c>
      <c r="BB22" s="5">
        <f t="shared" si="17"/>
        <v>292500</v>
      </c>
      <c r="BC22" s="3"/>
      <c r="BD22" s="3" t="s">
        <v>147</v>
      </c>
      <c r="BE22" s="3" t="s">
        <v>148</v>
      </c>
      <c r="BF22" s="3">
        <v>1015.18</v>
      </c>
      <c r="BG22" s="4" t="str">
        <f t="shared" si="18"/>
        <v>2.2.7</v>
      </c>
      <c r="BH22" s="5">
        <f t="shared" si="19"/>
        <v>1015.18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 t="s">
        <v>103</v>
      </c>
      <c r="AA23" s="7" t="s">
        <v>104</v>
      </c>
      <c r="AB23" s="7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67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 t="s">
        <v>199</v>
      </c>
      <c r="AS23" s="3" t="s">
        <v>200</v>
      </c>
      <c r="AT23" s="64">
        <v>169491.52</v>
      </c>
      <c r="AU23" s="4" t="str">
        <f t="shared" si="14"/>
        <v>2.2.7</v>
      </c>
      <c r="AV23" s="5">
        <f t="shared" si="15"/>
        <v>169491.52</v>
      </c>
      <c r="AW23" s="3"/>
      <c r="AX23" s="3" t="s">
        <v>243</v>
      </c>
      <c r="AY23" s="3" t="s">
        <v>244</v>
      </c>
      <c r="AZ23" s="3">
        <v>525754.46</v>
      </c>
      <c r="BA23" s="4" t="str">
        <f t="shared" si="16"/>
        <v>2.2.6</v>
      </c>
      <c r="BB23" s="5">
        <f t="shared" si="17"/>
        <v>525754.46</v>
      </c>
      <c r="BC23" s="3"/>
      <c r="BD23" s="3" t="s">
        <v>199</v>
      </c>
      <c r="BE23" s="3" t="s">
        <v>200</v>
      </c>
      <c r="BF23" s="3">
        <v>675300</v>
      </c>
      <c r="BG23" s="4" t="str">
        <f t="shared" si="18"/>
        <v>2.2.7</v>
      </c>
      <c r="BH23" s="5">
        <f t="shared" si="19"/>
        <v>675300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 t="s">
        <v>149</v>
      </c>
      <c r="AA24" s="7" t="s">
        <v>150</v>
      </c>
      <c r="AB24" s="7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67">
        <v>3932</v>
      </c>
      <c r="AO24" s="4" t="str">
        <f t="shared" si="24"/>
        <v>2.2.8</v>
      </c>
      <c r="AP24" s="5">
        <f t="shared" si="13"/>
        <v>3932</v>
      </c>
      <c r="AQ24" s="3"/>
      <c r="AR24" s="3" t="s">
        <v>103</v>
      </c>
      <c r="AS24" s="3" t="s">
        <v>104</v>
      </c>
      <c r="AT24" s="64">
        <v>45263.7</v>
      </c>
      <c r="AU24" s="4" t="str">
        <f t="shared" si="14"/>
        <v>2.2.8</v>
      </c>
      <c r="AV24" s="5">
        <f t="shared" si="15"/>
        <v>45263.7</v>
      </c>
      <c r="AW24" s="3"/>
      <c r="AX24" s="3" t="s">
        <v>128</v>
      </c>
      <c r="AY24" s="3" t="s">
        <v>129</v>
      </c>
      <c r="AZ24" s="3">
        <v>664671.81000000006</v>
      </c>
      <c r="BA24" s="4" t="str">
        <f t="shared" si="16"/>
        <v>2.2.7</v>
      </c>
      <c r="BB24" s="5">
        <f t="shared" si="17"/>
        <v>664671.81000000006</v>
      </c>
      <c r="BC24" s="3"/>
      <c r="BD24" s="3" t="s">
        <v>103</v>
      </c>
      <c r="BE24" s="3" t="s">
        <v>104</v>
      </c>
      <c r="BF24" s="3">
        <v>55315.519999999997</v>
      </c>
      <c r="BG24" s="4" t="str">
        <f t="shared" si="18"/>
        <v>2.2.8</v>
      </c>
      <c r="BH24" s="5">
        <f t="shared" si="19"/>
        <v>55315.519999999997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 t="s">
        <v>105</v>
      </c>
      <c r="AA25" s="7" t="s">
        <v>106</v>
      </c>
      <c r="AB25" s="7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67">
        <v>1829.75</v>
      </c>
      <c r="AO25" s="4" t="str">
        <f t="shared" si="24"/>
        <v>2.2.8</v>
      </c>
      <c r="AP25" s="5">
        <f t="shared" si="13"/>
        <v>1829.75</v>
      </c>
      <c r="AQ25" s="3"/>
      <c r="AR25" s="3" t="s">
        <v>105</v>
      </c>
      <c r="AS25" s="3" t="s">
        <v>106</v>
      </c>
      <c r="AT25" s="64">
        <v>637421.63</v>
      </c>
      <c r="AU25" s="4" t="str">
        <f t="shared" si="14"/>
        <v>2.2.8</v>
      </c>
      <c r="AV25" s="5">
        <f t="shared" si="15"/>
        <v>637421.63</v>
      </c>
      <c r="AW25" s="3"/>
      <c r="AX25" s="3" t="s">
        <v>245</v>
      </c>
      <c r="AY25" s="3" t="s">
        <v>246</v>
      </c>
      <c r="AZ25" s="3">
        <v>5000</v>
      </c>
      <c r="BA25" s="4" t="str">
        <f t="shared" si="16"/>
        <v>2.2.7</v>
      </c>
      <c r="BB25" s="5">
        <f t="shared" si="17"/>
        <v>5000</v>
      </c>
      <c r="BC25" s="3"/>
      <c r="BD25" s="3" t="s">
        <v>227</v>
      </c>
      <c r="BE25" s="3" t="s">
        <v>228</v>
      </c>
      <c r="BF25" s="3">
        <v>870</v>
      </c>
      <c r="BG25" s="4" t="str">
        <f t="shared" si="18"/>
        <v>2.2.8</v>
      </c>
      <c r="BH25" s="5">
        <f t="shared" si="19"/>
        <v>870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 t="s">
        <v>107</v>
      </c>
      <c r="AA26" s="7" t="s">
        <v>108</v>
      </c>
      <c r="AB26" s="7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67">
        <v>51000</v>
      </c>
      <c r="AO26" s="4" t="str">
        <f t="shared" si="24"/>
        <v>2.2.8</v>
      </c>
      <c r="AP26" s="5">
        <f t="shared" si="13"/>
        <v>51000</v>
      </c>
      <c r="AQ26" s="3"/>
      <c r="AR26" s="3" t="s">
        <v>107</v>
      </c>
      <c r="AS26" s="3" t="s">
        <v>108</v>
      </c>
      <c r="AT26" s="64">
        <v>21552</v>
      </c>
      <c r="AU26" s="4" t="str">
        <f t="shared" si="14"/>
        <v>2.3.1</v>
      </c>
      <c r="AV26" s="5">
        <f t="shared" si="15"/>
        <v>21552</v>
      </c>
      <c r="AW26" s="3"/>
      <c r="AX26" s="3" t="s">
        <v>147</v>
      </c>
      <c r="AY26" s="3" t="s">
        <v>148</v>
      </c>
      <c r="AZ26" s="3">
        <v>6408.8</v>
      </c>
      <c r="BA26" s="4" t="str">
        <f t="shared" si="16"/>
        <v>2.2.7</v>
      </c>
      <c r="BB26" s="5">
        <f t="shared" si="17"/>
        <v>6408.8</v>
      </c>
      <c r="BC26" s="3"/>
      <c r="BD26" s="3" t="s">
        <v>151</v>
      </c>
      <c r="BE26" s="3" t="s">
        <v>152</v>
      </c>
      <c r="BF26" s="3">
        <v>217.95</v>
      </c>
      <c r="BG26" s="4" t="str">
        <f t="shared" si="18"/>
        <v>2.2.8</v>
      </c>
      <c r="BH26" s="5">
        <f t="shared" si="19"/>
        <v>217.95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 t="s">
        <v>205</v>
      </c>
      <c r="AA27" s="7" t="s">
        <v>206</v>
      </c>
      <c r="AB27" s="7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67">
        <v>194665.2</v>
      </c>
      <c r="AO27" s="4" t="str">
        <f t="shared" si="24"/>
        <v>2.2.8</v>
      </c>
      <c r="AP27" s="5">
        <f t="shared" si="13"/>
        <v>194665.2</v>
      </c>
      <c r="AQ27" s="3"/>
      <c r="AR27" s="3" t="s">
        <v>239</v>
      </c>
      <c r="AS27" s="3" t="s">
        <v>240</v>
      </c>
      <c r="AT27" s="64">
        <v>637635.49</v>
      </c>
      <c r="AU27" s="4" t="str">
        <f t="shared" si="14"/>
        <v>2.3.3</v>
      </c>
      <c r="AV27" s="5">
        <f t="shared" si="15"/>
        <v>637635.49</v>
      </c>
      <c r="AW27" s="3"/>
      <c r="AX27" s="3" t="s">
        <v>197</v>
      </c>
      <c r="AY27" s="3" t="s">
        <v>198</v>
      </c>
      <c r="AZ27" s="3">
        <v>85753.47</v>
      </c>
      <c r="BA27" s="4" t="str">
        <f t="shared" si="16"/>
        <v>2.2.7</v>
      </c>
      <c r="BB27" s="5">
        <f t="shared" si="17"/>
        <v>85753.47</v>
      </c>
      <c r="BC27" s="3"/>
      <c r="BD27" s="3" t="s">
        <v>105</v>
      </c>
      <c r="BE27" s="3" t="s">
        <v>106</v>
      </c>
      <c r="BF27" s="3">
        <v>512074.35</v>
      </c>
      <c r="BG27" s="4" t="str">
        <f t="shared" si="18"/>
        <v>2.2.8</v>
      </c>
      <c r="BH27" s="5">
        <f t="shared" si="19"/>
        <v>512074.35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 t="s">
        <v>207</v>
      </c>
      <c r="AA28" s="7" t="s">
        <v>208</v>
      </c>
      <c r="AB28" s="7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67">
        <v>21237.31</v>
      </c>
      <c r="AO28" s="4" t="str">
        <f t="shared" si="24"/>
        <v>2.3.1</v>
      </c>
      <c r="AP28" s="5">
        <f t="shared" si="13"/>
        <v>21237.31</v>
      </c>
      <c r="AQ28" s="3"/>
      <c r="AR28" s="3" t="s">
        <v>207</v>
      </c>
      <c r="AS28" s="3" t="s">
        <v>208</v>
      </c>
      <c r="AT28" s="64">
        <v>183050.85</v>
      </c>
      <c r="AU28" s="4" t="str">
        <f t="shared" si="14"/>
        <v>2.3.6</v>
      </c>
      <c r="AV28" s="5">
        <f t="shared" si="15"/>
        <v>183050.85</v>
      </c>
      <c r="AW28" s="3"/>
      <c r="AX28" s="3" t="s">
        <v>247</v>
      </c>
      <c r="AY28" s="3" t="s">
        <v>248</v>
      </c>
      <c r="AZ28" s="3">
        <v>4162.24</v>
      </c>
      <c r="BA28" s="4" t="str">
        <f t="shared" si="16"/>
        <v>2.2.7</v>
      </c>
      <c r="BB28" s="5">
        <f t="shared" si="17"/>
        <v>4162.24</v>
      </c>
      <c r="BC28" s="3"/>
      <c r="BD28" s="3" t="s">
        <v>249</v>
      </c>
      <c r="BE28" s="3" t="s">
        <v>250</v>
      </c>
      <c r="BF28" s="3">
        <v>213200</v>
      </c>
      <c r="BG28" s="4" t="str">
        <f t="shared" si="18"/>
        <v>2.2.9</v>
      </c>
      <c r="BH28" s="5">
        <f t="shared" si="19"/>
        <v>213200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 t="s">
        <v>219</v>
      </c>
      <c r="AA29" s="7" t="s">
        <v>220</v>
      </c>
      <c r="AB29" s="7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67">
        <v>139400</v>
      </c>
      <c r="AO29" s="4" t="str">
        <f t="shared" si="24"/>
        <v>2.3.6</v>
      </c>
      <c r="AP29" s="5">
        <f t="shared" si="13"/>
        <v>139400</v>
      </c>
      <c r="AQ29" s="3"/>
      <c r="AR29" s="3" t="s">
        <v>159</v>
      </c>
      <c r="AS29" s="3" t="s">
        <v>160</v>
      </c>
      <c r="AT29" s="64">
        <v>583550</v>
      </c>
      <c r="AU29" s="4" t="str">
        <f t="shared" si="14"/>
        <v>2.3.7</v>
      </c>
      <c r="AV29" s="5">
        <f t="shared" si="15"/>
        <v>583550</v>
      </c>
      <c r="AW29" s="3"/>
      <c r="AX29" s="3" t="s">
        <v>181</v>
      </c>
      <c r="AY29" s="3" t="s">
        <v>182</v>
      </c>
      <c r="AZ29" s="3">
        <v>3000</v>
      </c>
      <c r="BA29" s="4" t="str">
        <f t="shared" si="16"/>
        <v>2.2.7</v>
      </c>
      <c r="BB29" s="5">
        <f t="shared" si="17"/>
        <v>3000</v>
      </c>
      <c r="BC29" s="3"/>
      <c r="BD29" s="3" t="s">
        <v>107</v>
      </c>
      <c r="BE29" s="3" t="s">
        <v>108</v>
      </c>
      <c r="BF29" s="3">
        <v>26815</v>
      </c>
      <c r="BG29" s="4" t="str">
        <f t="shared" si="18"/>
        <v>2.3.1</v>
      </c>
      <c r="BH29" s="5">
        <f t="shared" si="19"/>
        <v>26815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 t="s">
        <v>159</v>
      </c>
      <c r="AA30" s="7" t="s">
        <v>160</v>
      </c>
      <c r="AB30" s="7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67">
        <v>429400</v>
      </c>
      <c r="AO30" s="4" t="str">
        <f t="shared" si="24"/>
        <v>2.3.7</v>
      </c>
      <c r="AP30" s="5">
        <f t="shared" si="13"/>
        <v>429400</v>
      </c>
      <c r="AQ30" s="3"/>
      <c r="AR30" s="3" t="s">
        <v>161</v>
      </c>
      <c r="AS30" s="3" t="s">
        <v>162</v>
      </c>
      <c r="AT30" s="64">
        <v>281100</v>
      </c>
      <c r="AU30" s="4" t="str">
        <f t="shared" si="14"/>
        <v>2.3.7</v>
      </c>
      <c r="AV30" s="5">
        <f t="shared" si="15"/>
        <v>281100</v>
      </c>
      <c r="AW30" s="3"/>
      <c r="AX30" s="3" t="s">
        <v>103</v>
      </c>
      <c r="AY30" s="3" t="s">
        <v>104</v>
      </c>
      <c r="AZ30" s="3">
        <v>53643.360000000001</v>
      </c>
      <c r="BA30" s="4" t="str">
        <f t="shared" si="16"/>
        <v>2.2.8</v>
      </c>
      <c r="BB30" s="5">
        <f t="shared" si="17"/>
        <v>53643.360000000001</v>
      </c>
      <c r="BC30" s="3"/>
      <c r="BD30" s="3" t="s">
        <v>201</v>
      </c>
      <c r="BE30" s="3" t="s">
        <v>202</v>
      </c>
      <c r="BF30" s="3">
        <v>28770.5</v>
      </c>
      <c r="BG30" s="4" t="str">
        <f t="shared" si="18"/>
        <v>2.3.3</v>
      </c>
      <c r="BH30" s="5">
        <f t="shared" si="19"/>
        <v>28770.5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 t="s">
        <v>161</v>
      </c>
      <c r="AA31" s="7" t="s">
        <v>162</v>
      </c>
      <c r="AB31" s="7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67">
        <v>286690</v>
      </c>
      <c r="AO31" s="4" t="str">
        <f t="shared" si="24"/>
        <v>2.3.7</v>
      </c>
      <c r="AP31" s="5">
        <f t="shared" si="13"/>
        <v>286690</v>
      </c>
      <c r="AQ31" s="3"/>
      <c r="AR31" s="3" t="s">
        <v>167</v>
      </c>
      <c r="AS31" s="3" t="s">
        <v>168</v>
      </c>
      <c r="AT31" s="64">
        <v>390000</v>
      </c>
      <c r="AU31" s="4" t="str">
        <f t="shared" si="14"/>
        <v>2.3.7</v>
      </c>
      <c r="AV31" s="5">
        <f t="shared" si="15"/>
        <v>390000</v>
      </c>
      <c r="AW31" s="3"/>
      <c r="AX31" s="3" t="s">
        <v>149</v>
      </c>
      <c r="AY31" s="3" t="s">
        <v>150</v>
      </c>
      <c r="AZ31" s="3">
        <v>5900</v>
      </c>
      <c r="BA31" s="4" t="str">
        <f t="shared" si="16"/>
        <v>2.2.8</v>
      </c>
      <c r="BB31" s="5">
        <f t="shared" si="17"/>
        <v>5900</v>
      </c>
      <c r="BC31" s="3"/>
      <c r="BD31" s="3" t="s">
        <v>157</v>
      </c>
      <c r="BE31" s="3" t="s">
        <v>158</v>
      </c>
      <c r="BF31" s="3">
        <v>33241.5</v>
      </c>
      <c r="BG31" s="4" t="str">
        <f t="shared" si="18"/>
        <v>2.3.3</v>
      </c>
      <c r="BH31" s="5">
        <f t="shared" si="19"/>
        <v>33241.5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 t="s">
        <v>163</v>
      </c>
      <c r="AA32" s="7" t="s">
        <v>164</v>
      </c>
      <c r="AB32" s="7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67">
        <v>1830</v>
      </c>
      <c r="AO32" s="4" t="str">
        <f t="shared" si="24"/>
        <v>2.3.7</v>
      </c>
      <c r="AP32" s="5">
        <f t="shared" si="13"/>
        <v>1830</v>
      </c>
      <c r="AQ32" s="3"/>
      <c r="AR32" s="3" t="s">
        <v>171</v>
      </c>
      <c r="AS32" s="3" t="s">
        <v>172</v>
      </c>
      <c r="AT32" s="64">
        <v>29400</v>
      </c>
      <c r="AU32" s="4" t="str">
        <f t="shared" si="14"/>
        <v>2.3.9</v>
      </c>
      <c r="AV32" s="5">
        <f t="shared" si="15"/>
        <v>29400</v>
      </c>
      <c r="AW32" s="3"/>
      <c r="AX32" s="3" t="s">
        <v>227</v>
      </c>
      <c r="AY32" s="3" t="s">
        <v>228</v>
      </c>
      <c r="AZ32" s="3">
        <v>301.95</v>
      </c>
      <c r="BA32" s="4" t="str">
        <f t="shared" si="16"/>
        <v>2.2.8</v>
      </c>
      <c r="BB32" s="5">
        <f t="shared" si="17"/>
        <v>301.95</v>
      </c>
      <c r="BC32" s="3"/>
      <c r="BD32" s="3" t="s">
        <v>205</v>
      </c>
      <c r="BE32" s="3" t="s">
        <v>206</v>
      </c>
      <c r="BF32" s="3">
        <v>27100</v>
      </c>
      <c r="BG32" s="4" t="str">
        <f t="shared" si="18"/>
        <v>2.3.6</v>
      </c>
      <c r="BH32" s="5">
        <f t="shared" si="19"/>
        <v>27100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 t="s">
        <v>221</v>
      </c>
      <c r="AA33" s="7" t="s">
        <v>222</v>
      </c>
      <c r="AB33" s="7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67">
        <v>1477125</v>
      </c>
      <c r="AO33" s="4" t="str">
        <f t="shared" si="24"/>
        <v>2.3.7</v>
      </c>
      <c r="AP33" s="5">
        <f t="shared" si="13"/>
        <v>1477125</v>
      </c>
      <c r="AQ33" s="3"/>
      <c r="AR33" s="3" t="s">
        <v>175</v>
      </c>
      <c r="AS33" s="3" t="s">
        <v>176</v>
      </c>
      <c r="AT33" s="64">
        <v>182250</v>
      </c>
      <c r="AU33" s="4" t="str">
        <f t="shared" si="14"/>
        <v>2.3.9</v>
      </c>
      <c r="AV33" s="5">
        <f t="shared" si="15"/>
        <v>182250</v>
      </c>
      <c r="AW33" s="3"/>
      <c r="AX33" s="3" t="s">
        <v>151</v>
      </c>
      <c r="AY33" s="3" t="s">
        <v>152</v>
      </c>
      <c r="AZ33" s="3">
        <v>1536.75</v>
      </c>
      <c r="BA33" s="4" t="str">
        <f t="shared" si="16"/>
        <v>2.2.8</v>
      </c>
      <c r="BB33" s="5">
        <f t="shared" si="17"/>
        <v>1536.75</v>
      </c>
      <c r="BC33" s="3"/>
      <c r="BD33" s="3" t="s">
        <v>159</v>
      </c>
      <c r="BE33" s="3" t="s">
        <v>160</v>
      </c>
      <c r="BF33" s="3">
        <v>434000</v>
      </c>
      <c r="BG33" s="4" t="str">
        <f t="shared" si="18"/>
        <v>2.3.7</v>
      </c>
      <c r="BH33" s="5">
        <f t="shared" si="19"/>
        <v>434000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 t="s">
        <v>167</v>
      </c>
      <c r="AA34" s="7" t="s">
        <v>168</v>
      </c>
      <c r="AB34" s="7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67">
        <v>500500</v>
      </c>
      <c r="AO34" s="4" t="str">
        <f t="shared" si="24"/>
        <v>2.3.7</v>
      </c>
      <c r="AP34" s="5">
        <f t="shared" si="13"/>
        <v>500500</v>
      </c>
      <c r="AQ34" s="3"/>
      <c r="AR34" s="3" t="s">
        <v>209</v>
      </c>
      <c r="AS34" s="3" t="s">
        <v>210</v>
      </c>
      <c r="AT34" s="64">
        <v>1140406.01</v>
      </c>
      <c r="AU34" s="4" t="str">
        <f t="shared" ref="AU34:AU62" si="27">MID(AR34,1,5)</f>
        <v>2.3.9</v>
      </c>
      <c r="AV34" s="5">
        <f t="shared" si="15"/>
        <v>1140406.01</v>
      </c>
      <c r="AW34" s="3"/>
      <c r="AX34" s="3" t="s">
        <v>105</v>
      </c>
      <c r="AY34" s="3" t="s">
        <v>106</v>
      </c>
      <c r="AZ34" s="3">
        <v>1160136.33</v>
      </c>
      <c r="BA34" s="4" t="str">
        <f t="shared" ref="BA34:BA62" si="28">MID(AX34,1,5)</f>
        <v>2.2.8</v>
      </c>
      <c r="BB34" s="5">
        <f t="shared" si="17"/>
        <v>1160136.33</v>
      </c>
      <c r="BC34" s="3"/>
      <c r="BD34" s="3" t="s">
        <v>161</v>
      </c>
      <c r="BE34" s="3" t="s">
        <v>162</v>
      </c>
      <c r="BF34" s="3">
        <v>291000</v>
      </c>
      <c r="BG34" s="4" t="str">
        <f t="shared" ref="BG34:BG62" si="29">MID(BD34,1,5)</f>
        <v>2.3.7</v>
      </c>
      <c r="BH34" s="5">
        <f t="shared" si="19"/>
        <v>291000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 t="s">
        <v>171</v>
      </c>
      <c r="AA35" s="7" t="s">
        <v>172</v>
      </c>
      <c r="AB35" s="7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67">
        <v>1456.76</v>
      </c>
      <c r="AO35" s="4" t="str">
        <f t="shared" si="24"/>
        <v>2.3.9</v>
      </c>
      <c r="AP35" s="5">
        <f t="shared" si="13"/>
        <v>1456.76</v>
      </c>
      <c r="AQ35" s="3"/>
      <c r="AR35" s="3" t="s">
        <v>223</v>
      </c>
      <c r="AS35" s="3" t="s">
        <v>224</v>
      </c>
      <c r="AT35" s="64">
        <v>135000</v>
      </c>
      <c r="AU35" s="4" t="str">
        <f t="shared" si="27"/>
        <v>2.6.5</v>
      </c>
      <c r="AV35" s="5">
        <f t="shared" si="15"/>
        <v>135000</v>
      </c>
      <c r="AW35" s="3"/>
      <c r="AX35" s="3" t="s">
        <v>249</v>
      </c>
      <c r="AY35" s="3" t="s">
        <v>250</v>
      </c>
      <c r="AZ35" s="3">
        <v>164800</v>
      </c>
      <c r="BA35" s="4" t="str">
        <f t="shared" si="28"/>
        <v>2.2.9</v>
      </c>
      <c r="BB35" s="5">
        <f t="shared" si="17"/>
        <v>164800</v>
      </c>
      <c r="BC35" s="3"/>
      <c r="BD35" s="3" t="s">
        <v>167</v>
      </c>
      <c r="BE35" s="3" t="s">
        <v>168</v>
      </c>
      <c r="BF35" s="3">
        <v>114173.72</v>
      </c>
      <c r="BG35" s="4" t="str">
        <f t="shared" si="29"/>
        <v>2.3.7</v>
      </c>
      <c r="BH35" s="5">
        <f t="shared" si="19"/>
        <v>114173.72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 t="s">
        <v>175</v>
      </c>
      <c r="AA36" s="7" t="s">
        <v>176</v>
      </c>
      <c r="AB36" s="7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67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 t="s">
        <v>107</v>
      </c>
      <c r="AY36" s="3" t="s">
        <v>108</v>
      </c>
      <c r="AZ36" s="3">
        <v>33912.17</v>
      </c>
      <c r="BA36" s="4" t="str">
        <f t="shared" si="28"/>
        <v>2.3.1</v>
      </c>
      <c r="BB36" s="5">
        <f t="shared" si="17"/>
        <v>33912.17</v>
      </c>
      <c r="BC36" s="3"/>
      <c r="BD36" s="3" t="s">
        <v>169</v>
      </c>
      <c r="BE36" s="3" t="s">
        <v>170</v>
      </c>
      <c r="BF36" s="3">
        <v>54536.45</v>
      </c>
      <c r="BG36" s="4" t="str">
        <f t="shared" si="29"/>
        <v>2.3.9</v>
      </c>
      <c r="BH36" s="5">
        <f t="shared" si="19"/>
        <v>54536.45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 t="s">
        <v>209</v>
      </c>
      <c r="AA37" s="7" t="s">
        <v>210</v>
      </c>
      <c r="AB37" s="7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67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 t="s">
        <v>157</v>
      </c>
      <c r="AY37" s="3" t="s">
        <v>158</v>
      </c>
      <c r="AZ37" s="3">
        <v>34558.550000000003</v>
      </c>
      <c r="BA37" s="4" t="str">
        <f t="shared" si="28"/>
        <v>2.3.3</v>
      </c>
      <c r="BB37" s="5">
        <f t="shared" si="17"/>
        <v>34558.550000000003</v>
      </c>
      <c r="BC37" s="3"/>
      <c r="BD37" s="3" t="s">
        <v>171</v>
      </c>
      <c r="BE37" s="3" t="s">
        <v>172</v>
      </c>
      <c r="BF37" s="3">
        <v>24040.06</v>
      </c>
      <c r="BG37" s="4" t="str">
        <f t="shared" si="29"/>
        <v>2.3.9</v>
      </c>
      <c r="BH37" s="5">
        <f t="shared" si="19"/>
        <v>24040.06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 t="s">
        <v>177</v>
      </c>
      <c r="AA38" s="7" t="s">
        <v>178</v>
      </c>
      <c r="AB38" s="7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67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 t="s">
        <v>159</v>
      </c>
      <c r="AY38" s="3" t="s">
        <v>160</v>
      </c>
      <c r="AZ38" s="3">
        <v>448800</v>
      </c>
      <c r="BA38" s="4" t="str">
        <f t="shared" si="28"/>
        <v>2.3.7</v>
      </c>
      <c r="BB38" s="5">
        <f t="shared" si="17"/>
        <v>448800</v>
      </c>
      <c r="BC38" s="3"/>
      <c r="BD38" s="3" t="s">
        <v>173</v>
      </c>
      <c r="BE38" s="3" t="s">
        <v>174</v>
      </c>
      <c r="BF38" s="3">
        <v>195.95</v>
      </c>
      <c r="BG38" s="4" t="str">
        <f t="shared" si="29"/>
        <v>2.3.9</v>
      </c>
      <c r="BH38" s="5">
        <f t="shared" si="19"/>
        <v>195.95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 t="s">
        <v>223</v>
      </c>
      <c r="AA39" s="7" t="s">
        <v>224</v>
      </c>
      <c r="AB39" s="7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67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 t="s">
        <v>161</v>
      </c>
      <c r="AY39" s="3" t="s">
        <v>162</v>
      </c>
      <c r="AZ39" s="3">
        <v>203000</v>
      </c>
      <c r="BA39" s="4" t="str">
        <f t="shared" si="28"/>
        <v>2.3.7</v>
      </c>
      <c r="BB39" s="5">
        <f t="shared" si="17"/>
        <v>203000</v>
      </c>
      <c r="BC39" s="3"/>
      <c r="BD39" s="3" t="s">
        <v>175</v>
      </c>
      <c r="BE39" s="3" t="s">
        <v>176</v>
      </c>
      <c r="BF39" s="3">
        <v>194948.552</v>
      </c>
      <c r="BG39" s="4" t="str">
        <f t="shared" si="29"/>
        <v>2.3.9</v>
      </c>
      <c r="BH39" s="5">
        <f t="shared" si="19"/>
        <v>194948.552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67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 t="s">
        <v>163</v>
      </c>
      <c r="AY40" s="3" t="s">
        <v>164</v>
      </c>
      <c r="AZ40" s="3">
        <v>2050</v>
      </c>
      <c r="BA40" s="4" t="str">
        <f t="shared" si="28"/>
        <v>2.3.7</v>
      </c>
      <c r="BB40" s="5">
        <f t="shared" si="17"/>
        <v>2050</v>
      </c>
      <c r="BC40" s="3"/>
      <c r="BD40" s="3" t="s">
        <v>177</v>
      </c>
      <c r="BE40" s="3" t="s">
        <v>178</v>
      </c>
      <c r="BF40" s="3">
        <v>1050</v>
      </c>
      <c r="BG40" s="4" t="str">
        <f t="shared" si="29"/>
        <v>2.3.9</v>
      </c>
      <c r="BH40" s="5">
        <f t="shared" si="19"/>
        <v>1050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 t="s">
        <v>165</v>
      </c>
      <c r="AY41" s="3" t="s">
        <v>166</v>
      </c>
      <c r="AZ41" s="3">
        <v>960</v>
      </c>
      <c r="BA41" s="4" t="str">
        <f t="shared" si="28"/>
        <v>2.3.7</v>
      </c>
      <c r="BB41" s="5">
        <f t="shared" si="17"/>
        <v>960</v>
      </c>
      <c r="BC41" s="3"/>
      <c r="BD41" s="3" t="s">
        <v>211</v>
      </c>
      <c r="BE41" s="3" t="s">
        <v>212</v>
      </c>
      <c r="BF41" s="3">
        <v>27755</v>
      </c>
      <c r="BG41" s="4" t="str">
        <f t="shared" si="29"/>
        <v>2.3.9</v>
      </c>
      <c r="BH41" s="5">
        <f t="shared" si="19"/>
        <v>27755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 t="s">
        <v>221</v>
      </c>
      <c r="AY42" s="3" t="s">
        <v>222</v>
      </c>
      <c r="AZ42" s="3">
        <v>1650000</v>
      </c>
      <c r="BA42" s="4" t="str">
        <f t="shared" si="28"/>
        <v>2.3.7</v>
      </c>
      <c r="BB42" s="5">
        <f t="shared" si="17"/>
        <v>1650000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 t="s">
        <v>167</v>
      </c>
      <c r="AY43" s="3" t="s">
        <v>168</v>
      </c>
      <c r="AZ43" s="3">
        <v>824332.24</v>
      </c>
      <c r="BA43" s="4" t="str">
        <f t="shared" si="28"/>
        <v>2.3.7</v>
      </c>
      <c r="BB43" s="5">
        <f t="shared" si="17"/>
        <v>824332.24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 t="s">
        <v>169</v>
      </c>
      <c r="AY44" s="3" t="s">
        <v>170</v>
      </c>
      <c r="AZ44" s="3">
        <v>779.75</v>
      </c>
      <c r="BA44" s="4" t="str">
        <f t="shared" si="28"/>
        <v>2.3.9</v>
      </c>
      <c r="BB44" s="5">
        <f t="shared" si="17"/>
        <v>779.75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 t="s">
        <v>171</v>
      </c>
      <c r="AY45" s="3" t="s">
        <v>172</v>
      </c>
      <c r="AZ45" s="3">
        <v>445</v>
      </c>
      <c r="BA45" s="4" t="str">
        <f t="shared" si="28"/>
        <v>2.3.9</v>
      </c>
      <c r="BB45" s="5">
        <f t="shared" si="17"/>
        <v>445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 t="s">
        <v>173</v>
      </c>
      <c r="AY46" s="3" t="s">
        <v>174</v>
      </c>
      <c r="AZ46" s="3">
        <v>2829.05</v>
      </c>
      <c r="BA46" s="4" t="str">
        <f t="shared" si="28"/>
        <v>2.3.9</v>
      </c>
      <c r="BB46" s="5">
        <f t="shared" si="17"/>
        <v>2829.05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 t="s">
        <v>175</v>
      </c>
      <c r="AY47" s="3" t="s">
        <v>176</v>
      </c>
      <c r="AZ47" s="3">
        <v>5717.9</v>
      </c>
      <c r="BA47" s="4" t="str">
        <f t="shared" si="28"/>
        <v>2.3.9</v>
      </c>
      <c r="BB47" s="5">
        <f t="shared" si="17"/>
        <v>5717.9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 t="s">
        <v>251</v>
      </c>
      <c r="AY48" s="3" t="s">
        <v>252</v>
      </c>
      <c r="AZ48" s="3">
        <v>1775</v>
      </c>
      <c r="BA48" s="4" t="str">
        <f t="shared" si="28"/>
        <v>2.3.9</v>
      </c>
      <c r="BB48" s="5">
        <f t="shared" si="17"/>
        <v>1775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 t="s">
        <v>177</v>
      </c>
      <c r="AY49" s="3" t="s">
        <v>178</v>
      </c>
      <c r="AZ49" s="3">
        <v>8250</v>
      </c>
      <c r="BA49" s="4" t="str">
        <f t="shared" si="28"/>
        <v>2.3.9</v>
      </c>
      <c r="BB49" s="5">
        <f t="shared" si="17"/>
        <v>8250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 t="s">
        <v>213</v>
      </c>
      <c r="AY50" s="3" t="s">
        <v>214</v>
      </c>
      <c r="AZ50" s="3">
        <v>298216.42</v>
      </c>
      <c r="BA50" s="4" t="str">
        <f t="shared" si="28"/>
        <v>2.4.1</v>
      </c>
      <c r="BB50" s="5">
        <f t="shared" si="17"/>
        <v>298216.42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 t="s">
        <v>253</v>
      </c>
      <c r="AY51" s="3" t="s">
        <v>254</v>
      </c>
      <c r="AZ51" s="3">
        <v>4311022.58</v>
      </c>
      <c r="BA51" s="4" t="str">
        <f t="shared" si="28"/>
        <v>2.6.4</v>
      </c>
      <c r="BB51" s="5">
        <f t="shared" si="17"/>
        <v>4311022.58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 t="s">
        <v>237</v>
      </c>
      <c r="AY52" s="3" t="s">
        <v>238</v>
      </c>
      <c r="AZ52" s="3">
        <v>500110</v>
      </c>
      <c r="BA52" s="4" t="str">
        <f t="shared" si="28"/>
        <v>2.6.5</v>
      </c>
      <c r="BB52" s="5">
        <f t="shared" si="17"/>
        <v>500110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topLeftCell="E76" zoomScaleNormal="100" zoomScaleSheetLayoutView="100" workbookViewId="0">
      <selection activeCell="J90" sqref="J90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9.75" customHeigh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ht="78.599999999999994" customHeight="1" x14ac:dyDescent="0.25">
      <c r="B3" s="75" t="s">
        <v>132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s="10" customFormat="1" ht="31.5" customHeight="1" x14ac:dyDescent="0.25">
      <c r="A4" s="76" t="s">
        <v>0</v>
      </c>
      <c r="B4" s="76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250368936.21200001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24176473.039999999</v>
      </c>
      <c r="I5" s="12">
        <f t="shared" ca="1" si="0"/>
        <v>24423492.170000002</v>
      </c>
      <c r="J5" s="12">
        <f ca="1">+J6+J12+J22+J32+J48+J65</f>
        <v>24209396.329999998</v>
      </c>
      <c r="K5" s="12">
        <f ca="1">+K6+K12+K22+K32+K48+K65</f>
        <v>25698923.329999998</v>
      </c>
      <c r="L5" s="12">
        <f t="shared" ca="1" si="0"/>
        <v>32862154.820000008</v>
      </c>
      <c r="M5" s="12">
        <f t="shared" ca="1" si="0"/>
        <v>22700179.151999999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151287082.33000001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15076950.629999999</v>
      </c>
      <c r="I6" s="12">
        <f t="shared" ref="I6:M6" ca="1" si="2">SUM(I7:I11)</f>
        <v>14768103.699999999</v>
      </c>
      <c r="J6" s="12">
        <f t="shared" ca="1" si="2"/>
        <v>14964294.41</v>
      </c>
      <c r="K6" s="12">
        <f t="shared" ca="1" si="2"/>
        <v>15214917.100000001</v>
      </c>
      <c r="L6" s="12">
        <f t="shared" ca="1" si="2"/>
        <v>14822284.210000001</v>
      </c>
      <c r="M6" s="12">
        <f t="shared" ca="1" si="2"/>
        <v>15342510.43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123137552.84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12292744</v>
      </c>
      <c r="I7" s="17">
        <f ca="1">SUMIF(Datos!$AI$6:$AJ$66,A7,Datos!$AJ$6:$AJ$67)</f>
        <v>12105694</v>
      </c>
      <c r="J7" s="17">
        <f ca="1">SUMIF(Datos!$AO$6:$AP$65,A7,Datos!$AP$6:$AP$66)</f>
        <v>12056994</v>
      </c>
      <c r="K7" s="17">
        <f ca="1">SUMIF(Datos!$AU$6:$AV$73,A7,Datos!$AV$6:$AV$73)</f>
        <v>12430944</v>
      </c>
      <c r="L7" s="17">
        <f ca="1">SUMIF(Datos!$BA$6:$BB$73,A7,Datos!$BB$6:$BB$73)</f>
        <v>12049544</v>
      </c>
      <c r="M7" s="17">
        <f ca="1">SUMIF(Datos!$BG$6:$BH$73,A7,Datos!$BH$6:$BH$73)</f>
        <v>12525906.84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6882435.8200000003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679283.35</v>
      </c>
      <c r="I8" s="17">
        <f ca="1">SUMIF(Datos!$AI$6:$AJ$66,A8,Datos!$AJ$6:$AJ$67)</f>
        <v>586273.42000000004</v>
      </c>
      <c r="J8" s="17">
        <f ca="1">SUMIF(Datos!$AO$6:$AP$65,A8,Datos!$AP$6:$AP$66)</f>
        <v>838442.56</v>
      </c>
      <c r="K8" s="17">
        <f ca="1">SUMIF(Datos!$AU$6:$AV$73,A8,Datos!$AV$6:$AV$73)</f>
        <v>657503.71</v>
      </c>
      <c r="L8" s="17">
        <f ca="1">SUMIF(Datos!$BA$6:$BB$73,A8,Datos!$BB$6:$BB$73)</f>
        <v>705245.42</v>
      </c>
      <c r="M8" s="17">
        <f ca="1">SUMIF(Datos!$BG$6:$BH$73,A8,Datos!$BH$6:$BH$73)</f>
        <v>740662.82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2325000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215000</v>
      </c>
      <c r="I9" s="17">
        <f ca="1">SUMIF(Datos!$AI$6:$AJ$66,A9,Datos!$AJ$6:$AJ$67)</f>
        <v>215000</v>
      </c>
      <c r="J9" s="17">
        <f ca="1">SUMIF(Datos!$AO$6:$AP$65,A9,Datos!$AP$6:$AP$66)</f>
        <v>215000</v>
      </c>
      <c r="K9" s="17">
        <f ca="1">SUMIF(Datos!$AU$6:$AV$73,A9,Datos!$AV$6:$AV$73)</f>
        <v>215000</v>
      </c>
      <c r="L9" s="17">
        <f ca="1">SUMIF(Datos!$BA$6:$BB$73,A9,Datos!$BB$6:$BB$73)</f>
        <v>215000</v>
      </c>
      <c r="M9" s="17">
        <f ca="1">SUMIF(Datos!$BG$6:$BH$73,A9,Datos!$BH$6:$BH$73)</f>
        <v>215000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18942093.669999998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1889923.28</v>
      </c>
      <c r="I11" s="17">
        <f ca="1">SUMIF(Datos!$AI$6:$AJ$66,A11,Datos!$AJ$6:$AJ$67)</f>
        <v>1861136.28</v>
      </c>
      <c r="J11" s="17">
        <f ca="1">SUMIF(Datos!$AO$6:$AP$65,A11,Datos!$AP$6:$AP$66)</f>
        <v>1853857.85</v>
      </c>
      <c r="K11" s="17">
        <f ca="1">SUMIF(Datos!$AU$6:$AV$73,A11,Datos!$AV$6:$AV$73)</f>
        <v>1911469.3900000001</v>
      </c>
      <c r="L11" s="17">
        <f ca="1">SUMIF(Datos!$BA$6:$BB$73,A11,Datos!$BB$6:$BB$73)</f>
        <v>1852494.79</v>
      </c>
      <c r="M11" s="17">
        <f ca="1">SUMIF(Datos!$BG$6:$BH$73,A11,Datos!$BH$6:$BH$73)</f>
        <v>1860940.7699999998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69368266.840000004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6565290.2000000002</v>
      </c>
      <c r="I12" s="12">
        <f t="shared" ca="1" si="4"/>
        <v>7965337.4600000009</v>
      </c>
      <c r="J12" s="12">
        <f t="shared" ca="1" si="4"/>
        <v>5887832.8799999999</v>
      </c>
      <c r="K12" s="12">
        <f t="shared" ca="1" si="4"/>
        <v>6900061.8799999999</v>
      </c>
      <c r="L12" s="12">
        <f t="shared" ca="1" si="4"/>
        <v>9713111.9500000011</v>
      </c>
      <c r="M12" s="12">
        <f t="shared" ca="1" si="4"/>
        <v>6100041.9899999993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54519621.609999999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5898253.6299999999</v>
      </c>
      <c r="I13" s="17">
        <f ca="1">SUMIF(Datos!$AI$6:$AJ$66,A13,Datos!$AJ$6:$AJ$67)</f>
        <v>5542877.2300000004</v>
      </c>
      <c r="J13" s="17">
        <f ca="1">SUMIF(Datos!$AO$6:$AP$65,A13,Datos!$AP$6:$AP$66)</f>
        <v>5225907.04</v>
      </c>
      <c r="K13" s="17">
        <f ca="1">SUMIF(Datos!$AU$6:$AV$73,A13,Datos!$AV$6:$AV$73)</f>
        <v>5510695.0300000003</v>
      </c>
      <c r="L13" s="17">
        <f ca="1">SUMIF(Datos!$BA$6:$BB$73,A13,Datos!$BB$6:$BB$73)</f>
        <v>6265633.9400000004</v>
      </c>
      <c r="M13" s="17">
        <f ca="1">SUMIF(Datos!$BG$6:$BH$73,A13,Datos!$BH$6:$BH$73)</f>
        <v>4427537.68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906149.39000000013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27889.919999999998</v>
      </c>
      <c r="I14" s="17">
        <f ca="1">SUMIF(Datos!$AI$6:$AJ$66,A14,Datos!$AJ$6:$AJ$67)</f>
        <v>66541.45</v>
      </c>
      <c r="J14" s="17">
        <f ca="1">SUMIF(Datos!$AO$6:$AP$65,A14,Datos!$AP$6:$AP$66)</f>
        <v>31630.95</v>
      </c>
      <c r="K14" s="17">
        <f ca="1">SUMIF(Datos!$AU$6:$AV$73,A14,Datos!$AV$6:$AV$73)</f>
        <v>238000</v>
      </c>
      <c r="L14" s="17">
        <f ca="1">SUMIF(Datos!$BA$6:$BB$73,A14,Datos!$BB$6:$BB$73)</f>
        <v>87500</v>
      </c>
      <c r="M14" s="17">
        <f ca="1">SUMIF(Datos!$BG$6:$BH$73,A14,Datos!$BH$6:$BH$73)</f>
        <v>136211.31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672250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76700</v>
      </c>
      <c r="I15" s="17">
        <f ca="1">SUMIF(Datos!$AI$6:$AJ$66,A15,Datos!$AJ$6:$AJ$67)</f>
        <v>0</v>
      </c>
      <c r="J15" s="17">
        <f ca="1">SUMIF(Datos!$AO$6:$AP$65,A15,Datos!$AP$6:$AP$66)</f>
        <v>101900</v>
      </c>
      <c r="K15" s="17">
        <f ca="1">SUMIF(Datos!$AU$6:$AV$73,A15,Datos!$AV$6:$AV$73)</f>
        <v>127550</v>
      </c>
      <c r="L15" s="17">
        <f ca="1">SUMIF(Datos!$BA$6:$BB$73,A15,Datos!$BB$6:$BB$73)</f>
        <v>76700</v>
      </c>
      <c r="M15" s="17">
        <f ca="1">SUMIF(Datos!$BG$6:$BH$73,A15,Datos!$BH$6:$BH$73)</f>
        <v>78300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175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175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1605841.52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518699.58</v>
      </c>
      <c r="J17" s="17">
        <f ca="1">SUMIF(Datos!$AO$6:$AP$65,A17,Datos!$AP$6:$AP$66)</f>
        <v>74000</v>
      </c>
      <c r="K17" s="17">
        <f ca="1">SUMIF(Datos!$AU$6:$AV$73,A17,Datos!$AV$6:$AV$73)</f>
        <v>171640</v>
      </c>
      <c r="L17" s="17">
        <f ca="1">SUMIF(Datos!$BA$6:$BB$73,A17,Datos!$BB$6:$BB$73)</f>
        <v>602208.84000000008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615850.93999999994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45048.24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525754.46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5017470.84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280440</v>
      </c>
      <c r="I19" s="17">
        <f ca="1">SUMIF(Datos!$AI$6:$AJ$66,A19,Datos!$AJ$6:$AJ$67)</f>
        <v>872984.36</v>
      </c>
      <c r="J19" s="17">
        <f ca="1">SUMIF(Datos!$AO$6:$AP$65,A19,Datos!$AP$6:$AP$66)</f>
        <v>62083.05</v>
      </c>
      <c r="K19" s="17">
        <f ca="1">SUMIF(Datos!$AU$6:$AV$73,A19,Datos!$AV$6:$AV$73)</f>
        <v>169491.52</v>
      </c>
      <c r="L19" s="17">
        <f ca="1">SUMIF(Datos!$BA$6:$BB$73,A19,Datos!$BB$6:$BB$73)</f>
        <v>768996.32000000007</v>
      </c>
      <c r="M19" s="17">
        <f ca="1">SUMIF(Datos!$BG$6:$BH$73,A19,Datos!$BH$6:$BH$73)</f>
        <v>676315.18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5642295.5200000005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281831.65000000002</v>
      </c>
      <c r="I20" s="17">
        <f ca="1">SUMIF(Datos!$AI$6:$AJ$66,A20,Datos!$AJ$6:$AJ$67)</f>
        <v>917146.60000000009</v>
      </c>
      <c r="J20" s="17">
        <f ca="1">SUMIF(Datos!$AO$6:$AP$65,A20,Datos!$AP$6:$AP$66)</f>
        <v>392311.84</v>
      </c>
      <c r="K20" s="17">
        <f ca="1">SUMIF(Datos!$AU$6:$AV$73,A20,Datos!$AV$6:$AV$73)</f>
        <v>682685.33</v>
      </c>
      <c r="L20" s="17">
        <f ca="1">SUMIF(Datos!$BA$6:$BB$73,A20,Datos!$BB$6:$BB$73)</f>
        <v>1221518.3900000001</v>
      </c>
      <c r="M20" s="17">
        <f ca="1">SUMIF(Datos!$BG$6:$BH$73,A20,Datos!$BH$6:$BH$73)</f>
        <v>568477.81999999995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388612.02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2040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164800</v>
      </c>
      <c r="M21" s="17">
        <f ca="1">SUMIF(Datos!$BG$6:$BH$73,A21,Datos!$BH$6:$BH$73)</f>
        <v>213200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20847181.592000004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2324972.21</v>
      </c>
      <c r="I22" s="14">
        <f t="shared" ref="I22:M22" ca="1" si="5">SUM(I23:I31)</f>
        <v>1690051.01</v>
      </c>
      <c r="J22" s="14">
        <f t="shared" ca="1" si="5"/>
        <v>2898687.04</v>
      </c>
      <c r="K22" s="14">
        <f t="shared" ca="1" si="5"/>
        <v>3448944.3499999996</v>
      </c>
      <c r="L22" s="14">
        <f t="shared" ca="1" si="5"/>
        <v>3217409.6600000006</v>
      </c>
      <c r="M22" s="14">
        <f t="shared" ca="1" si="5"/>
        <v>1257626.7319999998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463390.43999999994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55232.29</v>
      </c>
      <c r="I23" s="17">
        <f ca="1">SUMIF(Datos!$AI$6:$AJ$66,A23,Datos!$AJ$6:$AJ$67)</f>
        <v>42126.09</v>
      </c>
      <c r="J23" s="17">
        <f ca="1">SUMIF(Datos!$AO$6:$AP$65,A23,Datos!$AP$6:$AP$66)</f>
        <v>21237.31</v>
      </c>
      <c r="K23" s="17">
        <f ca="1">SUMIF(Datos!$AU$6:$AV$73,A23,Datos!$AV$6:$AV$73)</f>
        <v>21552</v>
      </c>
      <c r="L23" s="17">
        <f ca="1">SUMIF(Datos!$BA$6:$BB$73,A23,Datos!$BB$6:$BB$73)</f>
        <v>33912.17</v>
      </c>
      <c r="M23" s="17">
        <f ca="1">SUMIF(Datos!$BG$6:$BH$73,A23,Datos!$BH$6:$BH$73)</f>
        <v>26815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1113743.69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637635.49</v>
      </c>
      <c r="L25" s="17">
        <f ca="1">SUMIF(Datos!$BA$6:$BB$73,A25,Datos!$BB$6:$BB$73)</f>
        <v>34558.550000000003</v>
      </c>
      <c r="M25" s="17">
        <f ca="1">SUMIF(Datos!$BG$6:$BH$73,A25,Datos!$BH$6:$BH$73)</f>
        <v>62012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1046828.66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222412.94</v>
      </c>
      <c r="I28" s="17">
        <f ca="1">SUMIF(Datos!$AI$6:$AJ$66,A28,Datos!$AJ$6:$AJ$67)</f>
        <v>0</v>
      </c>
      <c r="J28" s="17">
        <f ca="1">SUMIF(Datos!$AO$6:$AP$65,A28,Datos!$AP$6:$AP$66)</f>
        <v>139400</v>
      </c>
      <c r="K28" s="17">
        <f ca="1">SUMIF(Datos!$AU$6:$AV$73,A28,Datos!$AV$6:$AV$73)</f>
        <v>183050.85</v>
      </c>
      <c r="L28" s="17">
        <f ca="1">SUMIF(Datos!$BA$6:$BB$73,A28,Datos!$BB$6:$BB$73)</f>
        <v>0</v>
      </c>
      <c r="M28" s="17">
        <f ca="1">SUMIF(Datos!$BG$6:$BH$73,A28,Datos!$BH$6:$BH$73)</f>
        <v>27100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14827936.960000001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1963955</v>
      </c>
      <c r="I29" s="17">
        <f ca="1">SUMIF(Datos!$AI$6:$AJ$66,A29,Datos!$AJ$6:$AJ$67)</f>
        <v>1526255</v>
      </c>
      <c r="J29" s="17">
        <f ca="1">SUMIF(Datos!$AO$6:$AP$65,A29,Datos!$AP$6:$AP$66)</f>
        <v>2695545</v>
      </c>
      <c r="K29" s="17">
        <f ca="1">SUMIF(Datos!$AU$6:$AV$73,A29,Datos!$AV$6:$AV$73)</f>
        <v>1254650</v>
      </c>
      <c r="L29" s="17">
        <f ca="1">SUMIF(Datos!$BA$6:$BB$73,A29,Datos!$BB$6:$BB$73)</f>
        <v>3129142.24</v>
      </c>
      <c r="M29" s="17">
        <f ca="1">SUMIF(Datos!$BG$6:$BH$73,A29,Datos!$BH$6:$BH$73)</f>
        <v>839173.72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3395281.8420000002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83371.98</v>
      </c>
      <c r="I31" s="17">
        <f ca="1">SUMIF(Datos!$AI$6:$AJ$66,A31,Datos!$AJ$6:$AJ$67)</f>
        <v>121669.92000000001</v>
      </c>
      <c r="J31" s="17">
        <f ca="1">SUMIF(Datos!$AO$6:$AP$65,A31,Datos!$AP$6:$AP$66)</f>
        <v>42504.73</v>
      </c>
      <c r="K31" s="17">
        <f ca="1">SUMIF(Datos!$AU$6:$AV$73,A31,Datos!$AV$6:$AV$73)</f>
        <v>1352056.01</v>
      </c>
      <c r="L31" s="17">
        <f ca="1">SUMIF(Datos!$BA$6:$BB$73,A31,Datos!$BB$6:$BB$73)</f>
        <v>19796.7</v>
      </c>
      <c r="M31" s="17">
        <f ca="1">SUMIF(Datos!$BG$6:$BH$73,A31,Datos!$BH$6:$BH$73)</f>
        <v>302526.01199999999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771784.7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298216.42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771784.7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298216.42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5649459.5800000001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209260</v>
      </c>
      <c r="I48" s="14">
        <f t="shared" ca="1" si="8"/>
        <v>0</v>
      </c>
      <c r="J48" s="14">
        <f t="shared" ca="1" si="8"/>
        <v>458582</v>
      </c>
      <c r="K48" s="14">
        <f t="shared" ca="1" si="8"/>
        <v>135000</v>
      </c>
      <c r="L48" s="14">
        <f t="shared" ca="1" si="8"/>
        <v>4811132.58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4311022.58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4311022.58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1334657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209260</v>
      </c>
      <c r="I53" s="17">
        <f ca="1">SUMIF(Datos!$AI$6:$AJ$66,A53,Datos!$AJ$6:$AJ$67)</f>
        <v>0</v>
      </c>
      <c r="J53" s="17">
        <f ca="1">SUMIF(Datos!$AO$6:$AP$65,A53,Datos!$AP$6:$AP$66)</f>
        <v>458582</v>
      </c>
      <c r="K53" s="17">
        <f ca="1">SUMIF(Datos!$AU$6:$AV$73,A53,Datos!$AV$6:$AV$73)</f>
        <v>135000</v>
      </c>
      <c r="L53" s="17">
        <f ca="1">SUMIF(Datos!$BA$6:$BB$73,A53,Datos!$BB$6:$BB$73)</f>
        <v>500110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3"/>
      <c r="C69" s="73"/>
      <c r="D69" s="73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250368936.21199995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24176473.039999999</v>
      </c>
      <c r="I70" s="57">
        <f t="shared" ca="1" si="12"/>
        <v>24423492.170000006</v>
      </c>
      <c r="J70" s="57">
        <f t="shared" ca="1" si="12"/>
        <v>24209396.330000002</v>
      </c>
      <c r="K70" s="57">
        <f t="shared" ca="1" si="12"/>
        <v>25698923.330000006</v>
      </c>
      <c r="L70" s="57">
        <f t="shared" ca="1" si="12"/>
        <v>32862154.820000008</v>
      </c>
      <c r="M70" s="57">
        <f t="shared" ca="1" si="12"/>
        <v>22700179.152000003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250368936.21199995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24176473.039999999</v>
      </c>
      <c r="I83" s="60">
        <f t="shared" ca="1" si="18"/>
        <v>24423492.170000006</v>
      </c>
      <c r="J83" s="60">
        <f ca="1">+J81+J70</f>
        <v>24209396.330000002</v>
      </c>
      <c r="K83" s="60">
        <f ca="1">K81+K70</f>
        <v>25698923.330000006</v>
      </c>
      <c r="L83" s="60">
        <f t="shared" ca="1" si="18"/>
        <v>32862154.820000008</v>
      </c>
      <c r="M83" s="60">
        <f t="shared" ca="1" si="18"/>
        <v>22700179.152000003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1">
        <v>0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T86" s="32"/>
    </row>
    <row r="87" spans="1:20" ht="22.5" customHeight="1" x14ac:dyDescent="0.2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2" t="s">
        <v>124</v>
      </c>
      <c r="G91" s="72"/>
      <c r="H91" s="72"/>
      <c r="I91" s="45"/>
      <c r="J91" s="45"/>
      <c r="K91" s="72" t="s">
        <v>125</v>
      </c>
      <c r="L91" s="72"/>
      <c r="M91" s="72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0" t="s">
        <v>109</v>
      </c>
      <c r="G92" s="70"/>
      <c r="H92" s="70"/>
      <c r="K92" s="70" t="s">
        <v>113</v>
      </c>
      <c r="L92" s="70"/>
      <c r="M92" s="70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0" t="s">
        <v>110</v>
      </c>
      <c r="G93" s="70"/>
      <c r="H93" s="70"/>
      <c r="K93" s="70" t="s">
        <v>111</v>
      </c>
      <c r="L93" s="70"/>
      <c r="M93" s="70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2024-11-11T16:11:23Z</cp:lastPrinted>
  <dcterms:created xsi:type="dcterms:W3CDTF">2019-05-10T17:21:13Z</dcterms:created>
  <dcterms:modified xsi:type="dcterms:W3CDTF">2024-11-11T19:04:10Z</dcterms:modified>
</cp:coreProperties>
</file>