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UIS EMILIO\Desktop\INFORMES TRIMETRAL\"/>
    </mc:Choice>
  </mc:AlternateContent>
  <xr:revisionPtr revIDLastSave="0" documentId="13_ncr:1_{8C748883-507A-43F6-8587-D5848FC9E1E0}" xr6:coauthVersionLast="47" xr6:coauthVersionMax="47" xr10:uidLastSave="{00000000-0000-0000-0000-000000000000}"/>
  <bookViews>
    <workbookView xWindow="-120" yWindow="-120" windowWidth="29040" windowHeight="17520" tabRatio="902" xr2:uid="{586C419E-F930-4AD2-AE8E-450499F48E4C}"/>
  </bookViews>
  <sheets>
    <sheet name="Administrativa Finaciera" sheetId="4" r:id="rId1"/>
    <sheet name="Recursos Humanos" sheetId="5" r:id="rId2"/>
    <sheet name="OAI" sheetId="13" r:id="rId3"/>
    <sheet name="Planificacion y Desarrollo" sheetId="7" r:id="rId4"/>
    <sheet name="Analisi Control" sheetId="3" r:id="rId5"/>
    <sheet name="Direccion Tecnica" sheetId="6" r:id="rId6"/>
    <sheet name="Comercial" sheetId="14" r:id="rId7"/>
    <sheet name="EDI" sheetId="15" r:id="rId8"/>
    <sheet name="Igualdad de Genero" sheetId="9" r:id="rId9"/>
    <sheet name="Sostenibilidad Ambiental" sheetId="10" r:id="rId10"/>
    <sheet name="Gestion Integral de Riesgo" sheetId="12" r:id="rId11"/>
    <sheet name="Participacion Ciudadana" sheetId="11" r:id="rId12"/>
  </sheets>
  <definedNames>
    <definedName name="_xlnm.Print_Area" localSheetId="0">'Administrativa Finaciera'!$A$1:$R$115</definedName>
    <definedName name="_xlnm.Print_Area" localSheetId="4">'Analisi Control'!$A$1:$R$31</definedName>
    <definedName name="_xlnm.Print_Area" localSheetId="6">Comercial!$A$1:$R$25</definedName>
    <definedName name="_xlnm.Print_Area" localSheetId="5">'Direccion Tecnica'!$A$1:$R$392</definedName>
    <definedName name="_xlnm.Print_Area" localSheetId="7">EDI!$A$1:$R$49</definedName>
    <definedName name="_xlnm.Print_Area" localSheetId="10">'Gestion Integral de Riesgo'!$A$1:$R$48</definedName>
    <definedName name="_xlnm.Print_Area" localSheetId="8">'Igualdad de Genero'!$A$1:$R$50</definedName>
    <definedName name="_xlnm.Print_Area" localSheetId="2">OAI!$A$1:$R$30</definedName>
    <definedName name="_xlnm.Print_Area" localSheetId="11">'Participacion Ciudadana'!$A$1:$R$60</definedName>
    <definedName name="_xlnm.Print_Area" localSheetId="3">'Planificacion y Desarrollo'!$A$1:$R$162</definedName>
    <definedName name="_xlnm.Print_Area" localSheetId="1">'Recursos Humanos'!$A$1:$R$71</definedName>
    <definedName name="_xlnm.Print_Area" localSheetId="9">'Sostenibilidad Ambiental'!$A$1:$R$57</definedName>
    <definedName name="_xlnm.Print_Titles" localSheetId="0">'Administrativa Finaciera'!$1:$11</definedName>
    <definedName name="_xlnm.Print_Titles" localSheetId="4">'Analisi Control'!$1:$9</definedName>
    <definedName name="_xlnm.Print_Titles" localSheetId="6">Comercial!$1:$6</definedName>
    <definedName name="_xlnm.Print_Titles" localSheetId="5">'Direccion Tecnica'!$1:$10</definedName>
    <definedName name="_xlnm.Print_Titles" localSheetId="7">EDI!$1:$10</definedName>
    <definedName name="_xlnm.Print_Titles" localSheetId="10">'Gestion Integral de Riesgo'!$1:$15</definedName>
    <definedName name="_xlnm.Print_Titles" localSheetId="8">'Igualdad de Genero'!$1:$10</definedName>
    <definedName name="_xlnm.Print_Titles" localSheetId="2">OAI!$1:$6</definedName>
    <definedName name="_xlnm.Print_Titles" localSheetId="11">'Participacion Ciudadana'!$1:$15</definedName>
    <definedName name="_xlnm.Print_Titles" localSheetId="3">'Planificacion y Desarrollo'!$1:$11</definedName>
    <definedName name="_xlnm.Print_Titles" localSheetId="1">'Recursos Humanos'!$1:$11</definedName>
    <definedName name="_xlnm.Print_Titles" localSheetId="9">'Sostenibilidad Ambiental'!$1:$15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15" l="1"/>
  <c r="H42" i="15"/>
  <c r="I42" i="15" s="1"/>
  <c r="G42" i="15"/>
  <c r="F42" i="15"/>
  <c r="E42" i="15"/>
  <c r="D42" i="15"/>
  <c r="H41" i="15"/>
  <c r="R40" i="15"/>
  <c r="Q40" i="15"/>
  <c r="P40" i="15"/>
  <c r="O40" i="15"/>
  <c r="N40" i="15"/>
  <c r="M40" i="15"/>
  <c r="H40" i="15"/>
  <c r="I40" i="15" s="1"/>
  <c r="G40" i="15"/>
  <c r="F40" i="15"/>
  <c r="E40" i="15"/>
  <c r="D40" i="15"/>
  <c r="H39" i="15"/>
  <c r="R38" i="15"/>
  <c r="Q38" i="15"/>
  <c r="P38" i="15"/>
  <c r="O38" i="15"/>
  <c r="N38" i="15"/>
  <c r="M38" i="15"/>
  <c r="H38" i="15"/>
  <c r="I38" i="15" s="1"/>
  <c r="G38" i="15"/>
  <c r="F38" i="15"/>
  <c r="E38" i="15"/>
  <c r="D38" i="15"/>
  <c r="H37" i="15"/>
  <c r="I35" i="15"/>
  <c r="H35" i="15"/>
  <c r="G35" i="15"/>
  <c r="F35" i="15"/>
  <c r="E35" i="15"/>
  <c r="D35" i="15"/>
  <c r="H34" i="15"/>
  <c r="H33" i="15"/>
  <c r="R32" i="15"/>
  <c r="Q32" i="15"/>
  <c r="P32" i="15"/>
  <c r="O32" i="15"/>
  <c r="N32" i="15"/>
  <c r="M32" i="15"/>
  <c r="H32" i="15"/>
  <c r="I32" i="15" s="1"/>
  <c r="G32" i="15"/>
  <c r="F32" i="15"/>
  <c r="E32" i="15"/>
  <c r="D32" i="15"/>
  <c r="H31" i="15"/>
  <c r="R30" i="15"/>
  <c r="Q30" i="15"/>
  <c r="P30" i="15"/>
  <c r="O30" i="15"/>
  <c r="N30" i="15"/>
  <c r="M30" i="15"/>
  <c r="I30" i="15"/>
  <c r="H30" i="15"/>
  <c r="G30" i="15"/>
  <c r="F30" i="15"/>
  <c r="E30" i="15"/>
  <c r="D30" i="15"/>
  <c r="H29" i="15"/>
  <c r="R28" i="15"/>
  <c r="Q28" i="15"/>
  <c r="P28" i="15"/>
  <c r="P25" i="15" s="1"/>
  <c r="O28" i="15"/>
  <c r="O25" i="15" s="1"/>
  <c r="N28" i="15"/>
  <c r="M28" i="15"/>
  <c r="H28" i="15"/>
  <c r="I28" i="15" s="1"/>
  <c r="G28" i="15"/>
  <c r="F28" i="15"/>
  <c r="E28" i="15"/>
  <c r="D28" i="15"/>
  <c r="H27" i="15"/>
  <c r="H26" i="15"/>
  <c r="R25" i="15"/>
  <c r="Q25" i="15"/>
  <c r="N25" i="15"/>
  <c r="M25" i="15"/>
  <c r="H25" i="15"/>
  <c r="I25" i="15" s="1"/>
  <c r="G25" i="15"/>
  <c r="F25" i="15"/>
  <c r="E25" i="15"/>
  <c r="D25" i="15"/>
  <c r="H24" i="15"/>
  <c r="R23" i="15"/>
  <c r="Q23" i="15"/>
  <c r="P23" i="15"/>
  <c r="P20" i="15" s="1"/>
  <c r="O23" i="15"/>
  <c r="O20" i="15" s="1"/>
  <c r="N23" i="15"/>
  <c r="M23" i="15"/>
  <c r="I23" i="15"/>
  <c r="H23" i="15"/>
  <c r="G23" i="15"/>
  <c r="F23" i="15"/>
  <c r="E23" i="15"/>
  <c r="D23" i="15"/>
  <c r="H22" i="15"/>
  <c r="H21" i="15"/>
  <c r="R20" i="15"/>
  <c r="Q20" i="15"/>
  <c r="N20" i="15"/>
  <c r="M20" i="15"/>
  <c r="H20" i="15"/>
  <c r="I20" i="15" s="1"/>
  <c r="G20" i="15"/>
  <c r="F20" i="15"/>
  <c r="E20" i="15"/>
  <c r="D20" i="15"/>
  <c r="H19" i="15"/>
  <c r="H18" i="15"/>
  <c r="H17" i="15"/>
  <c r="R16" i="15"/>
  <c r="Q16" i="15"/>
  <c r="P16" i="15"/>
  <c r="O16" i="15"/>
  <c r="N16" i="15"/>
  <c r="M16" i="15"/>
  <c r="H16" i="15"/>
  <c r="I16" i="15" s="1"/>
  <c r="G16" i="15"/>
  <c r="F16" i="15"/>
  <c r="E16" i="15"/>
  <c r="R20" i="14"/>
  <c r="Q20" i="14"/>
  <c r="G20" i="14"/>
  <c r="H41" i="12"/>
  <c r="H40" i="12"/>
  <c r="R39" i="12"/>
  <c r="Q39" i="12"/>
  <c r="P39" i="12"/>
  <c r="O39" i="12"/>
  <c r="N39" i="12"/>
  <c r="M39" i="12"/>
  <c r="I39" i="12"/>
  <c r="G39" i="12"/>
  <c r="F39" i="12"/>
  <c r="E39" i="12"/>
  <c r="H38" i="12"/>
  <c r="H37" i="12"/>
  <c r="R36" i="12"/>
  <c r="Q36" i="12"/>
  <c r="P36" i="12"/>
  <c r="O36" i="12"/>
  <c r="N36" i="12"/>
  <c r="M36" i="12"/>
  <c r="I36" i="12"/>
  <c r="G36" i="12"/>
  <c r="F36" i="12"/>
  <c r="E36" i="12"/>
  <c r="H35" i="12"/>
  <c r="H34" i="12"/>
  <c r="R33" i="12"/>
  <c r="Q33" i="12"/>
  <c r="P33" i="12"/>
  <c r="O33" i="12"/>
  <c r="N33" i="12"/>
  <c r="M33" i="12"/>
  <c r="I33" i="12"/>
  <c r="G33" i="12"/>
  <c r="F33" i="12"/>
  <c r="E33" i="12"/>
  <c r="H32" i="12"/>
  <c r="R31" i="12"/>
  <c r="Q31" i="12"/>
  <c r="P31" i="12"/>
  <c r="O31" i="12"/>
  <c r="N31" i="12"/>
  <c r="M31" i="12"/>
  <c r="I31" i="12"/>
  <c r="G31" i="12"/>
  <c r="F31" i="12"/>
  <c r="E31" i="12"/>
  <c r="H30" i="12"/>
  <c r="R29" i="12"/>
  <c r="Q29" i="12"/>
  <c r="P29" i="12"/>
  <c r="O29" i="12"/>
  <c r="N29" i="12"/>
  <c r="M29" i="12"/>
  <c r="I29" i="12"/>
  <c r="G29" i="12"/>
  <c r="F29" i="12"/>
  <c r="E29" i="12"/>
  <c r="R27" i="12"/>
  <c r="Q27" i="12"/>
  <c r="P27" i="12"/>
  <c r="O27" i="12"/>
  <c r="N27" i="12"/>
  <c r="M27" i="12"/>
  <c r="G27" i="12"/>
  <c r="F27" i="12"/>
  <c r="E27" i="12"/>
  <c r="R25" i="12"/>
  <c r="Q25" i="12"/>
  <c r="P25" i="12"/>
  <c r="O25" i="12"/>
  <c r="N25" i="12"/>
  <c r="M25" i="12"/>
  <c r="G25" i="12"/>
  <c r="F25" i="12"/>
  <c r="E25" i="12"/>
  <c r="R20" i="12"/>
  <c r="Q20" i="12"/>
  <c r="P20" i="12"/>
  <c r="O20" i="12"/>
  <c r="N20" i="12"/>
  <c r="M20" i="12"/>
  <c r="G20" i="12"/>
  <c r="F20" i="12"/>
  <c r="E20" i="12"/>
  <c r="E18" i="12"/>
  <c r="E16" i="12" s="1"/>
  <c r="R16" i="12"/>
  <c r="Q16" i="12"/>
  <c r="P16" i="12"/>
  <c r="O16" i="12"/>
  <c r="N16" i="12"/>
  <c r="M16" i="12"/>
  <c r="G16" i="12"/>
  <c r="F16" i="12"/>
  <c r="H48" i="11"/>
  <c r="H45" i="10"/>
  <c r="R42" i="10"/>
  <c r="Q42" i="10"/>
  <c r="P42" i="10"/>
  <c r="O42" i="10"/>
  <c r="N42" i="10"/>
  <c r="M42" i="10"/>
  <c r="I42" i="10"/>
  <c r="H42" i="10"/>
  <c r="F42" i="10"/>
  <c r="P40" i="10"/>
  <c r="O40" i="10"/>
  <c r="N40" i="10"/>
  <c r="M40" i="10"/>
  <c r="H40" i="10"/>
  <c r="F40" i="10"/>
  <c r="R36" i="10"/>
  <c r="Q36" i="10"/>
  <c r="P36" i="10"/>
  <c r="O36" i="10"/>
  <c r="N36" i="10"/>
  <c r="M36" i="10"/>
  <c r="I36" i="10"/>
  <c r="H36" i="10"/>
  <c r="F36" i="10"/>
  <c r="R33" i="10"/>
  <c r="Q33" i="10"/>
  <c r="P33" i="10"/>
  <c r="O33" i="10"/>
  <c r="N33" i="10"/>
  <c r="M33" i="10"/>
  <c r="I33" i="10"/>
  <c r="H33" i="10"/>
  <c r="F33" i="10"/>
  <c r="R29" i="10"/>
  <c r="Q29" i="10"/>
  <c r="P29" i="10"/>
  <c r="O29" i="10"/>
  <c r="N29" i="10"/>
  <c r="M29" i="10"/>
  <c r="I29" i="10"/>
  <c r="H29" i="10"/>
  <c r="F29" i="10"/>
  <c r="R26" i="10"/>
  <c r="Q26" i="10"/>
  <c r="P26" i="10"/>
  <c r="O26" i="10"/>
  <c r="N26" i="10"/>
  <c r="M26" i="10"/>
  <c r="H26" i="10"/>
  <c r="F26" i="10"/>
  <c r="R24" i="10"/>
  <c r="Q24" i="10"/>
  <c r="P24" i="10"/>
  <c r="O24" i="10"/>
  <c r="N24" i="10"/>
  <c r="M24" i="10"/>
  <c r="H24" i="10"/>
  <c r="G24" i="10"/>
  <c r="F24" i="10"/>
  <c r="R20" i="10"/>
  <c r="Q20" i="10"/>
  <c r="P20" i="10"/>
  <c r="O20" i="10"/>
  <c r="N20" i="10"/>
  <c r="M20" i="10"/>
  <c r="H20" i="10"/>
  <c r="G20" i="10"/>
  <c r="F20" i="10"/>
  <c r="E20" i="10"/>
  <c r="D20" i="10"/>
  <c r="D24" i="10" s="1"/>
  <c r="D26" i="10" s="1"/>
  <c r="D29" i="10" s="1"/>
  <c r="D33" i="10" s="1"/>
  <c r="D36" i="10" s="1"/>
  <c r="D40" i="10" s="1"/>
  <c r="D42" i="10" s="1"/>
  <c r="H19" i="10"/>
  <c r="H18" i="10"/>
  <c r="H17" i="10"/>
  <c r="R16" i="10"/>
  <c r="Q16" i="10"/>
  <c r="P16" i="10"/>
  <c r="O16" i="10"/>
  <c r="N16" i="10"/>
  <c r="M16" i="10"/>
  <c r="G16" i="10"/>
  <c r="F16" i="10"/>
  <c r="H38" i="9"/>
  <c r="P29" i="9"/>
  <c r="M29" i="9"/>
  <c r="G29" i="9"/>
  <c r="F29" i="9"/>
  <c r="P23" i="9"/>
  <c r="M23" i="9"/>
  <c r="I23" i="9"/>
  <c r="G23" i="9"/>
  <c r="F23" i="9"/>
  <c r="D23" i="9"/>
  <c r="P16" i="9"/>
  <c r="M16" i="9"/>
  <c r="I146" i="7"/>
  <c r="G146" i="7"/>
  <c r="F146" i="7"/>
  <c r="G143" i="7"/>
  <c r="F143" i="7"/>
  <c r="E143" i="7"/>
  <c r="I138" i="7"/>
  <c r="G138" i="7"/>
  <c r="F138" i="7"/>
  <c r="E138" i="7"/>
  <c r="I134" i="7"/>
  <c r="G134" i="7"/>
  <c r="F134" i="7"/>
  <c r="E134" i="7"/>
  <c r="I124" i="7"/>
  <c r="G124" i="7"/>
  <c r="F124" i="7"/>
  <c r="E124" i="7"/>
  <c r="I118" i="7"/>
  <c r="G118" i="7"/>
  <c r="F118" i="7"/>
  <c r="E118" i="7"/>
  <c r="I111" i="7"/>
  <c r="G111" i="7"/>
  <c r="F111" i="7"/>
  <c r="E111" i="7"/>
  <c r="I104" i="7"/>
  <c r="G104" i="7"/>
  <c r="F104" i="7"/>
  <c r="E104" i="7"/>
  <c r="I99" i="7"/>
  <c r="G99" i="7"/>
  <c r="F99" i="7"/>
  <c r="E99" i="7"/>
  <c r="I97" i="7"/>
  <c r="G97" i="7"/>
  <c r="F97" i="7"/>
  <c r="E97" i="7"/>
  <c r="I92" i="7"/>
  <c r="G92" i="7"/>
  <c r="F92" i="7"/>
  <c r="E92" i="7"/>
  <c r="I87" i="7"/>
  <c r="G87" i="7"/>
  <c r="F87" i="7"/>
  <c r="E87" i="7"/>
  <c r="I83" i="7"/>
  <c r="G83" i="7"/>
  <c r="F83" i="7"/>
  <c r="E83" i="7"/>
  <c r="I77" i="7"/>
  <c r="I74" i="7" s="1"/>
  <c r="G77" i="7"/>
  <c r="F77" i="7"/>
  <c r="E77" i="7"/>
  <c r="G74" i="7"/>
  <c r="F74" i="7"/>
  <c r="E74" i="7"/>
  <c r="I68" i="7"/>
  <c r="I65" i="7" s="1"/>
  <c r="G68" i="7"/>
  <c r="F68" i="7"/>
  <c r="E68" i="7"/>
  <c r="M65" i="7"/>
  <c r="G65" i="7"/>
  <c r="G64" i="7" s="1"/>
  <c r="E65" i="7"/>
  <c r="E64" i="7" s="1"/>
  <c r="F64" i="7"/>
  <c r="I60" i="7"/>
  <c r="I58" i="7" s="1"/>
  <c r="I55" i="7" s="1"/>
  <c r="G60" i="7"/>
  <c r="F60" i="7"/>
  <c r="E60" i="7"/>
  <c r="G58" i="7"/>
  <c r="G55" i="7"/>
  <c r="F55" i="7"/>
  <c r="E55" i="7"/>
  <c r="I50" i="7"/>
  <c r="G50" i="7"/>
  <c r="F50" i="7"/>
  <c r="E50" i="7"/>
  <c r="I46" i="7"/>
  <c r="G46" i="7"/>
  <c r="F46" i="7"/>
  <c r="E46" i="7"/>
  <c r="H34" i="6"/>
  <c r="H33" i="6"/>
  <c r="H32" i="6"/>
  <c r="R31" i="6"/>
  <c r="Q31" i="6"/>
  <c r="P31" i="6"/>
  <c r="M31" i="6"/>
  <c r="H30" i="6"/>
  <c r="H29" i="6"/>
  <c r="H28" i="6"/>
  <c r="R27" i="6"/>
  <c r="Q27" i="6"/>
  <c r="H26" i="6"/>
  <c r="H25" i="6"/>
  <c r="R24" i="6"/>
  <c r="Q24" i="6"/>
  <c r="P24" i="6"/>
  <c r="M24" i="6"/>
  <c r="H23" i="6"/>
  <c r="H22" i="6"/>
  <c r="H21" i="6"/>
  <c r="R20" i="6"/>
  <c r="Q20" i="6"/>
  <c r="P20" i="6"/>
  <c r="M20" i="6"/>
  <c r="I20" i="6"/>
  <c r="H19" i="6"/>
  <c r="H18" i="6"/>
  <c r="H17" i="6"/>
  <c r="R16" i="6"/>
  <c r="Q16" i="6"/>
  <c r="P16" i="6"/>
  <c r="M16" i="6"/>
  <c r="I16" i="6"/>
  <c r="H15" i="6"/>
  <c r="H14" i="6"/>
  <c r="H13" i="6"/>
  <c r="R12" i="6"/>
  <c r="Q12" i="6"/>
  <c r="P12" i="6"/>
  <c r="M12" i="6"/>
  <c r="M102" i="4"/>
  <c r="A69" i="4"/>
  <c r="A65" i="4"/>
  <c r="A63" i="4"/>
  <c r="A59" i="4"/>
  <c r="A55" i="4"/>
  <c r="A50" i="4"/>
  <c r="A46" i="4"/>
  <c r="A43" i="4"/>
  <c r="A40" i="4"/>
  <c r="A36" i="4"/>
  <c r="A30" i="4"/>
  <c r="A26" i="4"/>
  <c r="A22" i="4"/>
  <c r="A18" i="4"/>
  <c r="A12" i="4"/>
  <c r="I26" i="10" l="1"/>
  <c r="H16" i="10"/>
  <c r="I29" i="9" l="1"/>
</calcChain>
</file>

<file path=xl/sharedStrings.xml><?xml version="1.0" encoding="utf-8"?>
<sst xmlns="http://schemas.openxmlformats.org/spreadsheetml/2006/main" count="5741" uniqueCount="1480">
  <si>
    <t>DIRECCIÓN ADMINISTRATIVA FINANCIERA</t>
  </si>
  <si>
    <t>Codificación</t>
  </si>
  <si>
    <t>Renglón de Planificación</t>
  </si>
  <si>
    <t>Gestión de Riesgos</t>
  </si>
  <si>
    <t>Renglón Financiero</t>
  </si>
  <si>
    <t xml:space="preserve"> </t>
  </si>
  <si>
    <t>ID</t>
  </si>
  <si>
    <r>
      <t xml:space="preserve">PRODUCTO
</t>
    </r>
    <r>
      <rPr>
        <sz val="11"/>
        <color rgb="FF000000"/>
        <rFont val="Times New Roman"/>
        <family val="1"/>
      </rPr>
      <t>Descripción</t>
    </r>
  </si>
  <si>
    <t>Unidad
de Medida</t>
  </si>
  <si>
    <t>Línea base (año 2023)</t>
  </si>
  <si>
    <t>Entregable
Medio de Verificación</t>
  </si>
  <si>
    <t xml:space="preserve">Involucrados </t>
  </si>
  <si>
    <t>Meta Anual</t>
  </si>
  <si>
    <t>Riesgo Asociado</t>
  </si>
  <si>
    <t>Probabilidad</t>
  </si>
  <si>
    <t>Impacto</t>
  </si>
  <si>
    <t>Acción de mitigación</t>
  </si>
  <si>
    <t xml:space="preserve">Presupuesto </t>
  </si>
  <si>
    <t>Recursos</t>
  </si>
  <si>
    <t xml:space="preserve"> Verificar la recaudación del sistemas AquaviSum con los ingresos </t>
  </si>
  <si>
    <t>%</t>
  </si>
  <si>
    <t>% De cantidad de Reportes Entregados</t>
  </si>
  <si>
    <t xml:space="preserve">Cuadres de caja </t>
  </si>
  <si>
    <t>Dirección Administrativa Financiera/División Financiera /Tesorería</t>
  </si>
  <si>
    <t xml:space="preserve">No tener el control de los ingresos recaudado </t>
  </si>
  <si>
    <t>Poco probable (26-50)</t>
  </si>
  <si>
    <t>Catastrófico</t>
  </si>
  <si>
    <t xml:space="preserve">Darle seguimiento a las recaudaciones </t>
  </si>
  <si>
    <t xml:space="preserve">Nomina (empleados, dietas, viáticos) y Suministros de almacén </t>
  </si>
  <si>
    <t>EJE No. 3</t>
  </si>
  <si>
    <r>
      <t xml:space="preserve">Actividad
</t>
    </r>
    <r>
      <rPr>
        <sz val="11"/>
        <color rgb="FF000000"/>
        <rFont val="Times New Roman"/>
        <family val="1"/>
      </rPr>
      <t>Periodo</t>
    </r>
  </si>
  <si>
    <t>Revisar la recaudación diaria</t>
  </si>
  <si>
    <t>Recibir los ingresos</t>
  </si>
  <si>
    <t>Realizar los cuadres de los ingresos</t>
  </si>
  <si>
    <t>Realizar los volante de depósitos</t>
  </si>
  <si>
    <t>Enviar las recaudaciones al banco</t>
  </si>
  <si>
    <t>Ordenar los Libramientos de Pago SIGEF</t>
  </si>
  <si>
    <t>% De cantidad de Expedientes Entregados</t>
  </si>
  <si>
    <t>Relación de los expedientes recibidos</t>
  </si>
  <si>
    <t>Que no se pueda cumplir con los compromisos en el tiempo planificado</t>
  </si>
  <si>
    <t xml:space="preserve">Hacer la programación de los materiales con inventario preventivos </t>
  </si>
  <si>
    <t>Recibe los Expedientes listo para ordenar</t>
  </si>
  <si>
    <t>Verificar en el sistema estatus de los expedientes</t>
  </si>
  <si>
    <t>Procede a Ordenar  pago</t>
  </si>
  <si>
    <t xml:space="preserve">Que los beneficiarios no reciban sus pagos en el tiempo planificado </t>
  </si>
  <si>
    <t>Seguimiento que los cheques se entregue a tiempo</t>
  </si>
  <si>
    <t>Entregas de compromisos de pagos</t>
  </si>
  <si>
    <t>% De cantidad de Cheques Entregados</t>
  </si>
  <si>
    <t>Relación de los cheques entregados</t>
  </si>
  <si>
    <t>No tener el control de los compromisos</t>
  </si>
  <si>
    <t>Darle seguimiento a los compromisos</t>
  </si>
  <si>
    <t>recibir los cheques a entregar</t>
  </si>
  <si>
    <t xml:space="preserve">Entregar cheques a beneficiarios </t>
  </si>
  <si>
    <t>Enviar expediente al departamento de contabilidad</t>
  </si>
  <si>
    <t>Presupuesto elaborado 2023</t>
  </si>
  <si>
    <t>Presupuesto elaborado</t>
  </si>
  <si>
    <t>Presupuesto digitado y aprobado en DIGEPRES</t>
  </si>
  <si>
    <t>Consejo de Directores/Dirección General/Dirección de Planificación y Desarrollo/Dirección Administrativa Financiera/División Financiera /Contabilidad/Presupuesto</t>
  </si>
  <si>
    <t>No lograr ejecutar de manera eficiente las operaciones</t>
  </si>
  <si>
    <t>Improbable (0-25)</t>
  </si>
  <si>
    <t xml:space="preserve">Plan de seguimiento </t>
  </si>
  <si>
    <t>Elaboración del anteproyecto del presupuesto según las asignaciones</t>
  </si>
  <si>
    <t>Realizar ajuste según variación de techo</t>
  </si>
  <si>
    <t>Presentar el presupuesto al consejo de directores</t>
  </si>
  <si>
    <t>Aprobación del consejo del presupuesto</t>
  </si>
  <si>
    <t>Remisión de la resolución a DIGEPRES</t>
  </si>
  <si>
    <t>Documentos emitidos en el SIGEF. ( Preventivos, Cuotas y Modificaciones presupuestarias)</t>
  </si>
  <si>
    <t>% Cantidad de Documentos Emitidos</t>
  </si>
  <si>
    <t>Apropiación y cuotas emitidas</t>
  </si>
  <si>
    <t>Dirección Administrativa Financiera/División Financiera /Presupuesto/Departamento Compras y Contrataciones</t>
  </si>
  <si>
    <t>Incumplimiento a la Ley 423-06</t>
  </si>
  <si>
    <t>Identificar cuentas presupuestarias</t>
  </si>
  <si>
    <t>Elaborar la certificación de apropiación</t>
  </si>
  <si>
    <t>Emitir cuota a comprometer</t>
  </si>
  <si>
    <t>Elaboración informes de ejecución presupuestaria</t>
  </si>
  <si>
    <t>% Cantidad de Informe elaborado</t>
  </si>
  <si>
    <t xml:space="preserve">Informes realizados vs Informe requeridos </t>
  </si>
  <si>
    <t>Dirección Administrativa Financiera/División Financiera /Contabilidad/Presupuesto</t>
  </si>
  <si>
    <t>Elaborar ejecución presupuestaria mensual</t>
  </si>
  <si>
    <t xml:space="preserve">Informes Mensuales </t>
  </si>
  <si>
    <t xml:space="preserve">Elaborar ejecución presupuestaria trimestral </t>
  </si>
  <si>
    <t>Informes Trimestrales</t>
  </si>
  <si>
    <t>Registrar los ingresos</t>
  </si>
  <si>
    <t>% Cantidad de Reportes Entregados</t>
  </si>
  <si>
    <t>Estados de cuentas y volante de depósitos</t>
  </si>
  <si>
    <t>Dirección Financiera Administrativa / División Financiera / Contabilidad / Tesorería</t>
  </si>
  <si>
    <t xml:space="preserve">No tener un control de los ingresos recaudados </t>
  </si>
  <si>
    <t xml:space="preserve">Dar seguimiento a las áreas responsable de la recaudaciones </t>
  </si>
  <si>
    <t>Clasificar depósitos por cuentas</t>
  </si>
  <si>
    <t>Registrar los depósitos CGSOFT.</t>
  </si>
  <si>
    <t>Registro de los compromisos adquiridos</t>
  </si>
  <si>
    <t>% Cantidad de Formularios entregados</t>
  </si>
  <si>
    <t>Facturas de los oferentes, validar en DGII los NCF</t>
  </si>
  <si>
    <t>Dirección Financiera Administrativa / División Financiera / Contabilidad /Compras</t>
  </si>
  <si>
    <t>Darle seguimiento a los compromisos y las recaudaciones</t>
  </si>
  <si>
    <t>Verificar el sustento del documento del compromiso</t>
  </si>
  <si>
    <t>Verificar la validez del comprobante</t>
  </si>
  <si>
    <t>Codificar y Registrar el compromiso en CGSOFT / SIGEF</t>
  </si>
  <si>
    <t xml:space="preserve">Conciliaciones Bancarias </t>
  </si>
  <si>
    <t>%Cantidad de Conciliaciones Entregadas</t>
  </si>
  <si>
    <t>Cantidad de conciliaciones realizadas</t>
  </si>
  <si>
    <t xml:space="preserve">Dirección Financiera Administrativa / División Financiera / Contabilidad </t>
  </si>
  <si>
    <t>No contar con informaciones reales al momento de presentar los informenes financiero</t>
  </si>
  <si>
    <t>Darle seguimiento a la persona responsable de realizar la conciliación</t>
  </si>
  <si>
    <t>Cruce de información</t>
  </si>
  <si>
    <t>Registro nota de débito y crédito</t>
  </si>
  <si>
    <t>Confinación del balance en libro de banco vs estado de cuenta</t>
  </si>
  <si>
    <t>Registro en el sistema CGSOFT</t>
  </si>
  <si>
    <t>Elaboración de estados financieros</t>
  </si>
  <si>
    <t>% Cantidad de Estados Entregados</t>
  </si>
  <si>
    <t xml:space="preserve">Cantidad de estados elaborados y presentados </t>
  </si>
  <si>
    <t xml:space="preserve">Que no se realicen los trabajos  </t>
  </si>
  <si>
    <t xml:space="preserve">Bajo </t>
  </si>
  <si>
    <t>Seguimiento a la persona responsable de elaborar los estados financieros</t>
  </si>
  <si>
    <t xml:space="preserve">Revisar los registro realizados </t>
  </si>
  <si>
    <t>Genera balanza de comprobación</t>
  </si>
  <si>
    <t>Elabora los estados financieros</t>
  </si>
  <si>
    <t>Envío de informaciones a la DGII</t>
  </si>
  <si>
    <t>% Cantidad de Formularios Enviados</t>
  </si>
  <si>
    <t>Formularios Enviados</t>
  </si>
  <si>
    <t>Dirección Financiera Administrativa / División Financiera / Contabilidad / Dirección Comercial</t>
  </si>
  <si>
    <t>Crea inconsistencia a los oferentes y omisión en el cumplimiento a la Ley 11-92</t>
  </si>
  <si>
    <t xml:space="preserve">Medio </t>
  </si>
  <si>
    <t xml:space="preserve">Realiza los envíos en las fechas establecidas </t>
  </si>
  <si>
    <t>Formato de envío 606 (Compras de Bienes y Servicios)</t>
  </si>
  <si>
    <t>Formato de envío 607 (Ventas de Servicios)</t>
  </si>
  <si>
    <t>Formato de envío 608 (Comprobantes Nulos)</t>
  </si>
  <si>
    <t>Control de los ingresos</t>
  </si>
  <si>
    <t>% de reportes generados</t>
  </si>
  <si>
    <t>Reporte de SIGEF</t>
  </si>
  <si>
    <t xml:space="preserve">Dirección Financiera Administrativa /  División Financiera </t>
  </si>
  <si>
    <t>No tener el control de los ingresos</t>
  </si>
  <si>
    <t xml:space="preserve">Plan de seguimiento a los ingresos </t>
  </si>
  <si>
    <t>Registro de ingresos en el SIGEF</t>
  </si>
  <si>
    <t xml:space="preserve">Cumplimiento de las obligaciones tributarias </t>
  </si>
  <si>
    <t xml:space="preserve">Reportes generados DGII.- TSS. - SIGEF. (Nomina) </t>
  </si>
  <si>
    <t>Dirección Financiera Administrativa / Dirección de Recursos Humanos /  División Financiera / Contabilidad</t>
  </si>
  <si>
    <t>Incumplimiento a la Ley 11-92</t>
  </si>
  <si>
    <t>Que las declaraciones se presenten en las fechas establecida según la ley</t>
  </si>
  <si>
    <t xml:space="preserve">Declaración de Itbis </t>
  </si>
  <si>
    <t>Declaración de las retenciones de impuesto sobre la renta</t>
  </si>
  <si>
    <t xml:space="preserve">Realiza en cruce entre las novedades de pago de TSS y los libramientos </t>
  </si>
  <si>
    <t>Registro de gastos en el SIGEF</t>
  </si>
  <si>
    <t xml:space="preserve"> %  de expedientes realizados</t>
  </si>
  <si>
    <t xml:space="preserve">Expedientes </t>
  </si>
  <si>
    <t>No cumplir con los compromisos planificado</t>
  </si>
  <si>
    <t>Seguimiento a los compromisos</t>
  </si>
  <si>
    <t>Realiza la imputación de las cuentas según la clasificación del tipo de gastos.</t>
  </si>
  <si>
    <t>Crear el libramiento de pago</t>
  </si>
  <si>
    <t>Elaboración de Informe Financiero</t>
  </si>
  <si>
    <t>% de informes entregados</t>
  </si>
  <si>
    <t xml:space="preserve">Informe </t>
  </si>
  <si>
    <t>No obtener la informaciones verídicas</t>
  </si>
  <si>
    <t xml:space="preserve">Seguimiento para ser entregado en el tiempo requerido </t>
  </si>
  <si>
    <t xml:space="preserve">Revisa y valida la disponibilidad en cuenta </t>
  </si>
  <si>
    <t xml:space="preserve">Recopilar las informaciones </t>
  </si>
  <si>
    <t xml:space="preserve">Índice de compras y contracciones por encima de 90%.    </t>
  </si>
  <si>
    <t>% Portal transaccional</t>
  </si>
  <si>
    <t>Departamento de compras, Dirección planificación y D, Departamento legal, OAI, Dirección A y F. Presupuesto</t>
  </si>
  <si>
    <t>Combustible, Nomina (empleados, dietas viáticos) y Suministros de almacén</t>
  </si>
  <si>
    <t>Elaborar el plan anual de compras</t>
  </si>
  <si>
    <t>Elaborar el plan trimestral de compras</t>
  </si>
  <si>
    <t>Publicar proceso en el periódico.</t>
  </si>
  <si>
    <t>Adjudicar los contratos</t>
  </si>
  <si>
    <t xml:space="preserve">Cumplir con la normativa legal de cierre de procesos </t>
  </si>
  <si>
    <t>Mantenimiento, sustitución, Limpieza y remozamiento  de planta y equipos, mobiliarios institucional.</t>
  </si>
  <si>
    <t>Plan anual de mantenimiento preventivo,  Reportes de reparaciones, mantenimientos y servicios elaborados.</t>
  </si>
  <si>
    <t>Departamento de compras, Dirección planificación y D, Departamento legal, OAI, Dirección A y F.</t>
  </si>
  <si>
    <t xml:space="preserve">Que no se pueda comprar los materiales necesarios </t>
  </si>
  <si>
    <t>Probable (51-75)</t>
  </si>
  <si>
    <t xml:space="preserve">Artículo de limpieza, compra de mobiliarios </t>
  </si>
  <si>
    <t>1. Recibir y ejecutar las solicitudes de mantenimiento.</t>
  </si>
  <si>
    <t>3. Seguimiento y ejecución de servicio externos e internos inherentes a mantenimiento preventivos y correctivos</t>
  </si>
  <si>
    <t xml:space="preserve">Relación de las solicitudes recibidas/atendidas </t>
  </si>
  <si>
    <t>4. Realizar reporte de trabajos realizado</t>
  </si>
  <si>
    <t>Definidas e implementadas políticas de reparaciones de activos fundamentadas en costo beneficio.</t>
  </si>
  <si>
    <t>Plan anual de mantenimiento preventivo,  Reportes de reparaciones, mantenimientos y servicios elaborados</t>
  </si>
  <si>
    <t xml:space="preserve">Mantener actualizado y realizado el inventario de propiedad planta y equipo alineado a los requerimientos gubernamentales.                                                                                                                                                                                                                                                                                                                                                                                                                                                                                                                                                                                                                                                                                                                                                                                                                                                                                                                                                                                                                                                                                                                                                                          </t>
  </si>
  <si>
    <t>Levantamiento del sistema</t>
  </si>
  <si>
    <t>Dirección Financiera, Departamento de Contabilidad, División de control de bienes, Departamento TIC.</t>
  </si>
  <si>
    <t>Que no se puedan realizar los recorridos para la codificación perpetua de los activos.</t>
  </si>
  <si>
    <t xml:space="preserve">Evaluar periódicamente las necesidades de la sección razón de identificar los inconvenientes a futuro </t>
  </si>
  <si>
    <t>1. Realizar registros contables y proporcionar copia del reporte del inventario al Administrativo.</t>
  </si>
  <si>
    <t>2. Reunir toda la información de manera detallada del estado de los activos.</t>
  </si>
  <si>
    <t>3. Hacer una consulta, permita una mejor toma de decisiones.</t>
  </si>
  <si>
    <t>4. Conciliar del Sistema de Activo Fijo al registro Contable.</t>
  </si>
  <si>
    <t>Conciliado el Sistema de Activo Fijo al registro Contable.</t>
  </si>
  <si>
    <t>5. Revaluados los activos fijos.</t>
  </si>
  <si>
    <t>Informe Tasación y Valoración</t>
  </si>
  <si>
    <t>6. Implementar Sistema de Administración de Bienes SIAB</t>
  </si>
  <si>
    <t>Implementado Sistema de Administración de Bienes SIAB</t>
  </si>
  <si>
    <t>Implementado el Mantenimiento Preventivo Parque Vehicular.</t>
  </si>
  <si>
    <t>Cantidad</t>
  </si>
  <si>
    <t>Parque vehicular operando</t>
  </si>
  <si>
    <t xml:space="preserve">Dirección Financiera, Departamento Administrativo  División de control de bienes, Servicio generales, Transportación </t>
  </si>
  <si>
    <t>Que no contemos  con los recursos necesarios.</t>
  </si>
  <si>
    <t xml:space="preserve">Hacer una programación de los recursos y evaluación de lugar </t>
  </si>
  <si>
    <t>Realizar inventario de vehículos, matriculas y documentos.</t>
  </si>
  <si>
    <t>documentos actualizados</t>
  </si>
  <si>
    <t>Conciliar activos en existencia  con el sistema contable.</t>
  </si>
  <si>
    <t>Plan Mantenimiento Preventivo Parque Vehicular.</t>
  </si>
  <si>
    <t>Efectuar registros proporcionar copia del reporte del inventario al Administrativo.</t>
  </si>
  <si>
    <t xml:space="preserve">Seguimiento limpieza y asignación de vehículos </t>
  </si>
  <si>
    <t>Solicitar y dar seguimiento a las necesidades de transportación.</t>
  </si>
  <si>
    <t>Mantenimiento Preventivo y predictivo Parque Vehicular</t>
  </si>
  <si>
    <t>Adquisición de Equipos de motor para Transportación.</t>
  </si>
  <si>
    <t>Almacenes de Materiales Actualizado.</t>
  </si>
  <si>
    <t>Porcentaje de reducción del stock obsoleto.</t>
  </si>
  <si>
    <t>Dirección Financiera, Departamento administrativo, compras y contrataciones, Servicio generales</t>
  </si>
  <si>
    <t xml:space="preserve">Seguimiento periódicos del almacén </t>
  </si>
  <si>
    <t>1. Recepción y Ejecución de Solicitudes de Mantenimiento</t>
  </si>
  <si>
    <t>2. Planificación y Ejecución de Mantenimiento Preventivo</t>
  </si>
  <si>
    <t xml:space="preserve">3. Seguimiento perpetuo de materiales en existencia </t>
  </si>
  <si>
    <t>4. Elaboración de Reportes</t>
  </si>
  <si>
    <t>5. Realizar inventarios físicos y cíclicos</t>
  </si>
  <si>
    <t>6.Implementar un plan de mantenimiento preventivo</t>
  </si>
  <si>
    <t>DIRECCIÓN RECURSOS HUMANOS</t>
  </si>
  <si>
    <r>
      <t xml:space="preserve"> Programa de desarrollo y capacitación al personal
</t>
    </r>
    <r>
      <rPr>
        <sz val="11"/>
        <color rgb="FF000000"/>
        <rFont val="Times New Roman"/>
        <family val="1"/>
      </rPr>
      <t>Elaboración y ejecución de un programa de capacitación diseñado para incrementar y fortalecer las capacidades técnicas profesionales y conductuales del personal de todas las áreas de la
institución.</t>
    </r>
  </si>
  <si>
    <t>% de cumplimiento del programa de capacitación</t>
  </si>
  <si>
    <t>Informe del % de ejecución del Plan de Capacitación aprobado, listados de asistencia, evaluaciones de las capacitaciones y fotos.</t>
  </si>
  <si>
    <t>Sección de Capacitación</t>
  </si>
  <si>
    <t>1) Retrasos en los procesos y solicitudes para el desarrollo de las capacitaciones.
2) Poca acogida del personal convocado.</t>
  </si>
  <si>
    <t>1) Realizar un check lista de los requerimientos para asegurar la disponibilidad de lo solicitado.
2) Reforzar el seguimiento y socializar la importancia de las capacitaciones.</t>
  </si>
  <si>
    <t>Combustible, Nomina (empleados, dietas, viáticos) y Suministros de almacén.</t>
  </si>
  <si>
    <t>1-Realizar diagnóstico de necesidades de todas las áreas .</t>
  </si>
  <si>
    <t>2- Diseñar el Plan de Capacitación al personal 2024.</t>
  </si>
  <si>
    <t>3- Remitir el Plan de Capacitación a los entes correspondientes.</t>
  </si>
  <si>
    <t>4- Coordinar y gestionar el desarrollo del evento de capacitación.</t>
  </si>
  <si>
    <t>5- Preparar material didáctico.</t>
  </si>
  <si>
    <t>6- Apoyar el desarrollo de la capacitación.</t>
  </si>
  <si>
    <t>7- Evaluar las capacitaciones</t>
  </si>
  <si>
    <r>
      <t xml:space="preserve">Evaluación del desempeño del personal
</t>
    </r>
    <r>
      <rPr>
        <sz val="11"/>
        <color rgb="FF000000"/>
        <rFont val="Times New Roman"/>
        <family val="1"/>
      </rPr>
      <t>Evaluar el desempeño de los colaboradores bajo un enfoque por resultados, tomando como base los lineamientos establecidos para tales fines por el MAP.</t>
    </r>
  </si>
  <si>
    <t>%  empleados evaluados</t>
  </si>
  <si>
    <t>Formularios de evaluaciones por resultados remitidos firmados y sellados.</t>
  </si>
  <si>
    <t>Sección de capacitación / Todas las áreas.</t>
  </si>
  <si>
    <t>Falta de respuesta de las áreas con respecto al llenado de las evaluaciones.</t>
  </si>
  <si>
    <t>Seguimiento continuo sobre la importancia del cumplimiento a este indicador.</t>
  </si>
  <si>
    <t>1- Apertura el periodo de evaluación.</t>
  </si>
  <si>
    <t>2- Elaborar los acuerdos de desempeño laboral.</t>
  </si>
  <si>
    <t>3- Monitorear los acuerdos de desempeño laboral.</t>
  </si>
  <si>
    <t>4- Aplicar las evaluación de desempeño.</t>
  </si>
  <si>
    <t>5- Elaborar de informe de desempeño por áreas.</t>
  </si>
  <si>
    <r>
      <t xml:space="preserve">Implementación del Programa de Seguridad y Salud en el Trabajo
</t>
    </r>
    <r>
      <rPr>
        <sz val="11"/>
        <color rgb="FF000000"/>
        <rFont val="Times New Roman"/>
        <family val="1"/>
      </rPr>
      <t>Consiste en la implementación de acciones que preserven y mejoren la salud individual y colectiva de los colaboradores durante el ejercicio de sus funciones en el lugar de trabajo.</t>
    </r>
  </si>
  <si>
    <t>% de cumplimiento en la implementación del programa (SISMAP)</t>
  </si>
  <si>
    <t>Informes sobre las actividades desarrolladas en el marco del programa, relación de empleados que participaron en la actividad, fotos de la actividad y control de asistencia de reuniones.</t>
  </si>
  <si>
    <t>Comité Mixto de Seguridad y Salud.</t>
  </si>
  <si>
    <t>Poca aceptación e incumplimiento a las normas establecidas en el programa.</t>
  </si>
  <si>
    <t>Implementar estrategias que impacten de manera positiva a los colaboradores, incrementado el conocimiento sobre el Reglamento 522-06.</t>
  </si>
  <si>
    <t>1- Realizar evaluación planta física.</t>
  </si>
  <si>
    <t>2- Gestionar adecuación de espacios físicos.</t>
  </si>
  <si>
    <t>3- Realizar reuniones ordinarias mensuales comité.</t>
  </si>
  <si>
    <t>4- Desarrollar capacitaciones en materia de salud y trabajo.</t>
  </si>
  <si>
    <t>5- Desarrollar simulacro.</t>
  </si>
  <si>
    <r>
      <t xml:space="preserve">Planificación de Recursos Humanos
</t>
    </r>
    <r>
      <rPr>
        <sz val="11"/>
        <color rgb="FF000000"/>
        <rFont val="Times New Roman"/>
        <family val="1"/>
      </rPr>
      <t>Planificar los de Recursos Humanos acorde a la necesidad institucional, siguiendo los lineamientos del Ministerio de Administración Pública.</t>
    </r>
  </si>
  <si>
    <t>Planificación anual de Recursos
Humanos</t>
  </si>
  <si>
    <t>Planificación validada y cargada al SISMAP</t>
  </si>
  <si>
    <t>Recursos Humanos / Dirección General / Dirección Financiera / Dirección de Planificación y Desarrollo.</t>
  </si>
  <si>
    <t>Disminución en la puntuación del SISMAP</t>
  </si>
  <si>
    <t>Realizar la Planificación en el tiempo establecido.</t>
  </si>
  <si>
    <t>1- Realizar la planificación de Recursos Humanos.</t>
  </si>
  <si>
    <t>2- Remitir al Ministerio de Administración Pública.</t>
  </si>
  <si>
    <t>3- Validar la Planificación de Recursos Humanos</t>
  </si>
  <si>
    <t>4- Socializar con las áreas de soporte.</t>
  </si>
  <si>
    <r>
      <t xml:space="preserve">Procesos de Recursos Humanos rediseñados
</t>
    </r>
    <r>
      <rPr>
        <sz val="11"/>
        <color rgb="FF000000"/>
        <rFont val="Times New Roman"/>
        <family val="1"/>
      </rPr>
      <t>Actualizar los procedimientos acordes a las necesidades, regulaciones y requerimientos actuales.</t>
    </r>
  </si>
  <si>
    <t>Manual de procedimientos actualizado</t>
  </si>
  <si>
    <t>Procesos y Políticas de RR.HH. rediseñados</t>
  </si>
  <si>
    <t>Recursos Humanos / Dirección General / Dirección de Planificación y Desarrollo.</t>
  </si>
  <si>
    <t>Demora en la respuesta de las secciones que conforman el departamento.</t>
  </si>
  <si>
    <t>Sensibilización de los Encargados en el apoyo constante.</t>
  </si>
  <si>
    <t>1- Evaluar los procesos y políticas</t>
  </si>
  <si>
    <t>2- Rediseñar los procesos de Recursos Humanos que ameriten.</t>
  </si>
  <si>
    <t>3- Someter aprobación de</t>
  </si>
  <si>
    <t>4- Difundir para conocimiento y aplicación .</t>
  </si>
  <si>
    <r>
      <t xml:space="preserve">Estructura Organizacional actualizada
</t>
    </r>
    <r>
      <rPr>
        <sz val="11"/>
        <color rgb="FF000000"/>
        <rFont val="Times New Roman"/>
        <family val="1"/>
      </rPr>
      <t>Crear y actualizar las diferentes unidades que conforman la estructura organizacional acorde a los requerimientos actuales.</t>
    </r>
  </si>
  <si>
    <t>Estructura Organizacional actualizada</t>
  </si>
  <si>
    <t>Nuevas unidades  RR.HH.  en funcionamiento, Resolución aprobatoria del MAP.</t>
  </si>
  <si>
    <t>Recursos Humanos / Consejo de Directores / Dirección General / Dirección de Planificación y Desarrollo / Dirección Financiera.</t>
  </si>
  <si>
    <t>Falta de presupuesto, retraso de las informaciones requeridas, no aprobación de los entes correspondientes.</t>
  </si>
  <si>
    <t>1- Describir funciones y cargos</t>
  </si>
  <si>
    <t>2- Solicitar la incorporación de las nuevas unidades al Organigrama institucional.</t>
  </si>
  <si>
    <t>3- Designar el personal correspondiente a cada unidad aprobada.</t>
  </si>
  <si>
    <r>
      <t xml:space="preserve">Escala salarial actualizada
</t>
    </r>
    <r>
      <rPr>
        <sz val="11"/>
        <color rgb="FF000000"/>
        <rFont val="Times New Roman"/>
        <family val="1"/>
      </rPr>
      <t>Garantizar condiciones salariales acorde a las competencias y condiciones técnicas de los colaboradores, según el grupo ocupacional del cargo.</t>
    </r>
  </si>
  <si>
    <t>Escala salarial actualizada</t>
  </si>
  <si>
    <t>Comunicaciones, correos, informes, resoluciones.</t>
  </si>
  <si>
    <t>Consejo de Directores / Dirección General / Dirección Financiera / Recursos Humanos</t>
  </si>
  <si>
    <t>Falta de presupuesto</t>
  </si>
  <si>
    <t>Apoyar las directrices generales para el incremento de las recaudaciones.</t>
  </si>
  <si>
    <t>1-Realizar propuesta de escala salarial tomando como base el Manual de Cargos aprobado por el MAP.</t>
  </si>
  <si>
    <t>2-Realizar análisis de impacto financiero de la implementación de la propuesta.</t>
  </si>
  <si>
    <t>3-Someter a la aprobación del Consejo.</t>
  </si>
  <si>
    <t>4-Someter a la aprobación del MAP.</t>
  </si>
  <si>
    <t>5-Implementar la escala salarial aprobada.</t>
  </si>
  <si>
    <r>
      <t xml:space="preserve">Programa de incentivos y beneficios al personal
</t>
    </r>
    <r>
      <rPr>
        <sz val="11"/>
        <color rgb="FF000000"/>
        <rFont val="Times New Roman"/>
        <family val="1"/>
      </rPr>
      <t>Crear diferentes tipos de incentivos y beneficios a los colaboradores, conforme lo establecido en las políticas internas y la guía de remuneraciones del MAP.</t>
    </r>
  </si>
  <si>
    <t>% de cumplimiento del programa de incentivos y beneficios al personal.</t>
  </si>
  <si>
    <t>Relación de incentivos y beneficios otorgados a los colaboradores (seguro médico, seguro funerario, solicitudes de ayudas, asignación de combustible, bonos)</t>
  </si>
  <si>
    <t>Dirección General / Dirección
Financiera / Departamento Jurídico
/ Recursos Humanos</t>
  </si>
  <si>
    <t>1) Falta de presupuesto
2) Incumplimiento de metas</t>
  </si>
  <si>
    <t>1) Apoyar las directrices generales para el incremento de las recaudaciones.
2) Seguimiento a las metas establecidas.</t>
  </si>
  <si>
    <t>1- Elaborar programa de incentivos y beneficios al personal.</t>
  </si>
  <si>
    <t>2- Gestionar disponibilidad de recursos y aprobación de la MAE.</t>
  </si>
  <si>
    <t>3- Ejecutar el plan de acuerdo al presupuesto.</t>
  </si>
  <si>
    <r>
      <t xml:space="preserve">Actividades conmemorativas y de integración del personal
</t>
    </r>
    <r>
      <rPr>
        <sz val="11"/>
        <color rgb="FF000000"/>
        <rFont val="Times New Roman"/>
        <family val="1"/>
      </rPr>
      <t>Consiste en el desarrollo de actividades con el propósito de fortalecer las relaciones humanas de los integrantes de CORAAMOCA, fomentando el compañerismo, ambiente laboral saludable y
estimular el buen clima laboral.</t>
    </r>
  </si>
  <si>
    <t>% de cumplimiento de actividades de integración desarrolladas.</t>
  </si>
  <si>
    <t>Relación de empleados que participaron en la actividad, fotos de la actividad.</t>
  </si>
  <si>
    <t>Sección de Organización del trabajo y  Compensación</t>
  </si>
  <si>
    <t>Realizar las actividades con las que ya se cuente con recursos económicos.</t>
  </si>
  <si>
    <t>1- Elaborar programa de las actividades.</t>
  </si>
  <si>
    <t>3- Desarrollar actividad.</t>
  </si>
  <si>
    <t>4- Elaborar de informes.</t>
  </si>
  <si>
    <r>
      <t xml:space="preserve">Sistema de carrera fortalecido
</t>
    </r>
    <r>
      <rPr>
        <sz val="11"/>
        <color rgb="FF000000"/>
        <rFont val="Times New Roman"/>
        <family val="1"/>
      </rPr>
      <t>Se refiere al fortalecimiento del sistema de carrera administrativa en la Institución conforme a las regulaciones, políticas, procedimientos y metodología que rige su implementación, a través del
reclutamiento, selección y movimientos de personal.</t>
    </r>
  </si>
  <si>
    <t>Concursos realizados</t>
  </si>
  <si>
    <t>Acta del Jurado de finalización del concurso o solicitud para cubrir vacante por Registro de Elegibles, SISMAP, hojas de registro de revisión de expedientes, entrevista, carta de solicitud de este al MAP.</t>
  </si>
  <si>
    <t>Dpto. Recursos Humanos / Directivos y colaboradores en general / MAP / Departamento de Tecnología.</t>
  </si>
  <si>
    <t>* Objeción del MAP de los procesos que se realicen.
* Falta de apoyo y participación de los directivos y colaboradores.
*  Concursos desiertos</t>
  </si>
  <si>
    <t>Planificación oportuna de las actividades que involucra un procesos de concurso.</t>
  </si>
  <si>
    <t>1.Realizar la planificación de los cargos que se estarán incluyendo en la carrera ya actualizar los procedimientos internos de reclutamiento, selección y movimientos de personal.</t>
  </si>
  <si>
    <t>2. Socializar la actualización de los procedimientos y capacitar acerca de las actividades para la implementación del sistema de carrera.</t>
  </si>
  <si>
    <t>3. Coordinar y realizar los concursos para la incorporación, promoción y ascensos de servidores al sistema de carrera.</t>
  </si>
  <si>
    <r>
      <t xml:space="preserve">Registro y control del personal completado
</t>
    </r>
    <r>
      <rPr>
        <sz val="11"/>
        <color rgb="FF000000"/>
        <rFont val="Times New Roman"/>
        <family val="1"/>
      </rPr>
      <t>Consiste en elaborar, implementar, socializar y mantener las normas de control interno (políticas y/o procedimientos) relativas al proceso de registro y control de los servidores públicos, actualizados y consistentes con la normativa emitida.</t>
    </r>
  </si>
  <si>
    <t>% de expedientes del personal actualizado</t>
  </si>
  <si>
    <t>Expedientes y documentos de contenido, correos de solicitud de documentos, acciones de personal debidamente firmadas.</t>
  </si>
  <si>
    <t>Sección Registro y Control</t>
  </si>
  <si>
    <t>Que los empleados no entreguen los documentos requeridos para cumplir con los requisitos.</t>
  </si>
  <si>
    <t>1) Seguimiento continuo a la documentación solicitada.
2) Cumplir con los pasos de revisión y protocolo de firmas.</t>
  </si>
  <si>
    <t>OFICINA DE LIBRE ACCESO A LA INFORMACIÓN (OAI)</t>
  </si>
  <si>
    <r>
      <rPr>
        <b/>
        <sz val="11"/>
        <color rgb="FF000000"/>
        <rFont val="Times New Roman"/>
        <family val="1"/>
      </rPr>
      <t>Requerimientos de información del ciudadano gestionado</t>
    </r>
    <r>
      <rPr>
        <sz val="11"/>
        <color rgb="FF000000"/>
        <rFont val="Times New Roman"/>
        <family val="1"/>
      </rPr>
      <t xml:space="preserve">
</t>
    </r>
    <r>
      <rPr>
        <sz val="11"/>
        <color indexed="8"/>
        <rFont val="Times New Roman"/>
        <family val="1"/>
      </rPr>
      <t>Consiste en dar respuesta a los requerimientos realizados por la ciudadanía, de acuerdo a la Ley, a través de las diferentes vías entre las que se encuentran: correo electrónico, Portal Único de Solicitud de Acceso a la Información Pública (SAIP) de manera personal, Mapa Inversiones, entre otros. Así como orientar a los solicitantes respecto de otros organismos, instituciones y entidades que pudieran tener la información que solicitan.</t>
    </r>
  </si>
  <si>
    <t xml:space="preserve">  % de requerimientos   respondidos dentro de un plazo de 15 días </t>
  </si>
  <si>
    <t xml:space="preserve">Correo electrónico de la solicitud de información y correo con la respuesta, matriz de control mensual de solicitudes, estadística y balance de gestión OAI, </t>
  </si>
  <si>
    <t>Todas las áreas de CORAAMOCA</t>
  </si>
  <si>
    <t>Falta de comunicación</t>
  </si>
  <si>
    <t>Establecer canales de comunicación claros</t>
  </si>
  <si>
    <r>
      <t xml:space="preserve">Actividad
</t>
    </r>
    <r>
      <rPr>
        <sz val="11"/>
        <color indexed="8"/>
        <rFont val="Times New Roman"/>
        <family val="1"/>
      </rPr>
      <t>Periodo</t>
    </r>
  </si>
  <si>
    <t xml:space="preserve">1.- Enviar al área correspondiente, la solicitud de información recibida mediante comunicación y/ o correo electrónico. </t>
  </si>
  <si>
    <t>2.-Dar seguimiento de la solicitud de información, al departamento donde fue enviada.</t>
  </si>
  <si>
    <t>3.-Dar respuesta final al ciudadano oportuna y satisfactoriamente</t>
  </si>
  <si>
    <r>
      <rPr>
        <b/>
        <sz val="11"/>
        <color rgb="FF000000"/>
        <rFont val="Times New Roman"/>
        <family val="1"/>
      </rPr>
      <t>Sub Portal de Transparencia Institucional, actualizado</t>
    </r>
    <r>
      <rPr>
        <sz val="11"/>
        <color rgb="FF000000"/>
        <rFont val="Times New Roman"/>
        <family val="1"/>
      </rPr>
      <t xml:space="preserve">
</t>
    </r>
    <r>
      <rPr>
        <sz val="11"/>
        <rFont val="Times New Roman"/>
        <family val="1"/>
      </rPr>
      <t xml:space="preserve"> Consiste en mantener actualizado el Sub Portal de Transparencia Estandarizado,  acorde a lo establecido por la DIGEIG.</t>
    </r>
  </si>
  <si>
    <t xml:space="preserve">Número de actualizaciones realizadas, según Ley 200-04 </t>
  </si>
  <si>
    <t>Correo electrónico remitido al web master, Correo de socialización, reporte digital</t>
  </si>
  <si>
    <t xml:space="preserve">Que  la DIGEIG modifique la estructura del Sub Portal de Transparencia 
</t>
  </si>
  <si>
    <t>Estar atentos a las actualizaciones del sub portal de Transparencia Institucional.</t>
  </si>
  <si>
    <t>1.- Solicitar información a las áreas para ser colgadas en el Portal de Transparencia del MEPyD</t>
  </si>
  <si>
    <t>2.- Dar seguimiento a las áreas para el suministro de las informaciones.</t>
  </si>
  <si>
    <t>3.- Actualizar el Sub Portal de Transparencia (estadística y balance de gestión, índice de documentos disponibles, entre otros.</t>
  </si>
  <si>
    <t>4-Supervisión  de  los  buzones  externos  en los diferentes csc</t>
  </si>
  <si>
    <t>5. - Socializar reportes de evaluación de Sub-Portal de Transparencia generados por DIGEIG.</t>
  </si>
  <si>
    <r>
      <rPr>
        <b/>
        <sz val="11"/>
        <color rgb="FF000000"/>
        <rFont val="Times New Roman"/>
        <family val="1"/>
      </rPr>
      <t>Denuncias, quejas, reclamaciones y sugerencias recibidas a través del sistema 311, procesadas</t>
    </r>
    <r>
      <rPr>
        <sz val="11"/>
        <color rgb="FF000000"/>
        <rFont val="Times New Roman"/>
        <family val="1"/>
      </rPr>
      <t xml:space="preserve">
</t>
    </r>
    <r>
      <rPr>
        <sz val="11"/>
        <rFont val="Times New Roman"/>
        <family val="1"/>
      </rPr>
      <t>Consiste en la gestión y entrega oportuna de las solicitudes  recibidas a través del sistema 311, cumpliendo con los plazos establecidos por la ley.</t>
    </r>
  </si>
  <si>
    <t>Porcentaje de informaciones recibidas a través del sistema 311 procesadas</t>
  </si>
  <si>
    <t>Captura de pantalla de la respuesta disponible en la plataforma, correo interno</t>
  </si>
  <si>
    <t>Falta de acceso a la información</t>
  </si>
  <si>
    <t>Implementar un sistema de gestión para centralizar la información.</t>
  </si>
  <si>
    <r>
      <t xml:space="preserve">Actividad
</t>
    </r>
    <r>
      <rPr>
        <sz val="10"/>
        <color indexed="8"/>
        <rFont val="Times New Roman"/>
        <family val="1"/>
      </rPr>
      <t>Periodo</t>
    </r>
  </si>
  <si>
    <t>1. - Recepción de solicitudes mediante el sistema 311</t>
  </si>
  <si>
    <t>2.- Realizar una investigación sobre la denuncia, queja o reclamación recibida, en el área que corresponde</t>
  </si>
  <si>
    <t>3. - Elaborar respuesta de la investigación y remitir al ciudadano</t>
  </si>
  <si>
    <t>DEPARTAMENTO DE CONTROL Y ANALISIS</t>
  </si>
  <si>
    <r>
      <rPr>
        <b/>
        <sz val="11"/>
        <color theme="1"/>
        <rFont val="Times New Roman"/>
        <family val="1"/>
      </rPr>
      <t>Control de calidad de los expedientes e informes de gestión.</t>
    </r>
    <r>
      <rPr>
        <sz val="11"/>
        <color theme="1"/>
        <rFont val="Times New Roman"/>
        <family val="1"/>
      </rPr>
      <t xml:space="preserve">
Velar por el fiel cumplimiento de las políticas, normas y procedimientos institucionales establecidos, controlando las operaciones realizadas y procurando que los registros contables reflejen de manera razonable la situación financiera real a los fines de que sirvan a la Dirección General para la toma de decisiones.
</t>
    </r>
  </si>
  <si>
    <t>Cantidad de documentos, expedientes e informes</t>
  </si>
  <si>
    <t>Reporte, Informes y Récor</t>
  </si>
  <si>
    <t>Dirección General, Adm./Financ.,  recursos humanos</t>
  </si>
  <si>
    <t>Fallas tecnológicas, incumplimientos de involucrados.</t>
  </si>
  <si>
    <t>Medio</t>
  </si>
  <si>
    <t>Certificar que los expedientes cumplan con los requerimientos de establecidos.</t>
  </si>
  <si>
    <t>Personal, equipo computacional y material gastable</t>
  </si>
  <si>
    <t>Actividad
Periodo</t>
  </si>
  <si>
    <t>1- Revisar que estén cumpliendo con los controles establecido en la operaciones contables, financiera, administrativa, de ejecución y liquidación presupuestaria de la institución y realizar el control de los procesos de emisión, recaudo, concentración, asignación, dispersión y pago.</t>
  </si>
  <si>
    <t>2- Formular recomendaciones y ajustes necesarios para mejorar las operaciones de la institución y verificar mensualmente las aplicaciones de las operaciones realizadas según ejecución presupuestaria.</t>
  </si>
  <si>
    <t>De</t>
  </si>
  <si>
    <t>3- Verificar que los bienes patrimoniales de la institución estén debidamente controlado, contabilizados y protegidos contra perdida, mal uso o desperdicio, cuando se trate de bienes inmuebles, coordinar inventarios periódicos  y realizar arqueos sorpresivos a las cajas de la institución.</t>
  </si>
  <si>
    <t>4- Revisar expedientes de compra antes de formalizar estas, con la finalidad de que cumplan con los controles internos y con lo establecidos en el decreto reglamentario No. 490-07, de la ley No. 340-06 de compras y contrataciones publicas de bienes, servicios, obras y concesiones de la dirección general de contrataciones publicas.</t>
  </si>
  <si>
    <t>5- Revisar acuerdos de pago, viáticos, solicitudes de cheques, entradas de diario, conciliaciones bancarias, reportes y estados financieros de la institución.</t>
  </si>
  <si>
    <t>6- Verificar los pagos del gobierno, certificaciones de balance al día, registros sin nomina y aportes de afiliados al SDSS, así como los oficios de cancelación de notificación de pago, anulación de acogencia a la ley de facilidades de pago y cancelación o condonación de recargos.</t>
  </si>
  <si>
    <t>7- Realizar otras tareas afines y complementarias y cumplir con las metas y objetivos del plan Operativo del área</t>
  </si>
  <si>
    <t xml:space="preserve">DIRECCIÓN PLANIFICACIÓN Y DESARROLLO </t>
  </si>
  <si>
    <r>
      <t xml:space="preserve">Plan Estratégico Institucional 2025-2028 formulado
</t>
    </r>
    <r>
      <rPr>
        <sz val="11"/>
        <color rgb="FF000000"/>
        <rFont val="Times New Roman"/>
        <family val="1"/>
      </rPr>
      <t>Es la elaboración del Plan Estratégico Institucional en el que compila los grandes objetivos misionales, la gestión del riesgos y establece las prioridades acorde a los distintos instrumentos de planificación.</t>
    </r>
  </si>
  <si>
    <t>Plan Estratégico Institucional 2025-2028 formulado</t>
  </si>
  <si>
    <t>Informe elaborado</t>
  </si>
  <si>
    <t>Remisión tardía de las matrices de evaluación por parte de las áreas del ministerio; competencia con otras prioridades del área.</t>
  </si>
  <si>
    <t>Probable (51%-75%)</t>
  </si>
  <si>
    <t>2 Moderado</t>
  </si>
  <si>
    <t>Seguimiento a las áreas con el involucramiento de la alta instancia; iniciar el proceso de evaluación de manera oportuna.</t>
  </si>
  <si>
    <t>Nota: la ejecución de los productos de las áreas transversales es lograda con el presupuesto asignado en el programa 01 de actividades centrales (RD$840,000).</t>
  </si>
  <si>
    <r>
      <t xml:space="preserve">Actividad
</t>
    </r>
    <r>
      <rPr>
        <sz val="11"/>
        <color theme="1"/>
        <rFont val="Times New Roman"/>
        <family val="1"/>
      </rPr>
      <t>Periodo</t>
    </r>
  </si>
  <si>
    <t>Coordinación de los espacios de trabajo con el Equipo estratégico.</t>
  </si>
  <si>
    <t>Definición de líneas estratégicas y elaboración del análisis situacional</t>
  </si>
  <si>
    <t>Realización de talleres para el establecimiento de los resultados, indicadores y metas, por departamento.</t>
  </si>
  <si>
    <t>Consolidación del documento del Plan Estratégico Institucional</t>
  </si>
  <si>
    <t>Socialización del PEI</t>
  </si>
  <si>
    <r>
      <t xml:space="preserve">Plan Operativo Anual 2024 formulado y socializado.
</t>
    </r>
    <r>
      <rPr>
        <sz val="11"/>
        <color rgb="FF000000"/>
        <rFont val="Times New Roman"/>
        <family val="1"/>
      </rPr>
      <t xml:space="preserve">
Se refiere a la formulación del documento que consolida la planificación operativa para un periodo de un año, acorde a los objetivos y metas institucionales.</t>
    </r>
  </si>
  <si>
    <t>Cantidad de matrices de Planificación Operativa Anual formuladas</t>
  </si>
  <si>
    <t>POA´s elaborados.</t>
  </si>
  <si>
    <t>Todas las áreas</t>
  </si>
  <si>
    <t>Poca colaboración de las áreas en la remisión de las informaciones</t>
  </si>
  <si>
    <t>Alto</t>
  </si>
  <si>
    <t>Reuniones de sensibilización y talleres de capacitación en el tema.</t>
  </si>
  <si>
    <t>1. Definición de la estructura Programática, validando la producción de metas físicas e indicadores, de acuerdo con los criterios establecidos por DIGEPRES, Compras y Contrataciones y MEPYD.</t>
  </si>
  <si>
    <t>2. Coordinar el levantamiento de la información para la elaboración del Plan Anual de Compras y Contrataciones (PACC) 2024.</t>
  </si>
  <si>
    <t>2. Actualización de los instrumentos para formulación POA institucional.</t>
  </si>
  <si>
    <t>3. Realizar taller de formulación POA 2024. con las áreas de la institucional</t>
  </si>
  <si>
    <t>4. Asistencia técnica a las áreas organizacionales para la elaboración de los Planes Operativos Anuales (POA).</t>
  </si>
  <si>
    <t>5. Seguimiento a la socialización y validación (firma de POA) de los anteproyectos del POA dentro de los respectivos equipos de trabajo de cada área.</t>
  </si>
  <si>
    <t>6. Consolidación de las propuestas de planes de las áreas y elaboración del informe POA.</t>
  </si>
  <si>
    <r>
      <t xml:space="preserve">Planificación Operativa Anual monitoreada y evaluada trimestralmente.
</t>
    </r>
    <r>
      <rPr>
        <sz val="11"/>
        <color rgb="FF000000"/>
        <rFont val="Times New Roman"/>
        <family val="1"/>
      </rPr>
      <t>Hace referencia al monitoreo y evaluación de la Planificación Operativa Anual a través de los instrumentos que recogen la producción, avance y ejecución de los logros alcanzados por las distintas dependencias, generando reportes e informes recurrentes.</t>
    </r>
  </si>
  <si>
    <t>Cantidad de matrices de evaluación de Planificación Operativa Anual revisadas para la generación de informes trimestrales</t>
  </si>
  <si>
    <t>Matrices de evaluación revisadas</t>
  </si>
  <si>
    <t>Poco probable (26-50%)</t>
  </si>
  <si>
    <t>4 Moderado</t>
  </si>
  <si>
    <t>1. Actualizar y remitir, a la áreas organizaciones, las herramientas de monitoreo y evaluación del POA.</t>
  </si>
  <si>
    <t>3 Moderado</t>
  </si>
  <si>
    <t>2. Brindar asistencia técnica a las áreas organizacionales, sobre los insumos recibidos.</t>
  </si>
  <si>
    <t>3. Revisar y validar las matrices de monitoreo y evaluación.</t>
  </si>
  <si>
    <t>1 Moderado</t>
  </si>
  <si>
    <t>4. Elaborar los reportes e informes de monitoreo y evaluación POA.</t>
  </si>
  <si>
    <t>0 Moderado</t>
  </si>
  <si>
    <t>5. Socializar y/o publicar en el portal web institucional los reportes e informes generados según aplique.</t>
  </si>
  <si>
    <r>
      <t xml:space="preserve">Memoria de rendición de cuentas 2024 elaborada de acuerdo a los lineamientos de la presidencia.
</t>
    </r>
    <r>
      <rPr>
        <sz val="11"/>
        <color rgb="FF000000"/>
        <rFont val="Times New Roman"/>
        <family val="1"/>
      </rPr>
      <t xml:space="preserve">
Consiste en la elaboración de un documento que recopila de manera sistemática el logro de los objetivos institucionales.</t>
    </r>
  </si>
  <si>
    <t>Memoria de rendición de cuentas elaborada.</t>
  </si>
  <si>
    <t>Memoria de rendición de cuentas elaborada</t>
  </si>
  <si>
    <t>1. Gestión de la solicitud de la memoria de Coraamoca</t>
  </si>
  <si>
    <t>2. Adecuación de los requerimientos acorde a la guía establecida para la solicitud de las memorias.</t>
  </si>
  <si>
    <t>3. Seguimiento y asistencia técnica a las distintas áreas.</t>
  </si>
  <si>
    <t>4. Depuración y compilación de los insumos recibidos.</t>
  </si>
  <si>
    <t>5. Remisión de la memoria a la presidencia.</t>
  </si>
  <si>
    <r>
      <t xml:space="preserve">Actualización de las NOBACI- 
</t>
    </r>
    <r>
      <rPr>
        <sz val="11"/>
        <color rgb="FF000000"/>
        <rFont val="Times New Roman"/>
        <family val="1"/>
      </rPr>
      <t>Consiste en la actualización y creación de toda las documentación que permita el mejoramiento de la gestión institucional exigidas por la Contraloría General de la Republica.</t>
    </r>
  </si>
  <si>
    <t>Actualizada la NOBACI</t>
  </si>
  <si>
    <t>Documento cargados NOBACI</t>
  </si>
  <si>
    <t>MAP, todas las áreas, Comité de Calidad, pyd.</t>
  </si>
  <si>
    <t>Retrasos en los trabajos a ser realizados por las áreas que suplen la información.</t>
  </si>
  <si>
    <t>Coordinación permanente con el comité NOBACI.</t>
  </si>
  <si>
    <t>1. Evaluación dela ejecución de los procesos NOBACI en la institución.</t>
  </si>
  <si>
    <t>2. Remisión de autoevaluación a todas la institución.</t>
  </si>
  <si>
    <t>3. Elaboración e implementación de la matriz de mitigación de riesgo.</t>
  </si>
  <si>
    <t>3. Elaboración e implementación de plan de mitigación de riesgo contra desastres naturales.</t>
  </si>
  <si>
    <t>4. Definir y socializar los manuales.</t>
  </si>
  <si>
    <t>5. Aprobación de los manuales.</t>
  </si>
  <si>
    <t>6. Validación y aprobación del plan y la matriz (impresión).</t>
  </si>
  <si>
    <r>
      <t xml:space="preserve">Autoevaluación CAF
</t>
    </r>
    <r>
      <rPr>
        <sz val="11"/>
        <color rgb="FF000000"/>
        <rFont val="Times New Roman"/>
        <family val="1"/>
      </rPr>
      <t>Consiste en aplicar la evaluar el desempeño de una organización en base al Modelo CAF, identificando fortalezas y áreas de mejora.</t>
    </r>
  </si>
  <si>
    <t>Guía CAF actualizada.</t>
  </si>
  <si>
    <t>Que las arreas no colaboren con los trabajo de entrega</t>
  </si>
  <si>
    <t>01.1.1 Comité Institucional de la Calidad</t>
  </si>
  <si>
    <t>Informe físico y envío por correo</t>
  </si>
  <si>
    <t>Todos los departamentos</t>
  </si>
  <si>
    <t>01.1.2 Autoevaluación CAF</t>
  </si>
  <si>
    <t>01.1.3 Informe CAF</t>
  </si>
  <si>
    <r>
      <t xml:space="preserve">Plan de Mejora Modelo CAF
</t>
    </r>
    <r>
      <rPr>
        <sz val="11"/>
        <color rgb="FF000000"/>
        <rFont val="Times New Roman"/>
        <family val="1"/>
      </rPr>
      <t xml:space="preserve"> Plan de acción para abordar las áreas de mejora identificadas en la Autoevaluación CAF, con objetivos, metas y acciones específicas.</t>
    </r>
  </si>
  <si>
    <t>01.2.1 Plan de Mejora CAF Vigente</t>
  </si>
  <si>
    <t>Que los departamentos no cumplan sus parte de la documentación</t>
  </si>
  <si>
    <t>Solicitar y notificar antes de que se presente el tope de entrega</t>
  </si>
  <si>
    <t>01.2.2 Remisión Acuerdo</t>
  </si>
  <si>
    <t>01.2.3 Informe PM</t>
  </si>
  <si>
    <t>01.2.4 Plan de Mejora CAF Prox año</t>
  </si>
  <si>
    <r>
      <t xml:space="preserve">Estandarización de Procesos
</t>
    </r>
    <r>
      <rPr>
        <sz val="11"/>
        <color rgb="FF000000"/>
        <rFont val="Times New Roman"/>
        <family val="1"/>
      </rPr>
      <t>Consiste en dar seguimiento a que los procesos se actualización con el ministerio los documento y pasos claros y consistentes para realizar tareas, asegurando eficiencia y calidad.</t>
    </r>
  </si>
  <si>
    <t xml:space="preserve">Que no se realicen procesos de actualización </t>
  </si>
  <si>
    <t>Establecer colaboración con el responsable de NOBCI</t>
  </si>
  <si>
    <t>01.3.1 Mapa de Procesos</t>
  </si>
  <si>
    <t>Planificación y Desarrollo</t>
  </si>
  <si>
    <t>01.3.2 Borrador o Manual Procedimientos</t>
  </si>
  <si>
    <r>
      <t xml:space="preserve">Carta Compromiso
</t>
    </r>
    <r>
      <rPr>
        <sz val="11"/>
        <color rgb="FF000000"/>
        <rFont val="Times New Roman"/>
        <family val="1"/>
      </rPr>
      <t>Crear, gestionar y publicar el documento donde la organización se compromete a cumplir con ciertos estándares de calidad en sus servicios.</t>
    </r>
  </si>
  <si>
    <t>Publicado Carta Compromiso</t>
  </si>
  <si>
    <t xml:space="preserve">Que el diseño para la publicación no se realice, y no contar con disponibilidad de recursos para la puesta en marcha. </t>
  </si>
  <si>
    <t>Grave</t>
  </si>
  <si>
    <t xml:space="preserve">Gestionar los con tiempo para un mejor manejo de la disponibilidad de recursos y de elaboración de documentos </t>
  </si>
  <si>
    <t>01.4.1 Carta Compromiso</t>
  </si>
  <si>
    <r>
      <t xml:space="preserve">Transparencia en las Informaciones de Servicios y funcionarios
</t>
    </r>
    <r>
      <rPr>
        <sz val="11"/>
        <color rgb="FF000000"/>
        <rFont val="Times New Roman"/>
        <family val="1"/>
      </rPr>
      <t>Mantener al seguimiento a la información clara, precisa y accesible al público sobre los servicios y funcionarios de la organización.</t>
    </r>
  </si>
  <si>
    <t>Que no se actualicen las variaciones de los servicios y funcionarios.</t>
  </si>
  <si>
    <t xml:space="preserve">Gestionar la actualización la entrada y salida de personal </t>
  </si>
  <si>
    <t>01.5.1 Enlace Observatorio</t>
  </si>
  <si>
    <t>RR.HH.</t>
  </si>
  <si>
    <t>01.5.2 Funcionarios</t>
  </si>
  <si>
    <t>01.5.3 Servicios</t>
  </si>
  <si>
    <r>
      <t xml:space="preserve">Monitoreo de la Calidad de los Servicios
</t>
    </r>
    <r>
      <rPr>
        <sz val="11"/>
        <color rgb="FF000000"/>
        <rFont val="Times New Roman"/>
        <family val="1"/>
      </rPr>
      <t>Consisten en el monitorear periódicamente la calidad de los servicios ofrecidos para identificar oportunidades de mejora, mediante la encuesta.</t>
    </r>
  </si>
  <si>
    <t>Falta de seguimiento a las acciones</t>
  </si>
  <si>
    <t>Establecer un proceso riguroso de seguimiento a las acciones</t>
  </si>
  <si>
    <r>
      <t xml:space="preserve">Índice de Satisfacción Ciudadana
</t>
    </r>
    <r>
      <rPr>
        <sz val="11"/>
        <color rgb="FF000000"/>
        <rFont val="Times New Roman"/>
        <family val="1"/>
      </rPr>
      <t>Es la Medición la satisfacción de los usuarios de los servicios de la organización a través de encuestas o sondeos.</t>
    </r>
  </si>
  <si>
    <t>Encuesta de Satisfacción Ciudadana</t>
  </si>
  <si>
    <t>Actividades</t>
  </si>
  <si>
    <t>01.7.1Publicar resultados Resultado de índice de satisfacción entre 0% y 100%</t>
  </si>
  <si>
    <t>Elaborar plan de mejora</t>
  </si>
  <si>
    <r>
      <t xml:space="preserve">Nivel de Administración del Sistema de Carrera Administrativa
</t>
    </r>
    <r>
      <rPr>
        <sz val="11"/>
        <color rgb="FF000000"/>
        <rFont val="Times New Roman"/>
        <family val="1"/>
      </rPr>
      <t>Establecer seguimientos de la actividad de evaluar la efectividad del sistema de carrera administrativa en la gestión del personal.</t>
    </r>
  </si>
  <si>
    <t>02.1.1 Lista de Participantes Directivos Ley 4108</t>
  </si>
  <si>
    <t>02.1.2 Informe Diagnóstico de Carrera</t>
  </si>
  <si>
    <t>02.1.3 Reporte Movilidad de Carrera avalado por el Map</t>
  </si>
  <si>
    <t>02.1.4 Reporte de actualización- Sistema Incorporación Carrera Administrativa (SICA).</t>
  </si>
  <si>
    <t>02.1.5 Informe de Incorporación Sistema de Carrera</t>
  </si>
  <si>
    <r>
      <t xml:space="preserve">Planificación de RR.HH
</t>
    </r>
    <r>
      <rPr>
        <sz val="11"/>
        <color rgb="FF000000"/>
        <rFont val="Times New Roman"/>
        <family val="1"/>
      </rPr>
      <t>Establecer un plan para gestionar el talento humano de la organización, considerando necesidades y objetivos.</t>
    </r>
  </si>
  <si>
    <t>Que no se realicen los la planificación</t>
  </si>
  <si>
    <t>03.1.1 Remisión Planificación RR.HH.</t>
  </si>
  <si>
    <t>03.1.2 Planificación RR.HH. Validada</t>
  </si>
  <si>
    <r>
      <t xml:space="preserve">Organización del Trabajo
</t>
    </r>
    <r>
      <rPr>
        <sz val="11"/>
        <color rgb="FF000000"/>
        <rFont val="Times New Roman"/>
        <family val="1"/>
      </rPr>
      <t>Mantener actualizada la estructura organizacional, las funciones y responsabilidades de cada puesto de trabajo.</t>
    </r>
  </si>
  <si>
    <t>04.1.1 Equipo Contraparte-Estructura Organizativa</t>
  </si>
  <si>
    <t>04.1.2 Evidencia Levantamientos-Estructura Organizativa</t>
  </si>
  <si>
    <t>04.1.3 Evidencia remitiendo informe diagnóstico E. O.</t>
  </si>
  <si>
    <t>04.1.4 Resolución aprobatoria E. O.</t>
  </si>
  <si>
    <t>04.1.5 Evidencia conclusión carga al SASP</t>
  </si>
  <si>
    <r>
      <t xml:space="preserve">Manual de Organización y Funciones
</t>
    </r>
    <r>
      <rPr>
        <sz val="11"/>
        <color rgb="FF000000"/>
        <rFont val="Times New Roman"/>
        <family val="1"/>
      </rPr>
      <t>Un documento que describe la estructura organizacional, las funciones y responsabilidades de cada puesto de trabajo.</t>
    </r>
  </si>
  <si>
    <t>04.2.1 Evidencia de proceso elaboración MOyF</t>
  </si>
  <si>
    <t>04.2.3 Resolución aprobatoria y MOyF</t>
  </si>
  <si>
    <t>04.1.4 Evidencia socialización MOyF</t>
  </si>
  <si>
    <r>
      <t xml:space="preserve">Manual de Cargos Elaborado
</t>
    </r>
    <r>
      <rPr>
        <sz val="11"/>
        <color rgb="FF000000"/>
        <rFont val="Times New Roman"/>
        <family val="1"/>
      </rPr>
      <t>Mantener actualizado los documentos que describen las características y requisitos de cada puesto de trabajo.</t>
    </r>
  </si>
  <si>
    <t>Que las áreas no suministren información oportuna</t>
  </si>
  <si>
    <t>04.3.1 Solicitud de Revisión del Manual de Cargos</t>
  </si>
  <si>
    <t>04.3.2 Remisión del informe de revisión del manual de cargos</t>
  </si>
  <si>
    <t>04.3.3 Resolución Aprobatoria del MAP</t>
  </si>
  <si>
    <t>04.3.4 Manual de cargos implementado</t>
  </si>
  <si>
    <r>
      <t xml:space="preserve">Concursos Públicos
</t>
    </r>
    <r>
      <rPr>
        <sz val="11"/>
        <color rgb="FF000000"/>
        <rFont val="Times New Roman"/>
        <family val="1"/>
      </rPr>
      <t>Realizar proceso transparente y competitivo para seleccionar al personal más idóneo para cada puesto de trabajo.</t>
    </r>
  </si>
  <si>
    <t xml:space="preserve">Que no se realicen los trabajos en  los tiempos establecidos </t>
  </si>
  <si>
    <t>05.1.1 Acta de Concurso y/o Uso Registro de elegibles 1/4</t>
  </si>
  <si>
    <t>05.1.2 Acta de Concurso y/o Uso Registro de elegibles 2/4</t>
  </si>
  <si>
    <t>05.1.3 Acta de Concurso y/o Uso Registro de elegibles 3/4</t>
  </si>
  <si>
    <t>05.1.4 Acta de Concurso y/o Uso Registro de elegibles 4/4</t>
  </si>
  <si>
    <r>
      <t xml:space="preserve">Sistema de Administración de Servidores Públicos (SASP)
</t>
    </r>
    <r>
      <rPr>
        <sz val="11"/>
        <color rgb="FF000000"/>
        <rFont val="Times New Roman"/>
        <family val="1"/>
      </rPr>
      <t>Un sistema para gestionar el personal de la administración pública, incluyendo nómina, beneficios y evaluaciones.</t>
    </r>
  </si>
  <si>
    <t>05.2.1 Comunicación de Uso SASP</t>
  </si>
  <si>
    <r>
      <t xml:space="preserve">Escala Salarial Aprobada
</t>
    </r>
    <r>
      <rPr>
        <sz val="11"/>
        <color rgb="FF000000"/>
        <rFont val="Times New Roman"/>
        <family val="1"/>
      </rPr>
      <t>Mantener al seguimiento a la estructura de salarios definida para los diferentes puestos de trabajo en la organización.</t>
    </r>
  </si>
  <si>
    <t>06.1.1 Comunicación Solicitud Escala Salarial</t>
  </si>
  <si>
    <t>06.1.2 Escala Salarial remitida</t>
  </si>
  <si>
    <t>06.1.3 Escala Salarial validada</t>
  </si>
  <si>
    <t>06.1.4 Escala Salarial implementada</t>
  </si>
  <si>
    <r>
      <t xml:space="preserve">Gestión de Acuerdos de Desempeños
</t>
    </r>
    <r>
      <rPr>
        <sz val="11"/>
        <color rgb="FF000000"/>
        <rFont val="Times New Roman"/>
        <family val="1"/>
      </rPr>
      <t>Mantener al seguimiento a los acuerdos entre la organización y el servidor público sobre los objetivos a alcanzar en un período determinado.</t>
    </r>
  </si>
  <si>
    <t>Monitorear que las programación se realice con tiempo</t>
  </si>
  <si>
    <t>07.1.1 Acuerdos de Desempeño Menor del 59</t>
  </si>
  <si>
    <t>07.1.2 Acuerdos de Desempeño Monitoreados</t>
  </si>
  <si>
    <t>07.1.3 Acuerdos de Desempeño Del 60 al 79</t>
  </si>
  <si>
    <t>07.1.4 Acuerdos de Desempeño Monitoreados</t>
  </si>
  <si>
    <t>07.1.5 Acuerdos de Desempeño Del 80 al 100</t>
  </si>
  <si>
    <t>07.1.6 Acuerdos de Desempeño Monitoreados</t>
  </si>
  <si>
    <r>
      <t xml:space="preserve">Evaluación del Desempeño por Resultados y Competencias
</t>
    </r>
    <r>
      <rPr>
        <sz val="11"/>
        <color rgb="FF000000"/>
        <rFont val="Times New Roman"/>
        <family val="1"/>
      </rPr>
      <t>Evaluar el desempeño del servidor público en base a los resultados alcanzados y las competencias demostradas.</t>
    </r>
  </si>
  <si>
    <t>07.3.1 Evaluación del Desempeño Menos del 59</t>
  </si>
  <si>
    <t>07.3.2 Informe Técnico Resultados ED revisado</t>
  </si>
  <si>
    <t>07.3.3 Evaluación del Desempeño Del 60 al 79</t>
  </si>
  <si>
    <t>07.3.4 Informe Técnico Resultados ED revisado</t>
  </si>
  <si>
    <t>07.3.5 Evaluación del Desempeño Del 80 al 100</t>
  </si>
  <si>
    <t>07.3.6 Informe Técnico Resultados ED revisado</t>
  </si>
  <si>
    <r>
      <t xml:space="preserve">Plan de Capacitación 
</t>
    </r>
    <r>
      <rPr>
        <sz val="11"/>
        <color rgb="FF000000"/>
        <rFont val="Times New Roman"/>
        <family val="1"/>
      </rPr>
      <t>Consiste en dar seguimiento a la ejecución del plan para desarrollar las habilidades y conocimientos del personal de la organización.</t>
    </r>
  </si>
  <si>
    <t xml:space="preserve">Que no se realice la programación </t>
  </si>
  <si>
    <t>08.1.1 Plan de Capacitación</t>
  </si>
  <si>
    <t>Monitorear que las convocatorias de las actividades con tiempo</t>
  </si>
  <si>
    <t>08.1.2 Ejecución del Plan de Capacitación</t>
  </si>
  <si>
    <t>08.1.3 Informe Trimestral</t>
  </si>
  <si>
    <t>08.1.4 Curso de la Inducción a la Admiración Pública</t>
  </si>
  <si>
    <t>08.1.5 Plan de Capacitación Próx. Año</t>
  </si>
  <si>
    <r>
      <t xml:space="preserve">Asociación de Servidores Públicos 
</t>
    </r>
    <r>
      <rPr>
        <sz val="11"/>
        <color rgb="FF000000"/>
        <rFont val="Times New Roman"/>
        <family val="1"/>
      </rPr>
      <t>Mantener al seguimiento a la Implementación de la organización que representa los intereses de los servidores públicos ante la administración.</t>
    </r>
  </si>
  <si>
    <t>09.1.1 Comité Gestor ASP</t>
  </si>
  <si>
    <t>09.1.2 Asamblea ASP</t>
  </si>
  <si>
    <t>09.1.3 Resolución MAP-ASP</t>
  </si>
  <si>
    <t>09.1.4 Registro Nacional de Contribuyente (RNC) de la ASP</t>
  </si>
  <si>
    <t>09.1.5 Cuenta bancaria a nombre de la ASP</t>
  </si>
  <si>
    <t>09.1.6 Descuento a los miembros ASP</t>
  </si>
  <si>
    <t>09.1.7 Informe financiero ASP</t>
  </si>
  <si>
    <t>09.1.8 Informe de gestión ASP</t>
  </si>
  <si>
    <t>09.1.9 Informe Rendición de Cuentas ASP</t>
  </si>
  <si>
    <r>
      <t xml:space="preserve">Fortalecimiento de las Relaciones Laborales.
</t>
    </r>
    <r>
      <rPr>
        <sz val="11"/>
        <color rgb="FF000000"/>
        <rFont val="Times New Roman"/>
        <family val="1"/>
      </rPr>
      <t>Son las actividades</t>
    </r>
    <r>
      <rPr>
        <b/>
        <sz val="11"/>
        <color rgb="FF000000"/>
        <rFont val="Times New Roman"/>
        <family val="1"/>
      </rPr>
      <t xml:space="preserve"> </t>
    </r>
    <r>
      <rPr>
        <sz val="11"/>
        <color rgb="FF000000"/>
        <rFont val="Times New Roman"/>
        <family val="1"/>
      </rPr>
      <t>promover un ambiente de trabajo positivo y productivo a través del diálogo y la negociación entre la organización y sus empleados.</t>
    </r>
  </si>
  <si>
    <t>09.2.1 Descentralización de RECLASOFT</t>
  </si>
  <si>
    <t>09.2.2 Libramiento de pago de Beneficios Laborales, aprobado y tramitado por la CGR</t>
  </si>
  <si>
    <t>09.2.3 Certificación de no pagos pendientes a la fecha, realizados dentro del plazo, tomando en consideración Art.63 de la ley. Núm. 41-08 de Función Pública.</t>
  </si>
  <si>
    <r>
      <t xml:space="preserve">Institucionalización del Régimen Ético y Disciplinario
</t>
    </r>
    <r>
      <rPr>
        <sz val="11"/>
        <color rgb="FF000000"/>
        <rFont val="Times New Roman"/>
        <family val="1"/>
      </rPr>
      <t>Consiste en dar seguimiento al Implemento y aplicación de normas claras sobre ética y disciplina  y el personal capacitado sobre el Régimen Ético y Disciplinario de los Servidores Públicos..</t>
    </r>
  </si>
  <si>
    <t>09.3.1 Designación de Representante ante la Comisión de Personal</t>
  </si>
  <si>
    <t>09.3.2 Comunicación de solicitud sobre taller del Régimen Ético y Disciplinario de los Servidores Públicos, de las diferentes instituciones del Estado, centralizadas, descentralizadas, juntas y distritos municipales, y hospitales.</t>
  </si>
  <si>
    <t>09.3.3 50% del personal capacitado sobre el Régimen Ético y Disciplinario de los Servidores Públicos.</t>
  </si>
  <si>
    <t>09.3.4 100% del personal capacitado sobre el Régimen Ético y Disciplinario de los Servidores Públicos</t>
  </si>
  <si>
    <r>
      <t xml:space="preserve">Implementación del Sistema de Seguridad y Salud en el Trabajo.
</t>
    </r>
    <r>
      <rPr>
        <sz val="11"/>
        <color rgb="FF000000"/>
        <rFont val="Times New Roman"/>
        <family val="1"/>
      </rPr>
      <t>Mantener al seguimiento a la Implementación medidas para prevenir accidentes y enfermedades laborales, y proteger la salud de los trabajadores.</t>
    </r>
  </si>
  <si>
    <t>09.4.1 Comité SISTAP (A) Minutas SISTAP (B) Cuatro implementaciones SISTAP © Ocho implementaciones SISTAP</t>
  </si>
  <si>
    <t>09.4.2 Informe Gestión SISTAP (A) Manual de Emergencias SISTAP (B) Jornadas médicas SISTAP © Otras actividades SISTAP</t>
  </si>
  <si>
    <r>
      <t xml:space="preserve">Encuesta Clima Laboral: 
</t>
    </r>
    <r>
      <rPr>
        <sz val="11"/>
        <color rgb="FF000000"/>
        <rFont val="Times New Roman"/>
        <family val="1"/>
      </rPr>
      <t>Consiste en  medir la percepción de los servidores públicos sobre el ambiente laboral y la gestión de la organización.</t>
    </r>
  </si>
  <si>
    <t xml:space="preserve">Aplicada encuesta de clima laboral </t>
  </si>
  <si>
    <t>EJE No. 1</t>
  </si>
  <si>
    <t>09.5.1 Solicitud Encuesta de Clima Laboral</t>
  </si>
  <si>
    <t>09.5.2 Certificación de Encuesta de Clima Laboral</t>
  </si>
  <si>
    <t>09.5.3 Plan de Acción Clima Laboral</t>
  </si>
  <si>
    <t>09.5.4 Informe Implementación Plan de Acción</t>
  </si>
  <si>
    <r>
      <t xml:space="preserve">PRODUCTO
</t>
    </r>
    <r>
      <rPr>
        <sz val="12"/>
        <color rgb="FF000000"/>
        <rFont val="Times New Roman"/>
        <family val="1"/>
      </rPr>
      <t>Descripción</t>
    </r>
  </si>
  <si>
    <t>META</t>
  </si>
  <si>
    <t xml:space="preserve">Definir la arquitectura institucional para la inclusión del enfoque de género. </t>
  </si>
  <si>
    <t>Política institucional de género creada y aprobada.</t>
  </si>
  <si>
    <t>Diagnóstico institucional de género realizado.</t>
  </si>
  <si>
    <t>Recursos Humanos y Comité de Transversalización de Género.</t>
  </si>
  <si>
    <t>Nota: la ejecución de los productos de las áreas transversales es lograda con el presupuesto asignado en el programa 01 de actividades centrales (RD$10,000).</t>
  </si>
  <si>
    <t>Actividad periodo</t>
  </si>
  <si>
    <t>Fortalecimiento de las capacidades institucionales</t>
  </si>
  <si>
    <t>Unidad</t>
  </si>
  <si>
    <t>Lista de participación</t>
  </si>
  <si>
    <t>Responsable de comité Género.</t>
  </si>
  <si>
    <t xml:space="preserve">Incumplimiento de personal </t>
  </si>
  <si>
    <t>Dar seguimiento a la programación</t>
  </si>
  <si>
    <t>Entrenamiento Responsable de Género</t>
  </si>
  <si>
    <t>Capacitaciones realizadas por el encargado/a</t>
  </si>
  <si>
    <t>Preparar y enviar invitaciones a los miembros del comité.</t>
  </si>
  <si>
    <t>Reuniones realizadas por el comité</t>
  </si>
  <si>
    <t>Realizar la primera reunión del comité.</t>
  </si>
  <si>
    <t xml:space="preserve">Actividad realizada </t>
  </si>
  <si>
    <t>Desarrollar y aprobar el reglamento interno del comité.</t>
  </si>
  <si>
    <t xml:space="preserve">Reglamento aprobado </t>
  </si>
  <si>
    <t>Elegir al presidente y vicepresidente del comité.</t>
  </si>
  <si>
    <t>Validación del comité</t>
  </si>
  <si>
    <t>comité de comité Género.</t>
  </si>
  <si>
    <t>Generar las capacidades y ambiente laboral para la inclusión del enfoque de género en CORAAMOCA.</t>
  </si>
  <si>
    <t>Medidas enfoque de género (Encuestas de clima laboral).</t>
  </si>
  <si>
    <t>Encuestas de clima laboral</t>
  </si>
  <si>
    <t>Que no se haga la encuesta.</t>
  </si>
  <si>
    <r>
      <t>Medición</t>
    </r>
    <r>
      <rPr>
        <b/>
        <sz val="9"/>
        <color theme="1"/>
        <rFont val="Times New Roman"/>
        <family val="1"/>
      </rPr>
      <t xml:space="preserve"> </t>
    </r>
  </si>
  <si>
    <t>Formación en corresponsabilidad en el cuidado (solicitud de las capacitaciones del personal ).</t>
  </si>
  <si>
    <t>Solicitud de las capacitaciones</t>
  </si>
  <si>
    <t>Responsable de comité Género/ Recursos humanos</t>
  </si>
  <si>
    <t>Que no se realice la solicitud</t>
  </si>
  <si>
    <t>Tramitar la solicitud a tiempo</t>
  </si>
  <si>
    <t>Implementar las capacitaciones por grupos ocupacional. </t>
  </si>
  <si>
    <t>Responsable de comité Género y recursos humanos .</t>
  </si>
  <si>
    <t>No recibir las capacitaciones.</t>
  </si>
  <si>
    <r>
      <t>solicitar capacitación</t>
    </r>
    <r>
      <rPr>
        <b/>
        <sz val="9"/>
        <color theme="1"/>
        <rFont val="Times New Roman"/>
        <family val="1"/>
      </rPr>
      <t xml:space="preserve"> </t>
    </r>
  </si>
  <si>
    <t>Monitorear y evaluar la implementación del plan de acción.</t>
  </si>
  <si>
    <t>Informe de seguimiento</t>
  </si>
  <si>
    <t>Incumplimiento de personal</t>
  </si>
  <si>
    <t xml:space="preserve">Dar seguimiento a la programación </t>
  </si>
  <si>
    <t>Elaborar Plan de formación anual de la entidad formativos relativos a “principios básicos del enfoque de género” y “transversalización del enfoque de género en la ejecución de planes, programas y proyectos del sector público”. 2024</t>
  </si>
  <si>
    <t xml:space="preserve">Pan de acción </t>
  </si>
  <si>
    <t>Responsable de comité Género/ planificación y desarrollo.</t>
  </si>
  <si>
    <t>No cumplir con las acciones establecidas</t>
  </si>
  <si>
    <t>aplicar las actividades</t>
  </si>
  <si>
    <r>
      <t>Aplicada la inclusión del enfoque de genero en las políticas de la institución,</t>
    </r>
    <r>
      <rPr>
        <sz val="11"/>
        <color theme="1"/>
        <rFont val="Times New Roman"/>
        <family val="1"/>
      </rPr>
      <t xml:space="preserve"> </t>
    </r>
  </si>
  <si>
    <t>Identificar áreas donde se pueda mejorar la igualdad de género.</t>
  </si>
  <si>
    <t>Mejora de igualdad de género</t>
  </si>
  <si>
    <t>No poder identificar todas las áreas</t>
  </si>
  <si>
    <t>Identificar todas las áreas</t>
  </si>
  <si>
    <t>Realización de Diagnóstico institucional de género.</t>
  </si>
  <si>
    <t xml:space="preserve">
Representación de género.
</t>
  </si>
  <si>
    <t>Incumplimiento de persona</t>
  </si>
  <si>
    <t>Levantamiento</t>
  </si>
  <si>
    <t>Creación y aprobación de la Política institucional de género.</t>
  </si>
  <si>
    <t>Política institucional de género.</t>
  </si>
  <si>
    <t>No tener la aprobación</t>
  </si>
  <si>
    <t>aplicar</t>
  </si>
  <si>
    <t>Desarrollar medidas para abordar las brechas de igualdad de género identificadas.</t>
  </si>
  <si>
    <t>Igualdad de género identificadas</t>
  </si>
  <si>
    <t>comité Género, planificación y desarrollo y recursos humanos</t>
  </si>
  <si>
    <t>No tener las brechas identificadas.</t>
  </si>
  <si>
    <t>Identificar las brechas</t>
  </si>
  <si>
    <t>Implementar las medidas desarrolladas.</t>
  </si>
  <si>
    <t>Medidas desarrolladas</t>
  </si>
  <si>
    <t>aplicación de las medidas establecidas</t>
  </si>
  <si>
    <t>Monitorear y evaluar la efectividad de las medidas implementadas.</t>
  </si>
  <si>
    <r>
      <t>Medidas implementadas</t>
    </r>
    <r>
      <rPr>
        <b/>
        <sz val="9"/>
        <color theme="1"/>
        <rFont val="Times New Roman"/>
        <family val="1"/>
      </rPr>
      <t xml:space="preserve"> </t>
    </r>
  </si>
  <si>
    <t>No dar seguimiento</t>
  </si>
  <si>
    <t>Medición</t>
  </si>
  <si>
    <r>
      <t xml:space="preserve">PRODUCTO
</t>
    </r>
    <r>
      <rPr>
        <sz val="12"/>
        <color rgb="FF000000"/>
        <rFont val="Times"/>
      </rPr>
      <t>Descripción</t>
    </r>
  </si>
  <si>
    <t>Línea base (año 2024)</t>
  </si>
  <si>
    <t>Implementar un programa de eficiencia energética para reducir el consumo innecesario de energía.</t>
  </si>
  <si>
    <t xml:space="preserve">CANTIDAD </t>
  </si>
  <si>
    <t>1- Crear carteles que inciten al personal administrativo a reducción de consumo energético</t>
  </si>
  <si>
    <t>Carteles</t>
  </si>
  <si>
    <t xml:space="preserve">Fotos </t>
  </si>
  <si>
    <t>Comité sostenibilidad Ambiental</t>
  </si>
  <si>
    <t>Que no existan materiales específicos</t>
  </si>
  <si>
    <t>Solicitar materiales cuestión que nunca falten</t>
  </si>
  <si>
    <t>PC, tinta e impresora, trasporte y dieta</t>
  </si>
  <si>
    <t>2- Realizar charlas de concientización de reducción de consumo de energía</t>
  </si>
  <si>
    <t>Charlas</t>
  </si>
  <si>
    <t>Fotos y Listado de Participantes</t>
  </si>
  <si>
    <t>Comité sostenibilidad Ambiental y Personal Capacitado en el área</t>
  </si>
  <si>
    <t>Falta de personal capacitado</t>
  </si>
  <si>
    <t>Solicitar personal capacitado en el área</t>
  </si>
  <si>
    <t>3- Supervisar las fugas energéticas que puedan generar algún consumo no considerado</t>
  </si>
  <si>
    <t>Supervisión</t>
  </si>
  <si>
    <t>Informe y fotos</t>
  </si>
  <si>
    <t>Personal Eléctrico Capacitado</t>
  </si>
  <si>
    <t>Sustitución de las bombillas incandescentes y fluorescentes por bombillas LED.</t>
  </si>
  <si>
    <t>EJE No.2</t>
  </si>
  <si>
    <t>1- Realizar levantamiento en la institución</t>
  </si>
  <si>
    <t>Servicios Generales</t>
  </si>
  <si>
    <t>Que no se realicen los levantamientos</t>
  </si>
  <si>
    <t>Velar porque el departamento correspondiente realice el trabajo</t>
  </si>
  <si>
    <t>Personal y recursos</t>
  </si>
  <si>
    <t xml:space="preserve">2- Solicitar la cantidad determinada del levantamiento realizado </t>
  </si>
  <si>
    <t>Solicitud</t>
  </si>
  <si>
    <t>Comité sostenibilidad Ambiental y Departamento de Compras</t>
  </si>
  <si>
    <t>Que no se realicen la solicitud</t>
  </si>
  <si>
    <t>Tramitar la solicitud con tiempo</t>
  </si>
  <si>
    <t>3- Adquirir e instalar las bombillas necesarias</t>
  </si>
  <si>
    <t>Instalación</t>
  </si>
  <si>
    <t>Fotos</t>
  </si>
  <si>
    <t>Comité sostenibilidad Ambiental ,Departamento de Compras y Servicios Generales</t>
  </si>
  <si>
    <t>Que no se cuente con fondos</t>
  </si>
  <si>
    <t>Seguimiento constante</t>
  </si>
  <si>
    <t>Creación de carteles en las oficinas y murales para incentivar al apagado de las luces y los equipos electrónicos cuando no estén en uso.</t>
  </si>
  <si>
    <t>EJE No.3</t>
  </si>
  <si>
    <t>1- Crear carteles que inciten al personal administrativo a apagar los equipos de consumo energético que no estén usando en sus actividades de trabajo</t>
  </si>
  <si>
    <t>PC, tinta e impresora</t>
  </si>
  <si>
    <t>Elaboración e Implementación de un programa de mantenimiento preventivo y frecuente  para los vehículos de la institución.</t>
  </si>
  <si>
    <t>EJE No4</t>
  </si>
  <si>
    <t>1-Realizar levantamiento en el departamento de transportación, de las condiciones actuales de los vehículos de la institución</t>
  </si>
  <si>
    <t>Departamento de Transportación</t>
  </si>
  <si>
    <t xml:space="preserve">2-Solicitar el mantenimiento necesarios de los vehículos que así lo requieran </t>
  </si>
  <si>
    <t>Mantenimientos</t>
  </si>
  <si>
    <t>Implementación de un programa de reciclaje y compostaje para reducir la cantidad de residuos generados.</t>
  </si>
  <si>
    <t>EJE No5</t>
  </si>
  <si>
    <t>1.-Realizar un estudio para determinar la cantidad y los tipos de residuos generados por la institución. Esta información permitirá identificar los materiales que se pueden reciclar y compostar.</t>
  </si>
  <si>
    <t>Estudio</t>
  </si>
  <si>
    <t>Personal Capacitado</t>
  </si>
  <si>
    <t>Que no se realice el estudio por el personal encargado</t>
  </si>
  <si>
    <t>2.-Instalar señalización clara y visible para indicar a los empleados dónde depositar cada tipo de residuo.</t>
  </si>
  <si>
    <t>Señalización</t>
  </si>
  <si>
    <t>3.-Monitorear la cantidad de residuos reciclados y compostados para evaluar el éxito del programa</t>
  </si>
  <si>
    <t>Monitoreo</t>
  </si>
  <si>
    <t>Falta de personal</t>
  </si>
  <si>
    <t>Donar o vender materiales que puedan ser reutilizados por otras organizaciones.</t>
  </si>
  <si>
    <t>EJE No6</t>
  </si>
  <si>
    <t>1.- Identificar los materiales que pueden ser reutilizados por otras organizaciones</t>
  </si>
  <si>
    <t>Análisis</t>
  </si>
  <si>
    <t>2.- Clasificar adecuadamente los materiales para facilitar su donación o venta</t>
  </si>
  <si>
    <t>Clasificación</t>
  </si>
  <si>
    <t>Que no se apruebe la donación o venta</t>
  </si>
  <si>
    <t>Disponer adecuadamente los residuos no reciclables para evitar la contaminación ambiental.</t>
  </si>
  <si>
    <t>EJE No.7</t>
  </si>
  <si>
    <t>1.-Implementar medidas para reducir la cantidad de residuos no reciclables generados en la institución.</t>
  </si>
  <si>
    <t>Implementar Medidas</t>
  </si>
  <si>
    <t xml:space="preserve">Que no se implementen las medidas </t>
  </si>
  <si>
    <t>2.- Brindar capacitación al personal sobre la importancia de la correcta disposición de residuos no reciclables, los diferentes tipos de residuos, las opciones de tratamiento disponibles y las prácticas para reducir la generación de residuos.</t>
  </si>
  <si>
    <t>Capacitación</t>
  </si>
  <si>
    <t>3.- Implementar campañas de sensibilización para  promover la participación en iniciativas de reducción y valorización de residuos.</t>
  </si>
  <si>
    <t>Campaña</t>
  </si>
  <si>
    <t xml:space="preserve">Que no se lleven a cabo las campañas </t>
  </si>
  <si>
    <t>Sensibilización mediante charlas a los empleados sobre la importancia de la reducción de residuos</t>
  </si>
  <si>
    <t>EJE No.8</t>
  </si>
  <si>
    <t>1- Realizar charlas de concientización sobre la importancia de la reducción de los residuos</t>
  </si>
  <si>
    <t>Chalas</t>
  </si>
  <si>
    <t>Involucrar mediante reunión al departamento de compras para incentivar e impulsar las compras verdes.</t>
  </si>
  <si>
    <t>EJE No.9</t>
  </si>
  <si>
    <r>
      <t xml:space="preserve">Actividad
</t>
    </r>
    <r>
      <rPr>
        <sz val="10"/>
        <color rgb="FF000000"/>
        <rFont val="Arial"/>
        <family val="2"/>
      </rPr>
      <t>Periodo</t>
    </r>
  </si>
  <si>
    <t>1- Realizar una reunión para involucrar activamente al departamento de compras, la institución puede avanzar de manera significativa en la implementación de prácticas sostenibles y contribuir a la protección del medio ambiente mediante las compras verdes.</t>
  </si>
  <si>
    <t>Reunión</t>
  </si>
  <si>
    <t>Que la reunión no se realice</t>
  </si>
  <si>
    <t xml:space="preserve">Convocar la reunión con mucha anticipación </t>
  </si>
  <si>
    <t>Línea base (año 2022)</t>
  </si>
  <si>
    <t>Realizar un programa de concientización y hábito de limpieza y saneamiento del medio ambiente en el que se involucre la ciudadanía.</t>
  </si>
  <si>
    <t>Cantidad de comunidades, playas, ríos, arroyos, cañadas y costas saneadas.</t>
  </si>
  <si>
    <t>Listado de participación, matriz de registro de actividades, fotos de las actividades.</t>
  </si>
  <si>
    <t>División de Participación Ciudadana, Centros Educativos, Juntas de Vecinos, Ayuntamientos, Medio Ambiente.</t>
  </si>
  <si>
    <t>Condiciones climáticas desfavorables, infección o contagio de enfermedades.</t>
  </si>
  <si>
    <t>Muy probable (76-100)</t>
  </si>
  <si>
    <t>Usar equipos de protección, capacitación sobre medidas de seguridad necesarias.</t>
  </si>
  <si>
    <t xml:space="preserve">Guantes, fundas, mascarillas, fardos de agua, transporte, combustible, banner, pines, personal capacitado en reciclaje, megáfonos, refrigerio, botiquín de primeros auxilios. </t>
  </si>
  <si>
    <t>Limpieza de sectores de la ciudad de Moca y zonas aledañas.</t>
  </si>
  <si>
    <t>Cantidad de personas involucradas y de sectores saneados.</t>
  </si>
  <si>
    <t>Fotos y listados de participación</t>
  </si>
  <si>
    <t>Infección o contagio de enfermedades, condiciones climáticas desfavorables.</t>
  </si>
  <si>
    <t>Transporte, combustible, banner, megáfonos, pines, refrigerio, fardos de agua, gorras, botiquín de primeros auxilios.</t>
  </si>
  <si>
    <t>Realizar talleres de reciclaje y compostaje en escuelas y comunidades.</t>
  </si>
  <si>
    <t>Cantidad de centros educativos y comunidades.</t>
  </si>
  <si>
    <t>Fotos y listados de participación, carpeta de centros y comunidades.</t>
  </si>
  <si>
    <t>División de Participación Ciudadana, Centros Educativos, Juntas de Vecinos,  ONG.</t>
  </si>
  <si>
    <t>No detectado</t>
  </si>
  <si>
    <t>Fardos de agua,  refrigerio,  transporte, combustible, banner, soporte de banner,  refrigerio, fardos de agua, personal capacitado en reciclaje, botiquín de primeros auxilios.</t>
  </si>
  <si>
    <t>Saneamiento de ríos, playas, arroyos y cañadas.</t>
  </si>
  <si>
    <t>Volumen de desechos recolectados, cantidad de ríos, playas, arroyos y cañadas saneados.</t>
  </si>
  <si>
    <t>Guantes, fundas, mascarillas, fardos de agua, transporte, combustible, banner, megáfonos, refrigerio, gorras, botiquín de primeros auxilios.</t>
  </si>
  <si>
    <t xml:space="preserve">Fomentar la escucha activa y seguimiento de temas relacionados con el agua y alcantarillado, que afectan las comunidades. </t>
  </si>
  <si>
    <t xml:space="preserve">Cantidad de temas recibidos y resueltos. </t>
  </si>
  <si>
    <t>Carpeta de temas tratados.</t>
  </si>
  <si>
    <t>División de Participación Ciudadana, Juntas de Vecinos.</t>
  </si>
  <si>
    <t>Precariedad de equipos, falta de participación, falta de  personal.</t>
  </si>
  <si>
    <t>Fomentar  preguntas, dinámicas, debates, para mantener la interacción, implementación de recursos  visuales y materiales didácticos, asignación de personal extra a la división de Participación Ciudadana.</t>
  </si>
  <si>
    <t>Transporte, combustible, megáfonos o bocinas, micrófonos, extensión, soporte de banner, banner, material audiovisual, volantes, refrigerio, fardos de agua.</t>
  </si>
  <si>
    <t>Mesas redondas comunitarias.</t>
  </si>
  <si>
    <t>Cantidad de juntas de vecinos visitadas.</t>
  </si>
  <si>
    <t>Fotos y videos, listado de participación, matriz digital, reportes de retroalimentación y recomendaciones.</t>
  </si>
  <si>
    <t>Precariedad de equipos, falta de participación.</t>
  </si>
  <si>
    <t>Solicitar equipos, motivar a la participación comunitaria.</t>
  </si>
  <si>
    <t>Transporte, combustible, megáfonos o bocinas, micrófonos, extensión, soporte de banner, banner, volantes, material audiovisual.</t>
  </si>
  <si>
    <t>Aplicar en las comunidades, encuestas y cuestionarios.</t>
  </si>
  <si>
    <t>Cantidad de encuestas aplicadas.</t>
  </si>
  <si>
    <t>Carpeta de cuestionarios, fotos y listado de comunidades.</t>
  </si>
  <si>
    <t>Falta de personal.</t>
  </si>
  <si>
    <t>Involucrar personal de la institución.</t>
  </si>
  <si>
    <t>Transporte, combustible, personal, resmas de papel, tinta,  bolígrafos, fardos de agua.</t>
  </si>
  <si>
    <t>Talleres de sensibilización y escucha de las problemáticas comunitarias relacionadas con el agua.</t>
  </si>
  <si>
    <t>Cantidad de talleres.</t>
  </si>
  <si>
    <t>Fotos, listado de participación, carpeta de material.</t>
  </si>
  <si>
    <t>Contratar personal</t>
  </si>
  <si>
    <t>Transporte, combustible, megáfonos o bocinas, micrófonos, extensión, soporte de banner, banner, volantes, pines.</t>
  </si>
  <si>
    <t>Gestionar  actividades de trabajo en equipo y fomentar la cooperación institucional en beneficio de la sociedad con temas alusivos al cuidado del agua.</t>
  </si>
  <si>
    <t>Cantidad de actividades realizadas.</t>
  </si>
  <si>
    <t>Fotos, matriz digital de registro de actividades.</t>
  </si>
  <si>
    <t>Participación Ciudadana, Grupos de Interés, Medio Ambiente, Ayuntamientos, Salud Pública.</t>
  </si>
  <si>
    <t>Falta de gestión y comunicación adecuada.</t>
  </si>
  <si>
    <t>Mantener una comunicación continua y participación activa</t>
  </si>
  <si>
    <t>Transporte, combustible, refrigerio, banner, soporte de banner, micrófonos, bocinas o megáfonos, extensión, refrigerio, fardos de agua, pines, volantes.</t>
  </si>
  <si>
    <t>Encuentros con grupos de interés para la implementación de prácticas  sostenibles en el cuidado del agua.</t>
  </si>
  <si>
    <t>Cantidad de grupos de interés involucrados.</t>
  </si>
  <si>
    <t>Fotos y videos, listados de participación.</t>
  </si>
  <si>
    <t>Mantener una comunicación continua y participación activa.</t>
  </si>
  <si>
    <t>Transporte, combustible, refrigerio, fardos de agua,  banner, soporte de banner, micrófonos, bocinas o megáfonos, extensión, volantes.</t>
  </si>
  <si>
    <t>Creación de espacios de colaboración continua con instituciones relacionadas al agua y medio ambiente.</t>
  </si>
  <si>
    <t xml:space="preserve">Cantidad y variedad de instituciones colaboradoras. </t>
  </si>
  <si>
    <t>Fotos, listado de participación, registro de actividades colgadas en redes sociales.</t>
  </si>
  <si>
    <t>Transporte, combustible, refrigerio, fardos de agua.</t>
  </si>
  <si>
    <t>Concientizar los ciudadanos en torno al correcto almacenamiento de agua potable.</t>
  </si>
  <si>
    <t>Cantidad de ciudadanos</t>
  </si>
  <si>
    <t>Carpeta con contenido de las charlas, matriz digital con registro de actividades, listado de control de asistencia, reportes de retroalimentación.</t>
  </si>
  <si>
    <t>Participación Ciudadana, Juntas de Vecinos, Salud Pública, Medio Ambiente.</t>
  </si>
  <si>
    <t>Indisponibilidad de horario</t>
  </si>
  <si>
    <t>Coordinar reuniones con el representante o los integrantes de juntas de vecinos que se encuentren disponibles al momento. Contratar personal extra.</t>
  </si>
  <si>
    <t>Transporte, combustible, micrófonos y megáfonos, bocina, extensión, volantes, banner, soporte para banner, fardos de agua, refrigerios, pines, gorras, botiquín de primeros auxilios, material audiovisual, cabina de radios, internet, personal extra.</t>
  </si>
  <si>
    <t>Jornadas de concientización en las comunidades.</t>
  </si>
  <si>
    <t>Cantidad de jornadas realizadas, de juntas de vecinos trabajadas y de retroalimentaciones recibidas.</t>
  </si>
  <si>
    <t>Indisponibilidad de horario.</t>
  </si>
  <si>
    <t xml:space="preserve">Coordinar reuniones con el representante o los integrantes de juntas de vecinos que se encuentren disponibles al momento. </t>
  </si>
  <si>
    <t>Transporte, combustible, megáfonos, volantes, fardos de agua,  refrigerio, gorras, botiquín de primeros auxilios.</t>
  </si>
  <si>
    <t>Charlas en centros educativos.</t>
  </si>
  <si>
    <t>Cantidad de centros y variedad de temas.</t>
  </si>
  <si>
    <t>Equipos y falta de personal.</t>
  </si>
  <si>
    <t>Gestionar equipos y personal extra.</t>
  </si>
  <si>
    <t>Transporte, combustible, micrófonos, bocina, extensión, volantes, banner, soporte para banner, material audiovisual, personal.</t>
  </si>
  <si>
    <t>Difusión de programas radiales.</t>
  </si>
  <si>
    <t>Cantidad de programas.</t>
  </si>
  <si>
    <t>Informe escrito.</t>
  </si>
  <si>
    <t>Fallas técnicas .</t>
  </si>
  <si>
    <t>Grabación y difusión de programas por plataformas digitales.</t>
  </si>
  <si>
    <t>Cabina de radio, conexión a internet.</t>
  </si>
  <si>
    <t>Capacitación y exposición de servicios prestados, en los centros educativos y comunidades.</t>
  </si>
  <si>
    <t>Cantidad de capacitaciones.</t>
  </si>
  <si>
    <t>Carpeta de contenido con los temas tratados, reportes de retroalimentación escrita.</t>
  </si>
  <si>
    <t>División Participación Ciudadana,  Juntas de Vecinos, Centros Educativos.</t>
  </si>
  <si>
    <t>Precariedad de equipos y  falta de personal, atención y participación activa.</t>
  </si>
  <si>
    <t>Fomentar  preguntas, dinámicas, debates, para mantener la interacción, implementación de recursos  visuales y materiales didácticos, asignación de personal extra a la División de Participación Ciudadana.</t>
  </si>
  <si>
    <t>Micrófonos, bocina, extensión, banner, soporte de banner, transporte, combustible, material audiovisual, equipos óptimos, conexión estable, personal de estadística, volantes, pines.</t>
  </si>
  <si>
    <t>Foros de participación ciudadana sobre inquietudes y sugerencias.</t>
  </si>
  <si>
    <t>Cantidad de foros aplicados y variedad de temas tratados y de soluciones en respuesta.</t>
  </si>
  <si>
    <t>Registro digital de foros y carpeta con temas solucionados.</t>
  </si>
  <si>
    <t>División de Participación Ciudadana, Oficina de Libre Acceso a la Información, sociedad.</t>
  </si>
  <si>
    <t>Fallas técnicas</t>
  </si>
  <si>
    <t>Revisión y mantenimiento constante de equipos utilizados. Utilizar una red con suficiente potencia.</t>
  </si>
  <si>
    <t>Conexión estable, equipos óptimos, personal de estadística.</t>
  </si>
  <si>
    <t>Mesas redondas en centros educativos.</t>
  </si>
  <si>
    <t>Cantidad de mesas redondas y de centros educativos.</t>
  </si>
  <si>
    <t xml:space="preserve">Informes, listado de participación, fotos, videos. </t>
  </si>
  <si>
    <t>División Participación Ciudadana, Centros Educativos.</t>
  </si>
  <si>
    <t xml:space="preserve">Participación </t>
  </si>
  <si>
    <t>Incentivar a la participación con tiempo prudente de anticipación.</t>
  </si>
  <si>
    <t>Micrófonos, bocina, extensión, banner, soporte de banner, transporte, combustible, material audiovisual, volantes.</t>
  </si>
  <si>
    <t>Charlas comunitarias  sobre el uso de las líneas de contacto para el  usuario.</t>
  </si>
  <si>
    <t>Cantidad de charlas, de líneas preferidas por usuarios, comunidades.</t>
  </si>
  <si>
    <t>Registro de participación, carpeta  de fotos y videos, informe de retroalimentación de los usuarios.</t>
  </si>
  <si>
    <t>División Participación Ciudadana, Juntas de Vecinos, Centros Educativos.</t>
  </si>
  <si>
    <t>Personal</t>
  </si>
  <si>
    <t>Incluir personal de la institución.</t>
  </si>
  <si>
    <t>Empoderar e incentivar la comunidad a fin de que participe activamente en la protección y gestión sostenible de los recursos hídricos.</t>
  </si>
  <si>
    <t>Cantidad de grupos sociales conformados en centros educativos y comunidades.</t>
  </si>
  <si>
    <t>Carpeta de fotos y videos, con registro de  actividades de capacitación y conformación de las agrupaciones, certificados de juramentación</t>
  </si>
  <si>
    <t>División de Participación Ciudadana, Centros Educativos, Juntas de Vecinos.</t>
  </si>
  <si>
    <t>Falta de participación y presupuesto.</t>
  </si>
  <si>
    <t>Gestionar colaboración  de otras instituciones y publicitar las actividades con suficiente tiempo de anticipación para motivar a la participación.</t>
  </si>
  <si>
    <t>Transporte, combustible, banner, soporte para banner, pines, certificados, megáfono, refrigerio, fardos de agua, utilerías, gorras, botiquín de primeros auxilios, medallas, fotógrafo.</t>
  </si>
  <si>
    <t>Creación  y juramentación de grupos sociales y escolares, protectores del agua, denominado "Guardianes del Agua"</t>
  </si>
  <si>
    <t>Cantidad de grupos juramentados.</t>
  </si>
  <si>
    <t>Fotos y videos, listado de participación, reporte de actividades realizadas por los Guardianes del Agua.</t>
  </si>
  <si>
    <t>Falta de participación.</t>
  </si>
  <si>
    <t>Publicitar las actividades con suficiente tiempo de anticipación para motivar a la participación.</t>
  </si>
  <si>
    <t>Transporte, combustible, banner, soporte de banner, pines, certificados, megáfono, refrigerio.</t>
  </si>
  <si>
    <t>Actividades artísticas y culturales en las comunidades y centros educativos, que fomenten la concienciación y hábito de la importancia y buen uso del agua potable.</t>
  </si>
  <si>
    <t>Cantidad de actividades, centros educativos y comunidades incluidas.</t>
  </si>
  <si>
    <t>Fotos y videos, listado de participación, carpeta con descripción de proyectos.</t>
  </si>
  <si>
    <t>División de Participación Ciudadana, Centros Educativos, Comunidades, Bellas Artes, Grupos Teatrales Comunitarios.</t>
  </si>
  <si>
    <t>Tiempo</t>
  </si>
  <si>
    <t>Organizar las actividades con tiempo prudente de anticipación.</t>
  </si>
  <si>
    <t>Transporte, combustible, fotógrafo, banner, soportes de banner, certificados, medallas, megáfono, refrigerio, fardos de agua, botiquín de primeros auxilios.</t>
  </si>
  <si>
    <t>Trabajar proyectos de recolección de aguas pluviales en las comunidades.</t>
  </si>
  <si>
    <t>Cantidad de comunidades involucradas.</t>
  </si>
  <si>
    <t xml:space="preserve">Listado de participación, fotos y videos. </t>
  </si>
  <si>
    <t>Transporte, combustible, fotógrafo, banner, pines, certificados, megáfono, fardos de agua.</t>
  </si>
  <si>
    <t>Apertura un programa de apadrinamiento de ríos y lagos,  donde juntas de vecinos y escuelas cercanas monitoreen y velen por la limpieza de sus ríos.</t>
  </si>
  <si>
    <t>Cantidad de ríos, escuelas y juntas.</t>
  </si>
  <si>
    <t>Listado de participación, fotos y videos, carpeta con nombres de ríos y comunidades involucrados.</t>
  </si>
  <si>
    <t>División de Participación Ciudadana, Centros Educativos, Juntas de Vecinos, Medio Ambiente, Salud Pública.</t>
  </si>
  <si>
    <t>Certificados.</t>
  </si>
  <si>
    <t>Realizar concursos de innovación en tratamiento del agua potable, dirigido a centros educativos.</t>
  </si>
  <si>
    <t>Cantidad de Centros Educativos concursantes, proyectos presentados y seleccionados.</t>
  </si>
  <si>
    <t>Fotos, videos, listado de participación, carpeta con proyectos escogidos.</t>
  </si>
  <si>
    <t>División de Participación Ciudadana, Centros Educativos.</t>
  </si>
  <si>
    <t>Presupuesto.</t>
  </si>
  <si>
    <t>Gestionar colaboración  de otras instituciones.</t>
  </si>
  <si>
    <t xml:space="preserve">Certificados, medallas, fotógrafo. </t>
  </si>
  <si>
    <t>Rendición de cuentas sobre Proyectos de la División de Participación Ciudadana,  trabajados  y en proceso.</t>
  </si>
  <si>
    <t>Cantidad de rendiciones realizadas,  temas dilucidados.</t>
  </si>
  <si>
    <t xml:space="preserve">Reportes de rendición de cuentas, matriz digital de registro de actividad. </t>
  </si>
  <si>
    <t xml:space="preserve">Fallas técnicas  </t>
  </si>
  <si>
    <t xml:space="preserve">Revisión y mantenimiento constante de equipos utilizados. Utilizar una red con suficiente potencia. </t>
  </si>
  <si>
    <t>Transporte, combustible, cabina de radio, conexión estable, equipos óptimos, fotógrafo, personal de estadística, banner, soporte para banner.</t>
  </si>
  <si>
    <t>Difusión de programas radiales destinados a informar en cuanto a las actividades realizadas por la División de Participación Social, en beneficio de la ciudadanía.</t>
  </si>
  <si>
    <t>Cantidad de programas difundidos y temas tratados.</t>
  </si>
  <si>
    <t>Fotos y videos, carpeta con temas tratados.</t>
  </si>
  <si>
    <t>División de Participación Ciudadana.</t>
  </si>
  <si>
    <t>Difundir programas grabados por plataformas digitales.</t>
  </si>
  <si>
    <t>Transporte, combustible, cabina de radio, fotógrafo, soporte de banner, banner.</t>
  </si>
  <si>
    <t>Auditorías ciudadanas para fomentar la transparencia. (Digitales)</t>
  </si>
  <si>
    <t>Cantidad y variedad de temas auditados.</t>
  </si>
  <si>
    <t>Informes de auditorías.</t>
  </si>
  <si>
    <t>División de Participación Ciudadana, Unidad de Estadística, Juntas de Vecinos.</t>
  </si>
  <si>
    <t>Mantenimiento y revisión frecuente de plataformas y redes de conexión.</t>
  </si>
  <si>
    <t>Difusión de informes digitales sobre las actividades desarrolladas y en proceso, sobre temas relacionados con agua y alcantarillado,</t>
  </si>
  <si>
    <t>Cantidad de informes publicados.</t>
  </si>
  <si>
    <t>Registro de informes digitales.</t>
  </si>
  <si>
    <t>División de Participación Ciudadana, Oficina de Libre Acceso a la Información, Unidad de Tecnología.</t>
  </si>
  <si>
    <t>Conexión estable, equipos óptimos.</t>
  </si>
  <si>
    <t>Evaluar la calidad del servicio de agua potable y alcantarillado, participación ciudadana y toma de decisiones.</t>
  </si>
  <si>
    <t>Cantidad de evaluaciones aplicadas.</t>
  </si>
  <si>
    <t>Archivo digital e impreso, de evaluaciones aplicadas, matriz de registro de actividades.</t>
  </si>
  <si>
    <t>División de Participación Ciudadana, Unidad de Estadísticas, Ciudadanos.</t>
  </si>
  <si>
    <t>Mantenimiento y revisión frecuente de redes y plataformas.</t>
  </si>
  <si>
    <t>Equipos digitales y conexión óptimos, personal de estadística.</t>
  </si>
  <si>
    <t>Aplicar a los usuarios, evaluaciones digitales, donde se recojan sus opiniones  en torno a la calidad de servicios brindados por la institución.</t>
  </si>
  <si>
    <t>Cantidad de evaluaciones aplicadas y de comunidades evaluadas.</t>
  </si>
  <si>
    <t xml:space="preserve">División de Participación Ciudadana, Unidad de Estadística, Ciudadanos. </t>
  </si>
  <si>
    <t>Fallas técnicas.</t>
  </si>
  <si>
    <r>
      <rPr>
        <b/>
        <sz val="14"/>
        <color rgb="FF000000"/>
        <rFont val="Times"/>
      </rPr>
      <t>PRODUCTO</t>
    </r>
    <r>
      <rPr>
        <b/>
        <sz val="11"/>
        <color rgb="FF000000"/>
        <rFont val="Times"/>
      </rPr>
      <t xml:space="preserve">
</t>
    </r>
    <r>
      <rPr>
        <sz val="11"/>
        <color rgb="FF000000"/>
        <rFont val="Times"/>
      </rPr>
      <t>Descripción</t>
    </r>
  </si>
  <si>
    <t xml:space="preserve">disponer de equipos de seguridad a los colaboradores </t>
  </si>
  <si>
    <t>Eje No.1</t>
  </si>
  <si>
    <t>actividad-periodo</t>
  </si>
  <si>
    <t xml:space="preserve">1-realizar una evaluación y verificación de los equipos necesarios para la seguridad </t>
  </si>
  <si>
    <t xml:space="preserve">levantamiento </t>
  </si>
  <si>
    <t xml:space="preserve">comité Gestión Integral de Riesgo y departamento de compras </t>
  </si>
  <si>
    <t xml:space="preserve">Qué No Se Realicen Las Evaluaciones </t>
  </si>
  <si>
    <t xml:space="preserve">Velar Para Que El Departamento Correspondiente Realice El Trabajo </t>
  </si>
  <si>
    <t>2-solicitar la cantidad determinada del levantamiento realizado</t>
  </si>
  <si>
    <t xml:space="preserve">solicitud </t>
  </si>
  <si>
    <t xml:space="preserve">Qué No Se Realice La Solicitud </t>
  </si>
  <si>
    <t>Tramitar La Solicitud Con Tiempo</t>
  </si>
  <si>
    <t>Pc, tinta e impresora, transporte y dieta</t>
  </si>
  <si>
    <t xml:space="preserve">3-adquirir los equipos necesarios </t>
  </si>
  <si>
    <t>compras</t>
  </si>
  <si>
    <t>Qué No Estén Disponible Los Fondos</t>
  </si>
  <si>
    <t xml:space="preserve">Ejecución de simulacros de riesgos </t>
  </si>
  <si>
    <t>Eje No.2</t>
  </si>
  <si>
    <t xml:space="preserve">1-aplicar las rutas y protocolos de riesgos </t>
  </si>
  <si>
    <t xml:space="preserve">Servicios generales </t>
  </si>
  <si>
    <t>Qué No Se Puedan Colocar A Tiempo</t>
  </si>
  <si>
    <t xml:space="preserve">Realizar Los Levantamientos A Tiempo Y Con Personas Calificadas </t>
  </si>
  <si>
    <t>2-solicicitar a los bomberos, defensa civil que nos brinden asistencia en simulacros</t>
  </si>
  <si>
    <t xml:space="preserve">Comité integral de riesgos, bomberos, defensa civil </t>
  </si>
  <si>
    <t xml:space="preserve">Tramitar La Solicitud Con Tiempo </t>
  </si>
  <si>
    <t>personal y recursos</t>
  </si>
  <si>
    <t>3-notificar a los colaboradores  de los simulacros</t>
  </si>
  <si>
    <t xml:space="preserve">información </t>
  </si>
  <si>
    <t xml:space="preserve">Departamento de comunicación </t>
  </si>
  <si>
    <t xml:space="preserve">Qué No Se Notifique </t>
  </si>
  <si>
    <t xml:space="preserve">Velar Para Que El Departamento De Comunicación Realice Con Tiempo Todas Las Informaciones </t>
  </si>
  <si>
    <t xml:space="preserve">4-realización de simulacros </t>
  </si>
  <si>
    <t xml:space="preserve">ejecución </t>
  </si>
  <si>
    <t>Informes y fotos</t>
  </si>
  <si>
    <t xml:space="preserve">Personal calificado y colaboradores de la institución </t>
  </si>
  <si>
    <t xml:space="preserve">Incendios, Sismos, Inundaciones </t>
  </si>
  <si>
    <t xml:space="preserve">Velar Para Que Se Pueda Realizar Y Que Todo El Personal Este Preparado Y Capacitados Para Cuando Se Presente Algún Fenómeno De La Naturaleza </t>
  </si>
  <si>
    <t>socialización con los encargados departamentales para prevenir riesgos  laborales</t>
  </si>
  <si>
    <t>Eje No.3</t>
  </si>
  <si>
    <t xml:space="preserve">actividad-período </t>
  </si>
  <si>
    <t xml:space="preserve">1-identificar y tomar medidas para disminuir los riesgos </t>
  </si>
  <si>
    <t xml:space="preserve">análisis </t>
  </si>
  <si>
    <t xml:space="preserve">Convocatoria ,fotos, registro de asistencia ,informes </t>
  </si>
  <si>
    <t>Enc. Departamentos, comité de riesgos</t>
  </si>
  <si>
    <t>Que La Socialización No Se Realice</t>
  </si>
  <si>
    <t xml:space="preserve">Convocar Reunión Con Mucha Anticipación </t>
  </si>
  <si>
    <t xml:space="preserve">pc, tinta, impresora </t>
  </si>
  <si>
    <t xml:space="preserve">solicitar talleres  de capacitación  para prevención de riesgos </t>
  </si>
  <si>
    <t>Eje No.4</t>
  </si>
  <si>
    <t xml:space="preserve">1-brindar capacitación al personal sobre la importancia de prevenir los riesgos laborales </t>
  </si>
  <si>
    <t xml:space="preserve">Personal capacitados para los talleres y  colaboradores de diferentes áreas </t>
  </si>
  <si>
    <t xml:space="preserve">Qué No Se Realicen Los Talleres Y Capacitación </t>
  </si>
  <si>
    <t xml:space="preserve">Prevención De Futuros Riesgos </t>
  </si>
  <si>
    <t>personal ,equipos eléctrico, recursos monetarios</t>
  </si>
  <si>
    <t>supervisar que cada colaborador use los equipos de seguridad adecuados para su áreas de trabajo</t>
  </si>
  <si>
    <t>Eje No.5</t>
  </si>
  <si>
    <t xml:space="preserve">supervisar que usen las herramienta y equipos de protección personal que brinda la institución </t>
  </si>
  <si>
    <t>supervisión</t>
  </si>
  <si>
    <t xml:space="preserve">Comité de riesgos y supervisores </t>
  </si>
  <si>
    <t xml:space="preserve">Qué No Se Realice La Supervisión </t>
  </si>
  <si>
    <t xml:space="preserve">Buscar Que Cada Colaborador Este Siempre Protegido De Riesgos </t>
  </si>
  <si>
    <t>transportes, dietas, personal</t>
  </si>
  <si>
    <t xml:space="preserve">implementar e  incentivar mediante charlas el uso de equipos de seguridad para prevenir riesgos </t>
  </si>
  <si>
    <t>Eje No.6</t>
  </si>
  <si>
    <t xml:space="preserve">1-solicitar y sensibilizar mediante  charlas </t>
  </si>
  <si>
    <t xml:space="preserve">prevención y seguridad </t>
  </si>
  <si>
    <t xml:space="preserve">Convocatorias, informes, foto, registro de asistencia </t>
  </si>
  <si>
    <t>Personal capacitados en el área y colaboradores</t>
  </si>
  <si>
    <t>Qué No Se Realicen Las Charlas</t>
  </si>
  <si>
    <t>Tramitar La Solicitud Para Las Charlas A Tiempo</t>
  </si>
  <si>
    <t>personal, recursos</t>
  </si>
  <si>
    <t>implementar un programa para proteger y salvaguardar  equipos  de riesgos ambientales y climáticos</t>
  </si>
  <si>
    <t>Eje. No 7</t>
  </si>
  <si>
    <t xml:space="preserve">actividad-periodo </t>
  </si>
  <si>
    <t xml:space="preserve">1-crear carteles que insisten al personal a cuidar y proteger los equipos de seguridad personal y  de la institución </t>
  </si>
  <si>
    <t>carteles</t>
  </si>
  <si>
    <t xml:space="preserve">Comité de riesgos y departamentos de comunicación </t>
  </si>
  <si>
    <t xml:space="preserve">Que Existan Materiales Específicos </t>
  </si>
  <si>
    <t xml:space="preserve">Solicitar Materiales </t>
  </si>
  <si>
    <t>2-solicitar el mantenimiento necesarios de los equipos que lo requieran</t>
  </si>
  <si>
    <t>mantenimientos</t>
  </si>
  <si>
    <t xml:space="preserve">prevenir, eliminar o minimizar los riesgos  a los que están expuesto el personal de la institución </t>
  </si>
  <si>
    <t>Eje No.8</t>
  </si>
  <si>
    <t>1-realizar charlas  para concientizar a los colaboradores  de posibles riesgos laboral</t>
  </si>
  <si>
    <t>Informe, fotos</t>
  </si>
  <si>
    <t>Solicitar Charlas Con Tiempo</t>
  </si>
  <si>
    <t>personal  y recursos</t>
  </si>
  <si>
    <t xml:space="preserve">2-crear carteles y afiches que inciten al personal a prevenir y minimizar los riesgos </t>
  </si>
  <si>
    <t xml:space="preserve">Carteles </t>
  </si>
  <si>
    <t xml:space="preserve">Comité de riesgos y servicios generales </t>
  </si>
  <si>
    <t>Qué No Se Puedan Realizar Los Carteles</t>
  </si>
  <si>
    <t>Solicitar Carteles Al Departamento De Compras A Tiempo</t>
  </si>
  <si>
    <t xml:space="preserve">mantener orden y limpieza en todas las instalaciones, areas, equipos, maquinaria y herramientas de trabajos para prevenir accidentes de trabajos </t>
  </si>
  <si>
    <t>Eje No.9</t>
  </si>
  <si>
    <t xml:space="preserve">1-crear carteles que insisten a todos  el personal a mantener sus áreas de trabajos limpia para prevenir riesgos </t>
  </si>
  <si>
    <t>Fotos y informe</t>
  </si>
  <si>
    <t xml:space="preserve">Daños Físicos Y Material </t>
  </si>
  <si>
    <t xml:space="preserve">Realizar Solicitud De Compras A Tiempo </t>
  </si>
  <si>
    <t xml:space="preserve">implementar medidas para reducir accidentes de trabajo </t>
  </si>
  <si>
    <t xml:space="preserve">Planificación </t>
  </si>
  <si>
    <t xml:space="preserve">Comité de riesgos y todos los encargados departamentales </t>
  </si>
  <si>
    <t>Qué No Se Puedan Realizar Las Medidas</t>
  </si>
  <si>
    <t>POLITICAS TRANSVERSALES EDI</t>
  </si>
  <si>
    <t>Conformación de Comité Técnico de Evaluación del desempeño Institucional EDI</t>
  </si>
  <si>
    <t>Cantidades</t>
  </si>
  <si>
    <t>1- Realizar Solicitud y propuesta del nuevo comité al director General</t>
  </si>
  <si>
    <t>Solicitud firmada recibida</t>
  </si>
  <si>
    <t>Coordinador Edi y dirección General</t>
  </si>
  <si>
    <t>que el director no firme la solicitud con tiempo</t>
  </si>
  <si>
    <t>Realizar la solicitud con anticipación</t>
  </si>
  <si>
    <t>PC, tinta e impresora, hojas, café, transporte y dieta para mandar los documentos a Sto. Dgo.</t>
  </si>
  <si>
    <t>2- Aprobación por el Director General del comité propuesto</t>
  </si>
  <si>
    <t>Documento</t>
  </si>
  <si>
    <t>Documento firmado por el director</t>
  </si>
  <si>
    <t>que el director no este en la institución</t>
  </si>
  <si>
    <t>Gestionar con anticipación con Dirección General y solicitar transporte</t>
  </si>
  <si>
    <t>3- Socialización con el nuevo comité</t>
  </si>
  <si>
    <t>fotos de la presentación y listado de asistencia</t>
  </si>
  <si>
    <t>Miembros del comité EDI de Coraamoca</t>
  </si>
  <si>
    <t>que el salón no este disponible para la presentación</t>
  </si>
  <si>
    <t>Solicitar el salón con anticipación</t>
  </si>
  <si>
    <t>Socialización Interna sobre la Evaluación del Desempeño Institucional EDI</t>
  </si>
  <si>
    <t>1- Realizar una presentación dando a conocer los nuevos integrantes del comité EDI a la institución.</t>
  </si>
  <si>
    <t>Presentación</t>
  </si>
  <si>
    <t>Informe que incluya copia de las comunicaciones internas, fotografías y listado de asistencia</t>
  </si>
  <si>
    <t>nuevos integrantes de comité EDI y directivos de la Institución.</t>
  </si>
  <si>
    <t>que los coordinadores tengan otro compromiso el día de la reunión</t>
  </si>
  <si>
    <t>Agendar con los coordinadores la fecha</t>
  </si>
  <si>
    <t xml:space="preserve">PC, tinta e impresora, hojas, café, personal y proyector. </t>
  </si>
  <si>
    <t>2- Socializar a través de murales, y brochar dentro de la institución sobre el significado e importancia de la EDI.</t>
  </si>
  <si>
    <t>Di función</t>
  </si>
  <si>
    <t>Fotografías de los murales y copia de los brochar</t>
  </si>
  <si>
    <t>Dirección de Comunicaciones y Coordinador Y Comité EDI.</t>
  </si>
  <si>
    <t>Que el departamento de comunicación no publique los paneles</t>
  </si>
  <si>
    <t>Dar seguimiento al departamento de Comunicación</t>
  </si>
  <si>
    <t>Socialización Externa sobre la Evaluación del Desempeño Institucional EDI</t>
  </si>
  <si>
    <t>1- Difundir a través de las redes sociales, pagina de la institución y anuncios y videos informativos sobre la definición e importancia de la Evaluación de Desempeño Institucional.</t>
  </si>
  <si>
    <t>captures de pantalla de los enlaces, y fotos de las paginas con las evidencias</t>
  </si>
  <si>
    <t>Que no se difundan con anticipación</t>
  </si>
  <si>
    <t>Capacitación por el Equipo del Comité EDI</t>
  </si>
  <si>
    <t>1-Realizar reunión con los técnicos del Map para inducir los coordinadores de cada indicador.</t>
  </si>
  <si>
    <t>Listado de asistencia y fotografías</t>
  </si>
  <si>
    <t>Comité EDI</t>
  </si>
  <si>
    <t>Que se cancele la capacitación</t>
  </si>
  <si>
    <t>Socializar con tiempo el los técnicos del Map</t>
  </si>
  <si>
    <t>Salón, café, proyector</t>
  </si>
  <si>
    <t>2-Socializar internamente con el equipo sobre sobre sus funciones e importancia dentro de la institución.</t>
  </si>
  <si>
    <t>Que no se presenten a la reunión</t>
  </si>
  <si>
    <t>Agendar con tiempo la reunión y llamar a cada colaborador.</t>
  </si>
  <si>
    <t>Proyección de Metas Numéricas a alcanzar en el 2024</t>
  </si>
  <si>
    <t>1.Realizar una matriz con la proyección de las metas que puede logras casa indicador durante el año 2024</t>
  </si>
  <si>
    <t>Copia del documento</t>
  </si>
  <si>
    <t>Cada responsable de los indicadores</t>
  </si>
  <si>
    <t>que algunos colaboradores no tengan definida su meta</t>
  </si>
  <si>
    <t>Darle seguimiento a cada indicador</t>
  </si>
  <si>
    <t>Presentación de la Evaluación del Desempeño Institucional EDI 2024  por los comité en la Institución</t>
  </si>
  <si>
    <t>EJE No.6</t>
  </si>
  <si>
    <t>Realizar una presentación por cada responsable de comité o coordinador de un indicador dentro del EDI a los colaboradores de la institución.</t>
  </si>
  <si>
    <t>listado de asistencia, fotografías y constancia de invitaciones</t>
  </si>
  <si>
    <t>que algunos colaboradores no tengan su presentación</t>
  </si>
  <si>
    <t>Conformación y Gestión de reuniones a nivel  inter e intersectorial para el logro de los indicadores de resultados</t>
  </si>
  <si>
    <t>1.Realizar las convocatorias de la reunión</t>
  </si>
  <si>
    <t>Copia convocatoria</t>
  </si>
  <si>
    <t>que no se racialice la convocatoria</t>
  </si>
  <si>
    <t>Agendar y realizar la convocatoria con tiempo</t>
  </si>
  <si>
    <t>2.Realizar la actividad con todos los entes sectoriales</t>
  </si>
  <si>
    <t xml:space="preserve">Listado de asistencia y fotografías </t>
  </si>
  <si>
    <t>Comité EDI y Dirección General</t>
  </si>
  <si>
    <t>que algunos entes no estén disponibles</t>
  </si>
  <si>
    <t>Organizar la reunión con tiempo.</t>
  </si>
  <si>
    <t>Plan de trabajo</t>
  </si>
  <si>
    <t>Dar Seguimiento al plan de trabajo a cada uno de los indicadores del EDI</t>
  </si>
  <si>
    <t>Informe</t>
  </si>
  <si>
    <t>Informe del Plan de trabajo de cada indicador</t>
  </si>
  <si>
    <t>Que alguno no realice su Plan de Trabajo</t>
  </si>
  <si>
    <t>Dar seguimiento a cada indicador</t>
  </si>
  <si>
    <t>PA, tinta e impresora</t>
  </si>
  <si>
    <t>Integración de las Metas numéricas del desempeño Institucional en los instrumentos de planificación y presupuestación institucional</t>
  </si>
  <si>
    <t>Verificar el Plan operativo Anual de cada uno de los Indicadores de la EDI</t>
  </si>
  <si>
    <t>Informes del POA</t>
  </si>
  <si>
    <t>Que alguno no realice su Informe</t>
  </si>
  <si>
    <t>Informe Trimestral del seguimiento y avance del Plan de Mejora</t>
  </si>
  <si>
    <t>EJE No.10</t>
  </si>
  <si>
    <t xml:space="preserve">Elaborar un informe trimestral con el progreso de cada indicador </t>
  </si>
  <si>
    <t>Entrega de informe</t>
  </si>
  <si>
    <t>Dar seguimiento con tiempo</t>
  </si>
  <si>
    <t>Informe de resultados</t>
  </si>
  <si>
    <t>EJE No.11</t>
  </si>
  <si>
    <t>Realizar un informe final con el proceso a lo largo de todo el año</t>
  </si>
  <si>
    <t>DIRECCIÓN TÉCNICA</t>
  </si>
  <si>
    <t>A)</t>
  </si>
  <si>
    <r>
      <t xml:space="preserve">Mantenimiento y limpieza de sistemas de aguas residuales en Municipio de Moca y Cayetano Germosén </t>
    </r>
    <r>
      <rPr>
        <sz val="11"/>
        <color rgb="FF000000"/>
        <rFont val="Times New Roman"/>
        <family val="1"/>
      </rPr>
      <t>(Dichos mantenimientos serán realizado por las brigadas de aguas residuales con equipos: camión Hidro succionador, bombas de achique, bomba desatascadora, tuberías para realizar cinteo manual).</t>
    </r>
  </si>
  <si>
    <t xml:space="preserve">Cantidad de reportes averías, mantenimientos y solicitudes </t>
  </si>
  <si>
    <t xml:space="preserve"> Inspección de campo realizado por personal de la Institución debidamente calificado; Informe; Encuestas a usuarios.</t>
  </si>
  <si>
    <t>Dirección técnica; Compras y Contrataciones</t>
  </si>
  <si>
    <t>1- Reportes realizados por clientes.</t>
  </si>
  <si>
    <t xml:space="preserve">Que se entregue la información </t>
  </si>
  <si>
    <t>Dar seguimiento en servicio al cliente.</t>
  </si>
  <si>
    <t>Materiales de plomería, construcción, tuberías, herramientas, equipos de seguridad e industrial.</t>
  </si>
  <si>
    <t xml:space="preserve">2- Compra y adquisición de materiales </t>
  </si>
  <si>
    <t>Tramitar las solicitudes a tiempo y dar seguimiento al proceso.</t>
  </si>
  <si>
    <t>3- Mantenimiento de alcantarillados sanitarios</t>
  </si>
  <si>
    <t xml:space="preserve">Que se tengan los equipos </t>
  </si>
  <si>
    <t>Dar seguimiento a los reportes de avería</t>
  </si>
  <si>
    <t>B)</t>
  </si>
  <si>
    <r>
      <t xml:space="preserve">Optimización de los sistemas de bombeo de lodos de los tanques digestor y clarificador en PTAR Eurípides. </t>
    </r>
    <r>
      <rPr>
        <sz val="11"/>
        <color rgb="FF000000"/>
        <rFont val="Times New Roman"/>
        <family val="1"/>
      </rPr>
      <t xml:space="preserve">(Con la finalidad de disminuir los niveles de contaminación, mejorar el saneamiento, el cuidado del ambiente y la protección de la salud de la población). </t>
    </r>
  </si>
  <si>
    <t>Cantidad de equipos</t>
  </si>
  <si>
    <t xml:space="preserve">Informe; Solicitudes </t>
  </si>
  <si>
    <t>1-Realizacion de levantamiento y ficha técnica</t>
  </si>
  <si>
    <t>Que no se hagan los levantamientos</t>
  </si>
  <si>
    <t xml:space="preserve">Velar porque se realicen los trabajos con el dpto. correspondiente </t>
  </si>
  <si>
    <t>Equipos industriales</t>
  </si>
  <si>
    <t>2-Solicitud de equipos</t>
  </si>
  <si>
    <t>3-Aquisicion e instalación de 2 bombas sumergibles de lodos para los tanques digestor y clarificador</t>
  </si>
  <si>
    <t>Que no se destinen los fondos; Incumplimiento en la adquisición</t>
  </si>
  <si>
    <t>Realizar la solicitud de asignación de fondos</t>
  </si>
  <si>
    <t>C)</t>
  </si>
  <si>
    <r>
      <t xml:space="preserve">Creación de brigada para mantenimiento de PTAR. </t>
    </r>
    <r>
      <rPr>
        <sz val="11"/>
        <color rgb="FF000000"/>
        <rFont val="Times New Roman"/>
        <family val="1"/>
      </rPr>
      <t>(Con La finalidad de garantizar el buen funcionamiento de los sistemas de tratamiento de aguas residuales, para la disminución de la contaminación).</t>
    </r>
  </si>
  <si>
    <t>Cantidad de personal y mantenimientos</t>
  </si>
  <si>
    <t>Dirección técnica, Recursos Humanos</t>
  </si>
  <si>
    <t>1-Solicitud de personal</t>
  </si>
  <si>
    <t xml:space="preserve">Tramitar las solicitudes a tiempo </t>
  </si>
  <si>
    <t>Personal, vehículo y combustible.</t>
  </si>
  <si>
    <t>2-Nombramiento</t>
  </si>
  <si>
    <t>.</t>
  </si>
  <si>
    <t>Que no se nombre el personal</t>
  </si>
  <si>
    <t>Valar porque se realice el nombramiento</t>
  </si>
  <si>
    <t>3- Mantenimiento de plantas de tratamiento de aguas residuales</t>
  </si>
  <si>
    <t>Incumplimiento del personal</t>
  </si>
  <si>
    <t>Dar seguimiento a los mantenimientos</t>
  </si>
  <si>
    <t>D)</t>
  </si>
  <si>
    <r>
      <t>Capacitación de personal.</t>
    </r>
    <r>
      <rPr>
        <sz val="11"/>
        <color rgb="FF000000"/>
        <rFont val="Times New Roman"/>
        <family val="1"/>
      </rPr>
      <t xml:space="preserve"> (Con la finalidad de tener un personal preparado en todas las áreas correspondientes a los sistemas de alcantarillado sanitario y garantizar un mejor saneamiento). </t>
    </r>
  </si>
  <si>
    <t>Cantidad de personal</t>
  </si>
  <si>
    <t>Certificados de participación</t>
  </si>
  <si>
    <t>1- Desarrollo de charlas, talleres o cursos</t>
  </si>
  <si>
    <t>Que el personal no asista</t>
  </si>
  <si>
    <t>Velar por la asistencia</t>
  </si>
  <si>
    <t>Material gastable, refrigerios, transporte.</t>
  </si>
  <si>
    <t>2- Organización de actos de entrega de certificados</t>
  </si>
  <si>
    <t>E)</t>
  </si>
  <si>
    <r>
      <t xml:space="preserve">Aumento de M3  de Aguas Residuales Tratadas. </t>
    </r>
    <r>
      <rPr>
        <sz val="11"/>
        <color rgb="FF000000"/>
        <rFont val="Times New Roman"/>
        <family val="1"/>
      </rPr>
      <t>Esta actividad busca aumentar el tratamiento de aguas residuales en pequeñas poblaciones que poseen su planta de tratamiento de aguas residuales para mejorar la salud pública, proteger el medio ambiente al reducción de la contaminación de los ríos y acuíferos.</t>
    </r>
  </si>
  <si>
    <t>Cantidad de PTAR</t>
  </si>
  <si>
    <t>Informe mensual</t>
  </si>
  <si>
    <t>Dirección técnica</t>
  </si>
  <si>
    <t>1-Inventariar de todas las PTARs, conjuntamente realizar un estudio técnico para determinar la mejor opción para aumentar el M3 de aguas residuales tratadas en cada caso particular.</t>
  </si>
  <si>
    <t xml:space="preserve">Material gastable, personal, transporte, </t>
  </si>
  <si>
    <t>2-Implementar un programa de mantenimiento regular para asegurar el buen funcionamiento de las PTARs.</t>
  </si>
  <si>
    <t>Que no se realice el programa</t>
  </si>
  <si>
    <t>3-Presentación de resultado al monitorear y evaluar el progreso del programa</t>
  </si>
  <si>
    <t>Que no se realice el informe</t>
  </si>
  <si>
    <t xml:space="preserve">Dar seguimiento a los informes </t>
  </si>
  <si>
    <r>
      <t>Adquisición de  Camión limpia séptico (</t>
    </r>
    <r>
      <rPr>
        <sz val="11"/>
        <color rgb="FF000000"/>
        <rFont val="Times New Roman"/>
        <family val="1"/>
      </rPr>
      <t>Con la compra de dicho camión de succión al vacío de alto flujo se buscan en primer lugar limpiar el alcantarillado, aspirar el material que lo obstruye, restaurar y regresar su tránsito a la normalidad. Así como también la extracción y limpieza de lodos en pozos sépticos de las zonas no cubiertas por el sistema de recolección de aguas residuales; con la finalidad de disminuir los niveles de contaminación, mejorar el saneamiento, el cuidado del ambiente y la protección de la salud de la población. Lo cual sería un nuevo servicio que se ofrecería a la población de la Provincia Espaillat</t>
    </r>
    <r>
      <rPr>
        <b/>
        <sz val="11"/>
        <color rgb="FF000000"/>
        <rFont val="Times New Roman"/>
        <family val="1"/>
      </rPr>
      <t xml:space="preserve">).
</t>
    </r>
  </si>
  <si>
    <t>Matricula a nombre de CORAAMOCA</t>
  </si>
  <si>
    <t>1-Realizacion de solicitud y ficha técnica</t>
  </si>
  <si>
    <t xml:space="preserve">Que no se realice correctamente la solicitud y ficha técnica </t>
  </si>
  <si>
    <t>Velar porque la solicitud y ficha técnica sean las adecuadas</t>
  </si>
  <si>
    <t>2-Licitacion</t>
  </si>
  <si>
    <t>Que no se destinen los fondos</t>
  </si>
  <si>
    <t>Tramitar la solicitud de asignación de fondos.</t>
  </si>
  <si>
    <t xml:space="preserve">3-Adjudicacion y adquisición </t>
  </si>
  <si>
    <t>Incumplimiento en la adquisición</t>
  </si>
  <si>
    <t xml:space="preserve">Verificar el cumplimiento de pliego de condiciones </t>
  </si>
  <si>
    <t>1)</t>
  </si>
  <si>
    <r>
      <t xml:space="preserve">Suministro e Instalación de Micro Medidores de Agua Potable en Residenciales e Industrias para Clientes del Municipio de Moca. </t>
    </r>
    <r>
      <rPr>
        <sz val="11"/>
        <color rgb="FF000000"/>
        <rFont val="Times New Roman"/>
        <family val="1"/>
      </rPr>
      <t>(Proporcionar el manejo contable del consumo de agua potable para  brindar un mejor servicio a los usuarios del Municipio de Moca)</t>
    </r>
  </si>
  <si>
    <t xml:space="preserve">Cantidad a instalar de medidores. </t>
  </si>
  <si>
    <t>Informes del proyecto</t>
  </si>
  <si>
    <t>El proceso de licitación se declare desierto,
Retrasos en las importaciones del equipamiento o logística por problemas en el mercado,
Causas de fuerza mayor durante la ejecución del proyecto, dígase eventos meteorológicos, desastres naturales, Huelgas , etc.
Retrasos en los trabajos por los contratista.</t>
  </si>
  <si>
    <t>Coordinar con los contratistas,
Análisis de factibilidad del proyecto,
Gestionar el pago a tiempo de las cubicaciones</t>
  </si>
  <si>
    <t>RD$37,037,568.70</t>
  </si>
  <si>
    <t>Procesos de licitación</t>
  </si>
  <si>
    <t>Licitación</t>
  </si>
  <si>
    <t>procesos cargados en compras y contrataciones</t>
  </si>
  <si>
    <t>Supervisar  a los contratistas para garantizar el cumplimiento de la especificaciones técnicas del proyecto</t>
  </si>
  <si>
    <t>bitácora del proyecto, fotos</t>
  </si>
  <si>
    <t>Informe de  los avances físico financiero del proyecto</t>
  </si>
  <si>
    <t>Informe Mensual</t>
  </si>
  <si>
    <t>Informes del proyecto, cubicaciones, pagos realizados</t>
  </si>
  <si>
    <t>Informe de Seguimiento del proyecto</t>
  </si>
  <si>
    <t>Informe Trimestral</t>
  </si>
  <si>
    <t>Informe final del proyecto</t>
  </si>
  <si>
    <t>Informe de cierre</t>
  </si>
  <si>
    <t>2)</t>
  </si>
  <si>
    <r>
      <t xml:space="preserve">Instalación de Macro Medidores de Agua Potable. </t>
    </r>
    <r>
      <rPr>
        <sz val="11"/>
        <color rgb="FF000000"/>
        <rFont val="Times New Roman"/>
        <family val="1"/>
      </rPr>
      <t>(Controlar perdidas y contabilizar el caudal de agua potable para  brindar un mejor servicio a los usuarios del Municipio de Moca)</t>
    </r>
  </si>
  <si>
    <t>RD$15,898,688.54</t>
  </si>
  <si>
    <t>EJE No. 2</t>
  </si>
  <si>
    <t>3)</t>
  </si>
  <si>
    <r>
      <t xml:space="preserve">Ampliación de  Redes en Los Cocos,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</si>
  <si>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1.25 Km .Tuberías A.P. a colocar</t>
  </si>
  <si>
    <t>El proceso de licitación se declare desierto,
Bajo caudal en el lugar,
Oposición de la comunidad</t>
  </si>
  <si>
    <t>Coordinar con el ayuntamiento del lugar,
Coordinar con el contratista,
Análisis de factibilidad del proyecto,
Gestionar el pago a tiempo de las cubicaciones</t>
  </si>
  <si>
    <t>RD$ 2,810,700.02</t>
  </si>
  <si>
    <t>4)</t>
  </si>
  <si>
    <r>
      <t xml:space="preserve">Ampliación de  Redes en Caño Dulce,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</si>
  <si>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0.221 Km .Tuberías A.P. a colocar</t>
  </si>
  <si>
    <t>RD$ 572,688.89</t>
  </si>
  <si>
    <t>5)</t>
  </si>
  <si>
    <r>
      <t xml:space="preserve">Ampliación de  Redes en Los Polanco,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</si>
  <si>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0.528 Km .Tuberías A.P. a colocar</t>
  </si>
  <si>
    <t>RD$ 1,091,857.76</t>
  </si>
  <si>
    <t>6)</t>
  </si>
  <si>
    <r>
      <t xml:space="preserve">Ampliación de  Redes en la Entrada Los Guaos,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</si>
  <si>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0.549 Km .Tuberías A.P. a colocar</t>
  </si>
  <si>
    <t>RD$ 1,139,188.52</t>
  </si>
  <si>
    <t>7)</t>
  </si>
  <si>
    <r>
      <t xml:space="preserve">Ampliación de  Redes en el Callejón de Sara,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</si>
  <si>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0.525 Km .Tuberías A.P. a colocar</t>
  </si>
  <si>
    <t>RD$ 1,086,179.30</t>
  </si>
  <si>
    <t>8)</t>
  </si>
  <si>
    <r>
      <t xml:space="preserve">Ampliación de  Redes en La Españolita,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</si>
  <si>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0.422 Km .Tuberías A.P. a colocar</t>
  </si>
  <si>
    <t>RD$ 1,075,691.02</t>
  </si>
  <si>
    <t>9)</t>
  </si>
  <si>
    <r>
      <t xml:space="preserve">Ampliación de  Redes en La Mina,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</si>
  <si>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0.943 Km .Tuberías A.P. a colocar</t>
  </si>
  <si>
    <t>RD$ 1,920,848.44</t>
  </si>
  <si>
    <t>10)</t>
  </si>
  <si>
    <r>
      <t xml:space="preserve">Ampliación de  Redes en la Entrada La Yuca,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</si>
  <si>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0.505 Km .Tuberías A.P. a colocar</t>
  </si>
  <si>
    <t>RD$ 1,052,986.43</t>
  </si>
  <si>
    <t>11)</t>
  </si>
  <si>
    <r>
      <t xml:space="preserve">Ampliación de  Redes en la Entrada La Escuela,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</si>
  <si>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0.440 Km .Tuberías A.P. a colocar</t>
  </si>
  <si>
    <t>RD$ 994,989.31</t>
  </si>
  <si>
    <t>12)</t>
  </si>
  <si>
    <r>
      <t xml:space="preserve">Ampliación de  Redes en San Lorenzo,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</si>
  <si>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1.66 Km .Tuberías A.P. a colocar</t>
  </si>
  <si>
    <t>RD$ 3,134,268.63</t>
  </si>
  <si>
    <t>13)</t>
  </si>
  <si>
    <r>
      <t xml:space="preserve">Ampliación de  Redes en la Entrada de Gen,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</si>
  <si>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0.812 Km .Tuberías A.P. a colocar</t>
  </si>
  <si>
    <t>RD$ 2,025,719.18</t>
  </si>
  <si>
    <t>14)</t>
  </si>
  <si>
    <r>
      <t xml:space="preserve">Ampliación de  Redes en la Villa Olímpica,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</si>
  <si>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1.189 Km .Tuberías A.P. a colocar</t>
  </si>
  <si>
    <t>RD$ 2,535,373.49</t>
  </si>
  <si>
    <t>15)</t>
  </si>
  <si>
    <r>
      <t xml:space="preserve">Ampliación de  Redes en Villa Valentina,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</si>
  <si>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0.230 Km .Tuberías A.P. a colocar</t>
  </si>
  <si>
    <t>RD$ 565,528.51</t>
  </si>
  <si>
    <t>16)</t>
  </si>
  <si>
    <r>
      <t xml:space="preserve">Ampliación de  Redes en la Entrada el Correo,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</si>
  <si>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0.246 Km .Tuberías A.P. a colocar</t>
  </si>
  <si>
    <t>RD$ 693,468.93</t>
  </si>
  <si>
    <t>17)</t>
  </si>
  <si>
    <r>
      <t xml:space="preserve">Ampliación de  Redes en Las Colinas - La Antena,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</si>
  <si>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0.8 Km .Tuberías A.P. a colocar</t>
  </si>
  <si>
    <t>RD$ 2,094,659.12</t>
  </si>
  <si>
    <t>18)</t>
  </si>
  <si>
    <r>
      <t xml:space="preserve">Ampliación de  Redes en Loma al Medio (Entrada la Cigua),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</si>
  <si>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0.625 Km .Tuberías A.P. a colocar</t>
  </si>
  <si>
    <t>RD$ 1,228,598.75</t>
  </si>
  <si>
    <t>19)</t>
  </si>
  <si>
    <r>
      <t xml:space="preserve">Ampliación de  Redes en Entrada la Batata,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</si>
  <si>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1.3 Km .Tuberías A.P. a colocar</t>
  </si>
  <si>
    <t>RD$ 2,295,873.41</t>
  </si>
  <si>
    <t>20)</t>
  </si>
  <si>
    <r>
      <t xml:space="preserve">Ampliación de  Redes en Entrada la Gallera, Distrito Municipal de Villa Magante,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Villa Magante, Municipio de Gaspar Hernández)</t>
    </r>
  </si>
  <si>
    <t>0.896 Km .Tuberías A.P. a colocar</t>
  </si>
  <si>
    <t>RD$ 1,670,185.19</t>
  </si>
  <si>
    <t>21)</t>
  </si>
  <si>
    <r>
      <t xml:space="preserve">Ampliación de  Redes en la Entrada Melen, Distrito Municipal de Villa Magante,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Villa Magante, Municipio de Gaspar Hernández)</t>
    </r>
  </si>
  <si>
    <t>0.248 Km .Tuberías A.P. a colocar</t>
  </si>
  <si>
    <t>RD$ 705,067.08</t>
  </si>
  <si>
    <t>22)</t>
  </si>
  <si>
    <r>
      <t xml:space="preserve">Ampliación de  Redes en Entrada Playa Rogelio, Distrito Municipal de Villa Magante,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Villa Magante, Municipio de Gaspar Hernández)</t>
    </r>
  </si>
  <si>
    <t>1.525 Km .Tuberías A.P. a colocar</t>
  </si>
  <si>
    <t>RD$ 2,807,929.55</t>
  </si>
  <si>
    <t>23)</t>
  </si>
  <si>
    <r>
      <t xml:space="preserve">Ampliación de  Redes en Rincón de Genaro, Distrito Municipal de Villa Magante,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Villa Magante, Municipio de Gaspar Hernández)</t>
    </r>
  </si>
  <si>
    <t>0.595 Km .Tuberías A.P. a colocar</t>
  </si>
  <si>
    <t>RD$ 1,502,938.05</t>
  </si>
  <si>
    <t>24)</t>
  </si>
  <si>
    <r>
      <t xml:space="preserve">Ampliación de  Redes en Los Cocos Llenas,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</si>
  <si>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0.268 Km .Tuberías A.P. a colocar</t>
  </si>
  <si>
    <t>RD$ 544,071.25</t>
  </si>
  <si>
    <t>25)</t>
  </si>
  <si>
    <r>
      <t xml:space="preserve">Ampliación de  Redes en Los Hernández - La Rosario,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</si>
  <si>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0.115 Km .Tuberías A.P. a colocar</t>
  </si>
  <si>
    <t>RD$ 233,463.41</t>
  </si>
  <si>
    <t>26)</t>
  </si>
  <si>
    <r>
      <t xml:space="preserve">Ampliación de  Redes en Quebrada Honda - Lotificación Pila Santana,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</si>
  <si>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0.179 Km .Tuberías A.P. a colocar</t>
  </si>
  <si>
    <t>RD$ 363,390.87</t>
  </si>
  <si>
    <t>27)</t>
  </si>
  <si>
    <r>
      <t xml:space="preserve">Ampliación de  Redes en Quebrada Honda - Entrada de la Chicha,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</si>
  <si>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0.152 Km .Tuberías A.P. a colocar</t>
  </si>
  <si>
    <t>RD$ 308,577.72</t>
  </si>
  <si>
    <t>28)</t>
  </si>
  <si>
    <r>
      <t xml:space="preserve">Ampliación de  Redes en Quebrada Honda - Entrada la Escuelita, C/Mora,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</si>
  <si>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0.13 Km .Tuberías A.P. a colocar</t>
  </si>
  <si>
    <t>RD$ 263,915.16</t>
  </si>
  <si>
    <t>29)</t>
  </si>
  <si>
    <r>
      <t xml:space="preserve">Ampliación de  Redes en San Víctor - Entrada del Club de los Choferes,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</si>
  <si>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0.419 Km .Tuberías A.P. a colocar</t>
  </si>
  <si>
    <t>RD$ 850,618.86</t>
  </si>
  <si>
    <t>30)</t>
  </si>
  <si>
    <r>
      <t xml:space="preserve">Ampliación de  Redes en Villa Delia,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</si>
  <si>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0.08 Km .Tuberías A.P. a colocar</t>
  </si>
  <si>
    <t>RD$ 162,409.33</t>
  </si>
  <si>
    <t>31)</t>
  </si>
  <si>
    <r>
      <t xml:space="preserve">Ampliación de  Redes en la Entrada Don Juan Monte de la Jagua,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</si>
  <si>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0.25 Km .Tuberías A.P. a colocar</t>
  </si>
  <si>
    <t>RD$ 507,529.15</t>
  </si>
  <si>
    <t>32)</t>
  </si>
  <si>
    <r>
      <t xml:space="preserve">Ampliación de  Redes en la Entrada Sixto García - La Soledad,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</si>
  <si>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0.264 Km .Tuberías A.P. a colocar</t>
  </si>
  <si>
    <t>RD$ 535,950.78</t>
  </si>
  <si>
    <t>33)</t>
  </si>
  <si>
    <r>
      <t xml:space="preserve">Ampliación de  Redes en la Entrada los Chavos - San Víctor,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</si>
  <si>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0.154 Km .Tuberías A.P. a colocar</t>
  </si>
  <si>
    <t>RD$ 312,637.96</t>
  </si>
  <si>
    <t>34)</t>
  </si>
  <si>
    <r>
      <t xml:space="preserve">Ampliación de  Redes en Cacique Abajo - La Antena,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</si>
  <si>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0.266 Km .Tuberías A.P. a colocar</t>
  </si>
  <si>
    <t>RD$ 540,011.02</t>
  </si>
  <si>
    <t>35)</t>
  </si>
  <si>
    <r>
      <t xml:space="preserve">Ampliación de  Redes en La Ermita B/Eduardo Brito,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</si>
  <si>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0.285 Km .Tuberías A.P. a colocar</t>
  </si>
  <si>
    <t>RD$ 578,583.23</t>
  </si>
  <si>
    <t>36)</t>
  </si>
  <si>
    <r>
      <t xml:space="preserve">Ampliación de  Redes en El Corozo - Entrada Raulito,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</si>
  <si>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0.15 Km .Tuberías A.P. a colocar</t>
  </si>
  <si>
    <t>RD$ 304,517.49</t>
  </si>
  <si>
    <t>37)</t>
  </si>
  <si>
    <r>
      <t xml:space="preserve">Ampliación de  Redes en El Jazmín - Cruce del Algarrobo,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</si>
  <si>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0.4 Km .Tuberías A.P. a colocar</t>
  </si>
  <si>
    <t>RD$ 812,046.64</t>
  </si>
  <si>
    <t>38)</t>
  </si>
  <si>
    <r>
      <t xml:space="preserve">Ampliación de  Redes en Quebrada la Yagua - El Algarrobo,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</si>
  <si>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0.35 Km .Tuberías A.P. a colocar</t>
  </si>
  <si>
    <t>RD$ 710,540.81</t>
  </si>
  <si>
    <t>39)</t>
  </si>
  <si>
    <r>
      <t xml:space="preserve">Ampliación de  Redes en la Entrada la Iglesia Pulu - La Rosario,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</si>
  <si>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0.262 Km .Tuberías A.P. a colocar</t>
  </si>
  <si>
    <t>RD$ 531,890.55</t>
  </si>
  <si>
    <t>40)</t>
  </si>
  <si>
    <r>
      <t xml:space="preserve">Ampliación de  Redes en Estancia Nueva - Los Reinoso,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</si>
  <si>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41)</t>
  </si>
  <si>
    <r>
      <t xml:space="preserve">Ampliación de  Redes en El Fundo San Francisco Abajo, Distrito Municipal de Canca la Reina,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</si>
  <si>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0.085 Km .Tuberías A.P. a colocar</t>
  </si>
  <si>
    <t>RD$ 172,559.91</t>
  </si>
  <si>
    <t>42)</t>
  </si>
  <si>
    <r>
      <t xml:space="preserve">Ampliación de  Redes en Juan López - Entrada Los Julines,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</si>
  <si>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 Km .Tuberías A.P. a colocar</t>
  </si>
  <si>
    <t>RD$ 203,011.66</t>
  </si>
  <si>
    <t>43)</t>
  </si>
  <si>
    <r>
      <t xml:space="preserve">Ampliación de  Redes en Juan López - Entrada del Centro Tecnológico,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</si>
  <si>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0.075 Km .Tuberías A.P. a colocar</t>
  </si>
  <si>
    <t>RD$ 152,258.75</t>
  </si>
  <si>
    <t>44)</t>
  </si>
  <si>
    <r>
      <t xml:space="preserve">Ampliación de  Redes en Juan López - Entrada Los López,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</si>
  <si>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0.155 Km .Tuberías A.P. a colocar</t>
  </si>
  <si>
    <t>RD$314,668.07</t>
  </si>
  <si>
    <t>45)</t>
  </si>
  <si>
    <r>
      <t xml:space="preserve">Ampliación de  Redes en Quebrada Honda - Entrada de Wily,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</si>
  <si>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0.16 Km .Tuberías A.P. a colocar</t>
  </si>
  <si>
    <t>RD$ 324,818.66</t>
  </si>
  <si>
    <t>46)</t>
  </si>
  <si>
    <r>
      <t xml:space="preserve">Ampliación de  Redes en El Aguacate Distrito Municipal de Canca la Reina,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</si>
  <si>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0.235 Km .Tuberías A.P. a colocar</t>
  </si>
  <si>
    <t>RD$ 477,077.40</t>
  </si>
  <si>
    <t>47)</t>
  </si>
  <si>
    <r>
      <t xml:space="preserve">Ampliación de  Redes en La Ermita - Entrada Surtidora Santana,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</si>
  <si>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0.31 Km .Tuberías A.P. a colocar</t>
  </si>
  <si>
    <t>RD$ 629,336.15</t>
  </si>
  <si>
    <t>48)</t>
  </si>
  <si>
    <r>
      <t xml:space="preserve">Mejora en el Servicio de Agua Potable con La Construcción de 1 Pozo Tubular en Campo de Pozos, Distrito Municipal de Veragua, Municipio de Gaspar Hernández. </t>
    </r>
    <r>
      <rPr>
        <sz val="11"/>
        <color rgb="FF000000"/>
        <rFont val="Times New Roman"/>
        <family val="1"/>
      </rPr>
      <t>(Obtener agua en cantidad y calidad, con un QMáx./d =155.80 Lps.; suficiente para mejorar la calidad de vida de los moradores de esta zona)</t>
    </r>
  </si>
  <si>
    <t>% avance físico del proyecto</t>
  </si>
  <si>
    <t>El proceso de licitación se declare desierto,
Poco caudal en el estudio hidrológico,
Caudal insuficiente por ubicación lejana del proyecto.</t>
  </si>
  <si>
    <t>Hacer estudio hidrológico,
coordinar con los contratistas,
Análisis de factibilidad del proyecto,
Gestionar el pago a tiempo de las cubicaciones</t>
  </si>
  <si>
    <t>RD$ 4,063,429.31</t>
  </si>
  <si>
    <t>EJE No. 13</t>
  </si>
  <si>
    <t>49)</t>
  </si>
  <si>
    <r>
      <t xml:space="preserve">Mejora en el Servicio de Agua Potable con La Construcción de 1 Pozo Tubular en Caño Dulce, Distrito Municipal de Veragua, Municipio de Gaspar Hernández. </t>
    </r>
    <r>
      <rPr>
        <sz val="11"/>
        <color rgb="FF000000"/>
        <rFont val="Times New Roman"/>
        <family val="1"/>
      </rPr>
      <t>(Obtener agua en cantidad y calidad, con un QMáx./d =155.80 Lbs.; suficiente para mejorar la calidad de vida de los moradores de esta zona)</t>
    </r>
  </si>
  <si>
    <t>RD$ 2,696,480.24</t>
  </si>
  <si>
    <t>50)</t>
  </si>
  <si>
    <r>
      <t xml:space="preserve">Mejora en el Servicio de Agua Potable con La Construcción de 1 Pozo Tubular en Campo de Pozos, Municipio de Gaspar Hernández. </t>
    </r>
    <r>
      <rPr>
        <sz val="11"/>
        <color rgb="FF000000"/>
        <rFont val="Times New Roman"/>
        <family val="1"/>
      </rPr>
      <t>(Obtener agua en cantidad y calidad, con un QMáx./d =155.80 Lps.; suficiente para mejorar la calidad de vida de los moradores de esta zona)</t>
    </r>
  </si>
  <si>
    <t>51)</t>
  </si>
  <si>
    <r>
      <t xml:space="preserve">Mejora en el Servicio de Agua Potable con La Construcción de 1 Pozo Tubular # 2 en Campo de Pozos, Municipio de Gaspar Hernández. </t>
    </r>
    <r>
      <rPr>
        <sz val="11"/>
        <color rgb="FF000000"/>
        <rFont val="Times New Roman"/>
        <family val="1"/>
      </rPr>
      <t>(Obtener agua en cantidad y calidad, con un QMáx./d =155.80 Lps.; suficiente para mejorar la calidad de vida de los moradores de esta zona)</t>
    </r>
  </si>
  <si>
    <t>52)</t>
  </si>
  <si>
    <r>
      <t xml:space="preserve">Mejora en el Servicio de Agua Potable con La Construcción de 1 Pozo Tubular en Las Colinas - La Antena, Municipio de Gaspar Hernández. </t>
    </r>
    <r>
      <rPr>
        <sz val="11"/>
        <color rgb="FF000000"/>
        <rFont val="Times New Roman"/>
        <family val="1"/>
      </rPr>
      <t>(Obtener agua en cantidad y calidad, con un QMáx./d =155.80 Lps.; suficiente para mejorar la calidad de vida de los moradores de esta zona)</t>
    </r>
  </si>
  <si>
    <t>53)</t>
  </si>
  <si>
    <r>
      <t xml:space="preserve">Mejora en el Servicio de Agua Potable con La Construcción de 1 Pozo Tubular en Loma al Medio - Entrada la Cigua, Municipio de Gaspar Hernández. </t>
    </r>
    <r>
      <rPr>
        <sz val="11"/>
        <color rgb="FF000000"/>
        <rFont val="Times New Roman"/>
        <family val="1"/>
      </rPr>
      <t>(Obtener agua en cantidad y calidad, con un QMáx./d =155.80 Lps.; suficiente para mejorar la calidad de vida de los moradores de esta zona)</t>
    </r>
  </si>
  <si>
    <t>54)</t>
  </si>
  <si>
    <r>
      <t xml:space="preserve">Mejora en el Servicio de Agua Potable con La Construcción de 1 Pozo Tubular en el Tanque de la Entrada Los Mangos, Distrito Municipal de Villa Magante, Municipio de Gaspar Hernández. </t>
    </r>
    <r>
      <rPr>
        <sz val="11"/>
        <color rgb="FF000000"/>
        <rFont val="Times New Roman"/>
        <family val="1"/>
      </rPr>
      <t>(Obtener agua en cantidad y calidad, con un QMáx./d =155.80 Lps.; suficiente para mejorar la calidad de vida de los moradores de esta zona)</t>
    </r>
  </si>
  <si>
    <t>55)</t>
  </si>
  <si>
    <r>
      <t xml:space="preserve">Mejora en el Servicio de Agua Potable con La Construcción de 1 Pozo Tubular en Vereda al Medio, Distrito Municipal de Villa Magante, Municipio de Gaspar Hernández. </t>
    </r>
    <r>
      <rPr>
        <sz val="11"/>
        <color rgb="FF000000"/>
        <rFont val="Times New Roman"/>
        <family val="1"/>
      </rPr>
      <t>(Obtener agua en cantidad y calidad, con un QMáx./d =155.80 Lps.; suficiente para mejorar la calidad de vida de los moradores de esta zona)</t>
    </r>
  </si>
  <si>
    <t>56)</t>
  </si>
  <si>
    <r>
      <t xml:space="preserve">Rehabilitación de Estación de Bombeo de Agua Potable Barrio Los Maestros, Moca. </t>
    </r>
    <r>
      <rPr>
        <sz val="11"/>
        <color rgb="FF000000"/>
        <rFont val="Times New Roman"/>
        <family val="1"/>
      </rPr>
      <t>(Mejorar la eficiencia de los servicios de agua potable mediante la rehabilitación de la Estación de Bombeo para brindar un mejor servicio a los usuarios de dicho Barrio)</t>
    </r>
  </si>
  <si>
    <t>Porcentaje Rehabilitación E.B.</t>
  </si>
  <si>
    <t>RD$ 800,000.00</t>
  </si>
  <si>
    <t>EJE No. 5</t>
  </si>
  <si>
    <t>57)</t>
  </si>
  <si>
    <r>
      <t xml:space="preserve">Rehabilitación Estación de Bombeo de Agua Potable Barrio Los Cáceres, Moca. </t>
    </r>
    <r>
      <rPr>
        <sz val="11"/>
        <color rgb="FF000000"/>
        <rFont val="Times New Roman"/>
        <family val="1"/>
      </rPr>
      <t>(Mejorar la eficiencia de los servicios de agua potable mediante la rehabilitación de la Estación de Bombeo para brindar un mejor servicio a los usuarios de dicho Barrio)</t>
    </r>
  </si>
  <si>
    <t>RD$1,500,000.00</t>
  </si>
  <si>
    <t>EJE No. 6</t>
  </si>
  <si>
    <t>58)</t>
  </si>
  <si>
    <r>
      <t xml:space="preserve">Acuerdos de Desempeño a Elaborar. </t>
    </r>
    <r>
      <rPr>
        <sz val="11"/>
        <color rgb="FF000000"/>
        <rFont val="Times New Roman"/>
        <family val="1"/>
      </rPr>
      <t>(Este tiene el objetivo de que el personal sepa que tiene que lograr, cuanto y cuando, además con cuales características de calidad debe contar)</t>
    </r>
  </si>
  <si>
    <t>Porcentaje de Acuerdos de Desempeño a elaborar</t>
  </si>
  <si>
    <t>Reporte de Acuerdos</t>
  </si>
  <si>
    <t>Retraso en la preparación de los acuerdos por falta de conocimiento de la plataforma</t>
  </si>
  <si>
    <t>Coordinar con los involucrados para que las documentaciones se entreguen correctas y a  tiempo</t>
  </si>
  <si>
    <t>EJE No. 7</t>
  </si>
  <si>
    <t>Recibir cronograma de trabajo por parte de la Dirección de Planificación y Desarrollo</t>
  </si>
  <si>
    <t>Cronograma</t>
  </si>
  <si>
    <t>Documentación de cronograma</t>
  </si>
  <si>
    <t>Dar seguimiento a todos  las áreas de Departamento de Ingeniería en la preparación de los acuerdos de desempeño</t>
  </si>
  <si>
    <t>Informe de seguimiento trimestral</t>
  </si>
  <si>
    <t>Informe de seguimiento del cronograma</t>
  </si>
  <si>
    <t>Preparar acuerdos de desempeño</t>
  </si>
  <si>
    <t>Informe de seguimiento del cronograma trimestral</t>
  </si>
  <si>
    <t>59)</t>
  </si>
  <si>
    <t>Memoria anual de actividades y logros alcanzados elaborados.</t>
  </si>
  <si>
    <t>Memoria anual</t>
  </si>
  <si>
    <t>Reporte de Actividades y Logros</t>
  </si>
  <si>
    <t>Incongruencia en la informaciones recibidas</t>
  </si>
  <si>
    <t>Coordinar con los involucrados para que las documentaciones se entreguen correctas a y tiempo</t>
  </si>
  <si>
    <t>EJE No. 8</t>
  </si>
  <si>
    <t>Generar reportes para preparación de informes</t>
  </si>
  <si>
    <t>Reporte</t>
  </si>
  <si>
    <t>Documentación de reporte</t>
  </si>
  <si>
    <t>Gestionar aprobación del informe</t>
  </si>
  <si>
    <t>Gestión</t>
  </si>
  <si>
    <t>Informe de gestión</t>
  </si>
  <si>
    <t>Remitir informe aprobado</t>
  </si>
  <si>
    <t>Informe de aprobación</t>
  </si>
  <si>
    <t>60)</t>
  </si>
  <si>
    <t>Evaluación de proyectos particulares a realizar.</t>
  </si>
  <si>
    <t>Porcentaje de evaluaciones a realizar</t>
  </si>
  <si>
    <t>Informes y reportes</t>
  </si>
  <si>
    <t>Incongruencia en la informaciones recibidas,
Retraso en los trabajos por abundantes asignaciones</t>
  </si>
  <si>
    <t>Coordinar con los involucrados para que las documentaciones se entreguen correctas y a tiempo</t>
  </si>
  <si>
    <t>EJE No. 9</t>
  </si>
  <si>
    <t>Recibir solicitudes de evaluación de proyectos</t>
  </si>
  <si>
    <t>Documentación de solicitud</t>
  </si>
  <si>
    <t>Analizar las informaciones recibidas</t>
  </si>
  <si>
    <t>Revisión de información</t>
  </si>
  <si>
    <t>Realizar la evaluación y remitir al área correspondiente</t>
  </si>
  <si>
    <t>Evaluación</t>
  </si>
  <si>
    <t>Informe de evaluación</t>
  </si>
  <si>
    <t>61)</t>
  </si>
  <si>
    <t>Informe de estatus de los levantamientos entregados.</t>
  </si>
  <si>
    <t>Cantidad de levantamientos</t>
  </si>
  <si>
    <t>Incongruencia en la informaciones recibidas,
Causas de fuerza mayor durante la ejecución de los levantamientos, dígase eventos meteorológicos, desastres naturales, Huelgas , etc.</t>
  </si>
  <si>
    <t>Coordinar con los involucrados para que las documentaciones y levantamiento se entreguen correctos y a tiempo</t>
  </si>
  <si>
    <t>EJE No. 10</t>
  </si>
  <si>
    <t>Realizar informe</t>
  </si>
  <si>
    <t>Documentación de informe</t>
  </si>
  <si>
    <t>Hacer levantamientos</t>
  </si>
  <si>
    <t>Documentación de levantamiento</t>
  </si>
  <si>
    <t>62)</t>
  </si>
  <si>
    <t>Acometidas a construir y supervisar</t>
  </si>
  <si>
    <t>Porcentaje de acometidas a construir</t>
  </si>
  <si>
    <t>Cronograma de obra, cubicaciones</t>
  </si>
  <si>
    <t>Retrasos en las importaciones del equipamiento o logística por problemas en el mercado,
Causas de fuerza mayor durante la ejecución del proyecto, dígase eventos meteorológicos, desastres naturales, Huelgas , etc.</t>
  </si>
  <si>
    <t>RD$ 3,000,000.00</t>
  </si>
  <si>
    <t>DIRECCIÓN COMERCIAL</t>
  </si>
  <si>
    <t>Sección Servicio al Cliente</t>
  </si>
  <si>
    <r>
      <t xml:space="preserve">Eficiencia en la atención al cliente.  
</t>
    </r>
    <r>
      <rPr>
        <sz val="11"/>
        <color rgb="FF000000"/>
        <rFont val="Times New Roman"/>
        <family val="1"/>
      </rPr>
      <t>Mejorar las mejorar las actividades cotidianas de servicio al cliente, estandarizando procesos, seguimientos de trabajo y la atención de calidad al ciudadano.</t>
    </r>
    <r>
      <rPr>
        <b/>
        <sz val="11"/>
        <color rgb="FF000000"/>
        <rFont val="Times New Roman"/>
        <family val="1"/>
      </rPr>
      <t xml:space="preserve">
</t>
    </r>
  </si>
  <si>
    <t xml:space="preserve">Que no se ejecute el plan de trabajo </t>
  </si>
  <si>
    <t>Tramitar y gestionar con los involucrados las necesidades a solucionar.</t>
  </si>
  <si>
    <t>Avance Primer Trimestre</t>
  </si>
  <si>
    <t>Meta Primer
Trimestre</t>
  </si>
  <si>
    <t>INFORME TRIMESTRAL ENERO - MARZO
PLAN OPERATIVO ANUAL CORAAMOCA 2024</t>
  </si>
  <si>
    <t>POLÍTICAS TRANSVERSALES</t>
  </si>
  <si>
    <t>POLITICA TRANSVERSAL DE GESTIÓN INTEGRAL DE RIESGOS</t>
  </si>
  <si>
    <t>POLITICA TRANSVERSAL SOSTENIBILIDAD AMBIENTAL</t>
  </si>
  <si>
    <t>POLÍTICA TRANSVERSALIZACIÓN DE GÉNERO</t>
  </si>
  <si>
    <t>POLITICA TRANSVERSAL PARTICIPACION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</si>
</sst>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0.00\ [$€-1]"/>
    <numFmt numFmtId="165" formatCode="_([$€-2]* #,##0.00_);_([$€-2]* \(#,##0.00\);_([$€-2]* &quot;-&quot;??_)"/>
    <numFmt numFmtId="166" formatCode="_-[$RD$-1C0A]* #,##0.00_-;\-[$RD$-1C0A]* #,##0.00_-;_-[$RD$-1C0A]* &quot;-&quot;??_-;_-@"/>
    <numFmt numFmtId="167" formatCode="_(* #,##0_);_(* \(#,##0\);_(* &quot;-&quot;??_);_(@_)"/>
    <numFmt numFmtId="168" formatCode="_(* #,##0.00_);_(* \(#,##0.00\);_(* &quot;-&quot;??_);_(@_)"/>
    <numFmt numFmtId="169" formatCode="&quot;$&quot;#,##0.00"/>
    <numFmt numFmtId="170" formatCode="&quot;$&quot;#,##0.00_);[Red]\(&quot;$&quot;#,##0.00\)"/>
  </numFmts>
  <fonts count="76">
    <font>
      <sz val="11"/>
      <color theme="1"/>
      <name val="Calibri"/>
      <family val="2"/>
      <scheme val="minor"/>
    </font>
    <font>
      <sz val="11"/>
      <color theme="1"/>
      <name val="Calibri"/>
      <family val="2"/>
      <scheme val="minor"/>
    </font>
    <font>
      <sz val="14"/>
      <color rgb="FF000000"/>
      <name val="Times New Roman"/>
      <family val="1"/>
    </font>
    <font>
      <b/>
      <sz val="26"/>
      <color rgb="FF000000"/>
      <name val="Times New Roman"/>
      <family val="1"/>
    </font>
    <font>
      <sz val="11"/>
      <name val="Times New Roman"/>
      <family val="1"/>
    </font>
    <font>
      <b/>
      <sz val="22"/>
      <color rgb="FF000000"/>
      <name val="Times New Roman"/>
      <family val="1"/>
    </font>
    <font>
      <sz val="11"/>
      <color rgb="FF000000"/>
      <name val="Times New Roman"/>
      <family val="1"/>
    </font>
    <font>
      <b/>
      <sz val="11"/>
      <color rgb="FF000000"/>
      <name val="Times New Roman"/>
      <family val="1"/>
    </font>
    <font>
      <b/>
      <sz val="12"/>
      <color rgb="FF000000"/>
      <name val="Times New Roman"/>
      <family val="1"/>
    </font>
    <font>
      <b/>
      <sz val="14"/>
      <color rgb="FF000000"/>
      <name val="Times New Roman"/>
      <family val="1"/>
    </font>
    <font>
      <b/>
      <sz val="9"/>
      <color rgb="FF000000"/>
      <name val="Times New Roman"/>
      <family val="1"/>
    </font>
    <font>
      <b/>
      <sz val="10"/>
      <color rgb="FF000000"/>
      <name val="Times New Roman"/>
      <family val="1"/>
    </font>
    <font>
      <b/>
      <sz val="8"/>
      <color rgb="FF000000"/>
      <name val="Times New Roman"/>
      <family val="1"/>
    </font>
    <font>
      <b/>
      <sz val="20"/>
      <color rgb="FF000000"/>
      <name val="Arial"/>
      <family val="2"/>
    </font>
    <font>
      <b/>
      <sz val="20"/>
      <color rgb="FF000000"/>
      <name val="Times New Roman"/>
      <family val="1"/>
    </font>
    <font>
      <b/>
      <sz val="12"/>
      <color theme="0"/>
      <name val="Times New Roman"/>
      <family val="1"/>
    </font>
    <font>
      <sz val="12"/>
      <color theme="0"/>
      <name val="Times New Roman"/>
      <family val="1"/>
    </font>
    <font>
      <sz val="9"/>
      <color rgb="FF000000"/>
      <name val="Times New Roman"/>
      <family val="1"/>
    </font>
    <font>
      <sz val="11"/>
      <color theme="1"/>
      <name val="Times New Roman"/>
      <family val="1"/>
    </font>
    <font>
      <sz val="8"/>
      <color rgb="FF000000"/>
      <name val="Times New Roman"/>
      <family val="1"/>
    </font>
    <font>
      <sz val="9"/>
      <name val="Times New Roman"/>
      <family val="1"/>
    </font>
    <font>
      <sz val="8"/>
      <name val="Times New Roman"/>
      <family val="1"/>
    </font>
    <font>
      <sz val="10"/>
      <color theme="1"/>
      <name val="Times New Roman"/>
      <family val="1"/>
    </font>
    <font>
      <sz val="10"/>
      <name val="Times New Roman"/>
      <family val="1"/>
    </font>
    <font>
      <sz val="10"/>
      <color rgb="FF000000"/>
      <name val="Times New Roman"/>
      <family val="1"/>
    </font>
    <font>
      <sz val="12"/>
      <color theme="1"/>
      <name val="Times New Roman"/>
      <family val="1"/>
    </font>
    <font>
      <sz val="9"/>
      <color theme="1"/>
      <name val="Times New Roman"/>
      <family val="1"/>
    </font>
    <font>
      <sz val="8"/>
      <color theme="1"/>
      <name val="Times New Roman"/>
      <family val="1"/>
    </font>
    <font>
      <sz val="8"/>
      <color theme="1"/>
      <name val="Calibri"/>
      <family val="2"/>
      <scheme val="minor"/>
    </font>
    <font>
      <b/>
      <sz val="14"/>
      <color theme="0"/>
      <name val="Times New Roman"/>
      <family val="1"/>
    </font>
    <font>
      <sz val="11"/>
      <color theme="0"/>
      <name val="Times New Roman"/>
      <family val="1"/>
    </font>
    <font>
      <b/>
      <sz val="9"/>
      <name val="Times New Roman"/>
      <family val="1"/>
    </font>
    <font>
      <b/>
      <sz val="8"/>
      <name val="Times New Roman"/>
      <family val="1"/>
    </font>
    <font>
      <sz val="11"/>
      <color indexed="8"/>
      <name val="Times New Roman"/>
      <family val="1"/>
    </font>
    <font>
      <b/>
      <sz val="11"/>
      <name val="Times New Roman"/>
      <family val="1"/>
    </font>
    <font>
      <b/>
      <sz val="11"/>
      <color theme="1"/>
      <name val="Times New Roman"/>
      <family val="1"/>
    </font>
    <font>
      <b/>
      <sz val="9"/>
      <color theme="1"/>
      <name val="Times New Roman"/>
      <family val="1"/>
    </font>
    <font>
      <b/>
      <sz val="10"/>
      <color theme="1"/>
      <name val="Times New Roman"/>
      <family val="1"/>
    </font>
    <font>
      <sz val="10"/>
      <color indexed="8"/>
      <name val="Times New Roman"/>
      <family val="1"/>
    </font>
    <font>
      <b/>
      <sz val="10"/>
      <name val="Times New Roman"/>
      <family val="1"/>
    </font>
    <font>
      <b/>
      <sz val="14"/>
      <color theme="1"/>
      <name val="Arial"/>
      <family val="2"/>
    </font>
    <font>
      <b/>
      <sz val="8"/>
      <color theme="1"/>
      <name val="Times New Roman"/>
      <family val="1"/>
    </font>
    <font>
      <sz val="20"/>
      <color rgb="FF000000"/>
      <name val="Times New Roman"/>
      <family val="1"/>
    </font>
    <font>
      <b/>
      <sz val="16"/>
      <color theme="0"/>
      <name val="Times New Roman"/>
      <family val="1"/>
    </font>
    <font>
      <sz val="16"/>
      <color theme="0"/>
      <name val="Times New Roman"/>
      <family val="1"/>
    </font>
    <font>
      <b/>
      <sz val="12"/>
      <color theme="1"/>
      <name val="Times New Roman"/>
      <family val="1"/>
    </font>
    <font>
      <b/>
      <sz val="11"/>
      <color theme="0"/>
      <name val="Times New Roman"/>
      <family val="1"/>
    </font>
    <font>
      <sz val="12"/>
      <color rgb="FF000000"/>
      <name val="Times New Roman"/>
      <family val="1"/>
    </font>
    <font>
      <sz val="14"/>
      <color rgb="FF000000"/>
      <name val="Artifex cf"/>
    </font>
    <font>
      <b/>
      <sz val="14"/>
      <color rgb="FF000000"/>
      <name val="Artifex cf"/>
    </font>
    <font>
      <b/>
      <sz val="8"/>
      <color rgb="FF000000"/>
      <name val="Artifex cf"/>
    </font>
    <font>
      <b/>
      <sz val="12"/>
      <color theme="0"/>
      <name val="Times"/>
    </font>
    <font>
      <b/>
      <sz val="14"/>
      <color theme="0"/>
      <name val="Times"/>
    </font>
    <font>
      <sz val="11"/>
      <color theme="0"/>
      <name val="Calibri"/>
      <family val="2"/>
    </font>
    <font>
      <b/>
      <sz val="11"/>
      <color rgb="FF000000"/>
      <name val="Times"/>
    </font>
    <font>
      <b/>
      <sz val="12"/>
      <color rgb="FF000000"/>
      <name val="Times"/>
    </font>
    <font>
      <sz val="12"/>
      <color rgb="FF000000"/>
      <name val="Times"/>
    </font>
    <font>
      <sz val="12"/>
      <name val="Calibri"/>
      <family val="2"/>
    </font>
    <font>
      <b/>
      <sz val="14"/>
      <color rgb="FF000000"/>
      <name val="Times"/>
    </font>
    <font>
      <b/>
      <sz val="10"/>
      <color rgb="FF000000"/>
      <name val="Arial"/>
      <family val="2"/>
    </font>
    <font>
      <sz val="10"/>
      <color rgb="FF000000"/>
      <name val="Arial"/>
      <family val="2"/>
    </font>
    <font>
      <sz val="12"/>
      <color theme="1"/>
      <name val="Arial"/>
      <family val="2"/>
    </font>
    <font>
      <b/>
      <sz val="12"/>
      <color rgb="FF000000"/>
      <name val="Arial"/>
      <family val="2"/>
    </font>
    <font>
      <sz val="12"/>
      <color rgb="FF000000"/>
      <name val="Arial"/>
      <family val="2"/>
    </font>
    <font>
      <sz val="8"/>
      <color rgb="FF000000"/>
      <name val="Calibri"/>
      <family val="2"/>
    </font>
    <font>
      <b/>
      <sz val="8"/>
      <color rgb="FF000000"/>
      <name val="Calibri"/>
      <family val="2"/>
    </font>
    <font>
      <sz val="12"/>
      <color rgb="FF000000"/>
      <name val="Calibri"/>
      <family val="2"/>
    </font>
    <font>
      <b/>
      <sz val="11"/>
      <color rgb="FF000000"/>
      <name val="Arial"/>
      <family val="2"/>
    </font>
    <font>
      <sz val="11"/>
      <color rgb="FF000000"/>
      <name val="Arial"/>
      <family val="2"/>
    </font>
    <font>
      <sz val="11"/>
      <color rgb="FF000000"/>
      <name val="Algerian"/>
      <family val="5"/>
    </font>
    <font>
      <sz val="8"/>
      <color rgb="FF000000"/>
      <name val="Arial"/>
      <family val="2"/>
    </font>
    <font>
      <sz val="11"/>
      <color theme="1"/>
      <name val="Arial"/>
      <family val="2"/>
    </font>
    <font>
      <sz val="11"/>
      <color rgb="FF000000"/>
      <name val="Times"/>
    </font>
    <font>
      <sz val="11"/>
      <name val="Calibri"/>
      <family val="2"/>
    </font>
    <font>
      <sz val="11"/>
      <color rgb="FF000000"/>
      <name val="Calibri"/>
      <family val="2"/>
    </font>
    <font>
      <b/>
      <sz val="32"/>
      <color theme="4" tint="-0.499984740745262"/>
      <name val="Tahoma"/>
      <family val="2"/>
    </font>
  </fonts>
  <fills count="28">
    <fill>
      <patternFill patternType="none"/>
    </fill>
    <fill>
      <patternFill patternType="gray125"/>
    </fill>
    <fill>
      <patternFill patternType="solid">
        <fgColor theme="0"/>
        <bgColor theme="0"/>
      </patternFill>
    </fill>
    <fill>
      <patternFill patternType="solid">
        <fgColor rgb="FF073763"/>
        <bgColor rgb="FF073763"/>
      </patternFill>
    </fill>
    <fill>
      <patternFill patternType="solid">
        <fgColor rgb="FF003876"/>
        <bgColor rgb="FF003876"/>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rgb="FFE7E6E6"/>
        <bgColor indexed="64"/>
      </patternFill>
    </fill>
    <fill>
      <patternFill patternType="solid">
        <fgColor rgb="FFE7E6E6"/>
        <bgColor theme="0"/>
      </patternFill>
    </fill>
    <fill>
      <patternFill patternType="solid">
        <fgColor theme="2"/>
        <bgColor theme="0"/>
      </patternFill>
    </fill>
    <fill>
      <patternFill patternType="solid">
        <fgColor theme="0"/>
        <bgColor indexed="64"/>
      </patternFill>
    </fill>
    <fill>
      <patternFill patternType="solid">
        <fgColor theme="8" tint="0.79998168889431442"/>
        <bgColor theme="0"/>
      </patternFill>
    </fill>
    <fill>
      <patternFill patternType="solid">
        <fgColor theme="2" tint="-0.14999847407452621"/>
        <bgColor indexed="64"/>
      </patternFill>
    </fill>
    <fill>
      <patternFill patternType="solid">
        <fgColor theme="2" tint="-0.14999847407452621"/>
        <bgColor theme="0"/>
      </patternFill>
    </fill>
    <fill>
      <patternFill patternType="solid">
        <fgColor rgb="FFFCE4D6"/>
        <bgColor indexed="64"/>
      </patternFill>
    </fill>
    <fill>
      <patternFill patternType="solid">
        <fgColor rgb="FFD9E1F2"/>
        <bgColor indexed="64"/>
      </patternFill>
    </fill>
    <fill>
      <patternFill patternType="solid">
        <fgColor rgb="FFB4C6E7"/>
        <bgColor indexed="64"/>
      </patternFill>
    </fill>
    <fill>
      <patternFill patternType="solid">
        <fgColor rgb="FFD9E2F3"/>
        <bgColor indexed="64"/>
      </patternFill>
    </fill>
    <fill>
      <patternFill patternType="solid">
        <fgColor rgb="FFFFC000"/>
        <bgColor indexed="64"/>
      </patternFill>
    </fill>
    <fill>
      <patternFill patternType="solid">
        <fgColor rgb="FFFFFFFF"/>
        <bgColor indexed="64"/>
      </patternFill>
    </fill>
    <fill>
      <patternFill patternType="solid">
        <fgColor rgb="FFFFC000"/>
        <bgColor theme="0"/>
      </patternFill>
    </fill>
    <fill>
      <patternFill patternType="solid">
        <fgColor rgb="FFC5C2C2"/>
        <bgColor indexed="64"/>
      </patternFill>
    </fill>
    <fill>
      <patternFill patternType="solid">
        <fgColor theme="2"/>
        <bgColor rgb="FFFFFFFF"/>
      </patternFill>
    </fill>
    <fill>
      <patternFill patternType="solid">
        <fgColor theme="0" tint="-0.249977111117893"/>
        <bgColor indexed="64"/>
      </patternFill>
    </fill>
    <fill>
      <patternFill patternType="solid">
        <fgColor rgb="FFFBE4D5"/>
        <bgColor indexed="64"/>
      </patternFill>
    </fill>
    <fill>
      <patternFill patternType="solid">
        <fgColor theme="6" tint="0.79998168889431442"/>
        <bgColor theme="0"/>
      </patternFill>
    </fill>
  </fills>
  <borders count="65">
    <border>
      <left/>
      <right/>
      <top/>
      <bottom/>
      <diagonal/>
    </border>
    <border>
      <left/>
      <right/>
      <top/>
      <bottom style="thick">
        <color rgb="FFFF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ck">
        <color theme="1"/>
      </left>
      <right style="thick">
        <color theme="1"/>
      </right>
      <top/>
      <bottom/>
      <diagonal/>
    </border>
    <border>
      <left style="thick">
        <color theme="1"/>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ck">
        <color theme="1"/>
      </left>
      <right style="thick">
        <color theme="1"/>
      </right>
      <top style="thick">
        <color theme="1"/>
      </top>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ck">
        <color theme="1"/>
      </right>
      <top style="medium">
        <color indexed="64"/>
      </top>
      <bottom/>
      <diagonal/>
    </border>
    <border>
      <left style="thick">
        <color theme="1"/>
      </left>
      <right/>
      <top style="medium">
        <color indexed="64"/>
      </top>
      <bottom style="thin">
        <color indexed="64"/>
      </bottom>
      <diagonal/>
    </border>
    <border>
      <left/>
      <right/>
      <top style="medium">
        <color indexed="64"/>
      </top>
      <bottom style="thin">
        <color indexed="64"/>
      </bottom>
      <diagonal/>
    </border>
    <border>
      <left/>
      <right style="thick">
        <color theme="1"/>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5">
    <xf numFmtId="0" fontId="0" fillId="0" borderId="0"/>
    <xf numFmtId="168"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732">
    <xf numFmtId="0" fontId="0" fillId="0" borderId="0" xfId="0"/>
    <xf numFmtId="1" fontId="2" fillId="2" borderId="0" xfId="0" applyNumberFormat="1" applyFont="1" applyFill="1" applyAlignment="1">
      <alignment vertical="center" wrapText="1"/>
    </xf>
    <xf numFmtId="0" fontId="3" fillId="2" borderId="0" xfId="0" applyFont="1" applyFill="1" applyAlignment="1">
      <alignment vertical="center" wrapText="1"/>
    </xf>
    <xf numFmtId="0" fontId="4" fillId="0" borderId="0" xfId="0" applyFont="1" applyAlignment="1">
      <alignment wrapText="1"/>
    </xf>
    <xf numFmtId="0" fontId="5" fillId="2" borderId="0" xfId="0" applyFont="1" applyFill="1" applyAlignment="1">
      <alignment vertical="center" wrapText="1"/>
    </xf>
    <xf numFmtId="0" fontId="4" fillId="0" borderId="1" xfId="0" applyFont="1" applyBorder="1" applyAlignment="1">
      <alignment wrapText="1"/>
    </xf>
    <xf numFmtId="1" fontId="2" fillId="2" borderId="0" xfId="0" applyNumberFormat="1" applyFont="1" applyFill="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2" fillId="0" borderId="0" xfId="0" applyFont="1" applyAlignment="1">
      <alignment wrapText="1"/>
    </xf>
    <xf numFmtId="1" fontId="11" fillId="2" borderId="0" xfId="0" applyNumberFormat="1" applyFont="1" applyFill="1" applyAlignment="1">
      <alignment wrapText="1"/>
    </xf>
    <xf numFmtId="0" fontId="11" fillId="0" borderId="0" xfId="0" applyFont="1" applyAlignment="1">
      <alignment wrapText="1"/>
    </xf>
    <xf numFmtId="0" fontId="8" fillId="0" borderId="0" xfId="0" applyFont="1" applyAlignment="1">
      <alignment wrapText="1"/>
    </xf>
    <xf numFmtId="0" fontId="11" fillId="0" borderId="0" xfId="0" applyFont="1" applyAlignment="1">
      <alignment horizontal="center" wrapText="1"/>
    </xf>
    <xf numFmtId="0" fontId="11" fillId="0" borderId="0" xfId="0" applyFont="1" applyAlignment="1">
      <alignment vertical="center"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wrapText="1"/>
    </xf>
    <xf numFmtId="0" fontId="11" fillId="0" borderId="0" xfId="0" applyFont="1" applyAlignment="1">
      <alignment horizontal="center" vertical="center" wrapText="1"/>
    </xf>
    <xf numFmtId="164" fontId="2" fillId="0" borderId="0" xfId="0" applyNumberFormat="1" applyFont="1" applyAlignment="1">
      <alignment horizontal="center" vertical="center" wrapText="1"/>
    </xf>
    <xf numFmtId="164" fontId="8" fillId="0" borderId="0" xfId="0" applyNumberFormat="1" applyFont="1" applyAlignment="1">
      <alignment horizontal="center" vertical="center" wrapText="1"/>
    </xf>
    <xf numFmtId="164" fontId="9"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164" fontId="12" fillId="0" borderId="0" xfId="0" applyNumberFormat="1" applyFont="1" applyAlignment="1">
      <alignment horizontal="center" vertical="center" wrapText="1"/>
    </xf>
    <xf numFmtId="164" fontId="9" fillId="0" borderId="0" xfId="0" applyNumberFormat="1" applyFont="1" applyAlignment="1">
      <alignment horizontal="left" vertical="center" wrapText="1"/>
    </xf>
    <xf numFmtId="1" fontId="15" fillId="3" borderId="8" xfId="0" applyNumberFormat="1" applyFont="1" applyFill="1" applyBorder="1" applyAlignment="1">
      <alignment horizontal="center" vertical="center" wrapText="1"/>
    </xf>
    <xf numFmtId="1" fontId="7" fillId="2" borderId="8" xfId="0" applyNumberFormat="1" applyFont="1" applyFill="1" applyBorder="1" applyAlignment="1">
      <alignment horizontal="center" vertical="center" wrapText="1"/>
    </xf>
    <xf numFmtId="165" fontId="7" fillId="0" borderId="8" xfId="0" applyNumberFormat="1" applyFont="1" applyBorder="1" applyAlignment="1">
      <alignment horizontal="center" vertical="center" wrapText="1"/>
    </xf>
    <xf numFmtId="165" fontId="10" fillId="0" borderId="8" xfId="0" applyNumberFormat="1" applyFont="1" applyBorder="1" applyAlignment="1">
      <alignment horizontal="center" vertical="center" wrapText="1"/>
    </xf>
    <xf numFmtId="166" fontId="7" fillId="0" borderId="8" xfId="0" applyNumberFormat="1" applyFont="1" applyBorder="1" applyAlignment="1">
      <alignment horizontal="center" vertical="center" wrapText="1"/>
    </xf>
    <xf numFmtId="1" fontId="6" fillId="7" borderId="8" xfId="0" applyNumberFormat="1" applyFont="1" applyFill="1" applyBorder="1" applyAlignment="1">
      <alignment horizontal="center" vertical="center" wrapText="1"/>
    </xf>
    <xf numFmtId="0" fontId="6" fillId="7" borderId="8" xfId="0" applyFont="1" applyFill="1" applyBorder="1" applyAlignment="1">
      <alignment horizontal="center" vertical="center" wrapText="1"/>
    </xf>
    <xf numFmtId="9" fontId="6" fillId="7" borderId="8" xfId="0" applyNumberFormat="1" applyFont="1" applyFill="1" applyBorder="1" applyAlignment="1">
      <alignment horizontal="center" vertical="center" wrapText="1"/>
    </xf>
    <xf numFmtId="0" fontId="6" fillId="7" borderId="8" xfId="0" applyFont="1" applyFill="1" applyBorder="1" applyAlignment="1">
      <alignment horizontal="left" vertical="center" wrapText="1"/>
    </xf>
    <xf numFmtId="9" fontId="17" fillId="8" borderId="8" xfId="0" applyNumberFormat="1"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7" borderId="9" xfId="0" applyFont="1" applyFill="1" applyBorder="1" applyAlignment="1">
      <alignment vertical="center" wrapText="1"/>
    </xf>
    <xf numFmtId="0" fontId="18" fillId="11" borderId="8" xfId="0" applyFont="1" applyFill="1" applyBorder="1" applyAlignment="1">
      <alignment horizontal="left" vertical="center" wrapText="1"/>
    </xf>
    <xf numFmtId="9" fontId="17" fillId="0" borderId="8" xfId="0" applyNumberFormat="1" applyFont="1" applyBorder="1" applyAlignment="1">
      <alignment horizontal="center" vertical="center" wrapText="1"/>
    </xf>
    <xf numFmtId="9" fontId="19" fillId="0" borderId="8" xfId="0" applyNumberFormat="1" applyFont="1" applyBorder="1" applyAlignment="1">
      <alignment vertical="center" wrapText="1"/>
    </xf>
    <xf numFmtId="10" fontId="19"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167" fontId="6" fillId="0" borderId="8" xfId="0" applyNumberFormat="1" applyFont="1" applyBorder="1" applyAlignment="1">
      <alignment horizontal="center" vertical="center" wrapText="1"/>
    </xf>
    <xf numFmtId="0" fontId="6" fillId="0" borderId="8" xfId="0" applyFont="1" applyBorder="1" applyAlignment="1">
      <alignment horizontal="left" vertical="center" wrapText="1"/>
    </xf>
    <xf numFmtId="0" fontId="4" fillId="7" borderId="8" xfId="0" applyFont="1" applyFill="1" applyBorder="1" applyAlignment="1">
      <alignment horizontal="left" vertical="center" wrapText="1"/>
    </xf>
    <xf numFmtId="0" fontId="4" fillId="7" borderId="8" xfId="0" applyFont="1" applyFill="1" applyBorder="1" applyAlignment="1">
      <alignment horizontal="left" wrapText="1"/>
    </xf>
    <xf numFmtId="0" fontId="20" fillId="0" borderId="8" xfId="0" applyFont="1" applyBorder="1" applyAlignment="1">
      <alignment horizontal="center" wrapText="1"/>
    </xf>
    <xf numFmtId="0" fontId="21" fillId="0" borderId="8" xfId="0" applyFont="1" applyBorder="1" applyAlignment="1">
      <alignment horizontal="center" vertical="center" wrapText="1"/>
    </xf>
    <xf numFmtId="0" fontId="21" fillId="0" borderId="8" xfId="0" applyFont="1" applyBorder="1" applyAlignment="1">
      <alignment wrapText="1"/>
    </xf>
    <xf numFmtId="10" fontId="19" fillId="0" borderId="8" xfId="0" applyNumberFormat="1" applyFont="1" applyBorder="1" applyAlignment="1">
      <alignment vertical="center" wrapText="1"/>
    </xf>
    <xf numFmtId="0" fontId="6" fillId="0" borderId="8" xfId="0" applyFont="1" applyBorder="1" applyAlignment="1">
      <alignment vertical="center" wrapText="1"/>
    </xf>
    <xf numFmtId="0" fontId="4" fillId="7" borderId="8" xfId="0" applyFont="1" applyFill="1" applyBorder="1" applyAlignment="1">
      <alignment horizontal="center" vertical="center" wrapText="1"/>
    </xf>
    <xf numFmtId="0" fontId="4" fillId="0" borderId="8" xfId="0" applyFont="1" applyBorder="1" applyAlignment="1">
      <alignment wrapText="1"/>
    </xf>
    <xf numFmtId="0" fontId="4" fillId="0" borderId="8" xfId="0" applyFont="1" applyBorder="1" applyAlignment="1">
      <alignment horizontal="left" wrapText="1"/>
    </xf>
    <xf numFmtId="0" fontId="6" fillId="7" borderId="8" xfId="0" applyFont="1" applyFill="1" applyBorder="1" applyAlignment="1">
      <alignment horizontal="left" wrapText="1"/>
    </xf>
    <xf numFmtId="0" fontId="17" fillId="0" borderId="8" xfId="0" applyFont="1" applyBorder="1" applyAlignment="1">
      <alignment horizontal="center" wrapText="1"/>
    </xf>
    <xf numFmtId="0" fontId="19" fillId="0" borderId="8" xfId="0" applyFont="1" applyBorder="1" applyAlignment="1">
      <alignment wrapText="1"/>
    </xf>
    <xf numFmtId="167" fontId="6" fillId="7" borderId="8" xfId="0" applyNumberFormat="1" applyFont="1" applyFill="1" applyBorder="1" applyAlignment="1">
      <alignment horizontal="center" vertical="center" wrapText="1"/>
    </xf>
    <xf numFmtId="9" fontId="6" fillId="7" borderId="8" xfId="3" applyFont="1" applyFill="1" applyBorder="1" applyAlignment="1">
      <alignment horizontal="center" vertical="center" wrapText="1"/>
    </xf>
    <xf numFmtId="9" fontId="18" fillId="0" borderId="0" xfId="3" applyFont="1" applyAlignment="1">
      <alignment horizontal="center" vertical="center" wrapText="1"/>
    </xf>
    <xf numFmtId="0" fontId="6" fillId="7" borderId="8" xfId="0" applyFont="1" applyFill="1" applyBorder="1" applyAlignment="1">
      <alignment wrapText="1"/>
    </xf>
    <xf numFmtId="0" fontId="6" fillId="7" borderId="8" xfId="0" applyFont="1" applyFill="1" applyBorder="1" applyAlignment="1">
      <alignment vertical="center" wrapText="1"/>
    </xf>
    <xf numFmtId="168" fontId="6" fillId="7" borderId="8" xfId="1" applyFont="1" applyFill="1" applyBorder="1" applyAlignment="1">
      <alignment horizontal="left" vertical="center" wrapText="1"/>
    </xf>
    <xf numFmtId="0" fontId="18" fillId="2" borderId="8" xfId="0" applyFont="1" applyFill="1" applyBorder="1" applyAlignment="1">
      <alignment horizontal="left" vertical="center" wrapText="1"/>
    </xf>
    <xf numFmtId="0" fontId="6" fillId="12" borderId="8" xfId="0" applyFont="1" applyFill="1" applyBorder="1" applyAlignment="1">
      <alignment horizontal="center" vertical="center" wrapText="1"/>
    </xf>
    <xf numFmtId="9" fontId="18" fillId="12" borderId="0" xfId="3" applyFont="1" applyFill="1" applyAlignment="1">
      <alignment horizontal="center" vertical="center" wrapText="1"/>
    </xf>
    <xf numFmtId="0" fontId="6" fillId="12" borderId="8" xfId="0" applyFont="1" applyFill="1" applyBorder="1" applyAlignment="1">
      <alignment horizontal="left" vertical="center" wrapText="1"/>
    </xf>
    <xf numFmtId="0" fontId="6" fillId="12" borderId="8" xfId="0" applyFont="1" applyFill="1" applyBorder="1" applyAlignment="1">
      <alignment wrapText="1"/>
    </xf>
    <xf numFmtId="0" fontId="17" fillId="12" borderId="8" xfId="0" applyFont="1" applyFill="1" applyBorder="1" applyAlignment="1">
      <alignment horizontal="center" wrapText="1"/>
    </xf>
    <xf numFmtId="0" fontId="19" fillId="12" borderId="8" xfId="0" applyFont="1" applyFill="1" applyBorder="1" applyAlignment="1">
      <alignment wrapText="1"/>
    </xf>
    <xf numFmtId="167" fontId="6" fillId="12" borderId="8" xfId="0" applyNumberFormat="1" applyFont="1" applyFill="1" applyBorder="1" applyAlignment="1">
      <alignment horizontal="center" vertical="center" wrapText="1"/>
    </xf>
    <xf numFmtId="0" fontId="6" fillId="12" borderId="8" xfId="0" applyFont="1" applyFill="1" applyBorder="1" applyAlignment="1">
      <alignment horizontal="left" wrapText="1"/>
    </xf>
    <xf numFmtId="1" fontId="7" fillId="2" borderId="8" xfId="0" applyNumberFormat="1" applyFont="1" applyFill="1" applyBorder="1" applyAlignment="1">
      <alignment horizontal="center" vertical="center" textRotation="90" wrapText="1"/>
    </xf>
    <xf numFmtId="0" fontId="7" fillId="12" borderId="8" xfId="0" applyFont="1" applyFill="1" applyBorder="1" applyAlignment="1">
      <alignment horizontal="left" vertical="center" textRotation="90" wrapText="1"/>
    </xf>
    <xf numFmtId="0" fontId="18" fillId="12" borderId="8" xfId="0" applyFont="1" applyFill="1" applyBorder="1" applyAlignment="1">
      <alignment horizontal="left" vertical="center" wrapText="1"/>
    </xf>
    <xf numFmtId="0" fontId="6" fillId="12" borderId="8" xfId="0" applyFont="1" applyFill="1" applyBorder="1" applyAlignment="1">
      <alignment vertical="center" wrapText="1"/>
    </xf>
    <xf numFmtId="9" fontId="17" fillId="12" borderId="8" xfId="0" applyNumberFormat="1" applyFont="1" applyFill="1" applyBorder="1" applyAlignment="1">
      <alignment horizontal="center" vertical="center" wrapText="1"/>
    </xf>
    <xf numFmtId="9" fontId="19" fillId="12" borderId="8" xfId="0" applyNumberFormat="1" applyFont="1" applyFill="1" applyBorder="1" applyAlignment="1">
      <alignment vertical="center" wrapText="1"/>
    </xf>
    <xf numFmtId="10" fontId="19" fillId="12" borderId="8" xfId="0" applyNumberFormat="1" applyFont="1" applyFill="1" applyBorder="1" applyAlignment="1">
      <alignment horizontal="center" vertical="center" wrapText="1"/>
    </xf>
    <xf numFmtId="9" fontId="6" fillId="12" borderId="8" xfId="3" applyFont="1" applyFill="1" applyBorder="1" applyAlignment="1">
      <alignment horizontal="center" vertical="center" wrapText="1"/>
    </xf>
    <xf numFmtId="0" fontId="18" fillId="0" borderId="8" xfId="0" applyFont="1" applyBorder="1" applyAlignment="1">
      <alignment vertical="center" wrapText="1"/>
    </xf>
    <xf numFmtId="168" fontId="7" fillId="7" borderId="8" xfId="1" applyFont="1" applyFill="1" applyBorder="1" applyAlignment="1">
      <alignment vertical="center" wrapText="1"/>
    </xf>
    <xf numFmtId="0" fontId="7" fillId="0" borderId="8" xfId="0" applyFont="1" applyBorder="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center" wrapText="1"/>
    </xf>
    <xf numFmtId="1" fontId="6" fillId="9" borderId="8" xfId="0" applyNumberFormat="1" applyFont="1" applyFill="1" applyBorder="1" applyAlignment="1">
      <alignment horizontal="center" vertical="center" wrapText="1"/>
    </xf>
    <xf numFmtId="9" fontId="6" fillId="9" borderId="8" xfId="0" applyNumberFormat="1" applyFont="1" applyFill="1" applyBorder="1" applyAlignment="1">
      <alignment horizontal="center" vertical="center" wrapText="1"/>
    </xf>
    <xf numFmtId="0" fontId="6" fillId="9" borderId="8" xfId="0" applyFont="1" applyFill="1" applyBorder="1" applyAlignment="1">
      <alignment vertical="center" wrapText="1"/>
    </xf>
    <xf numFmtId="0" fontId="6" fillId="9" borderId="8" xfId="0" applyFont="1" applyFill="1" applyBorder="1" applyAlignment="1">
      <alignment wrapText="1"/>
    </xf>
    <xf numFmtId="0" fontId="6" fillId="9" borderId="8" xfId="0" applyFont="1" applyFill="1" applyBorder="1" applyAlignment="1">
      <alignment horizontal="left" wrapText="1"/>
    </xf>
    <xf numFmtId="168" fontId="6" fillId="9" borderId="8" xfId="1" applyFont="1" applyFill="1" applyBorder="1" applyAlignment="1">
      <alignment horizontal="right" wrapText="1"/>
    </xf>
    <xf numFmtId="0" fontId="18" fillId="2" borderId="8" xfId="0" applyFont="1" applyFill="1" applyBorder="1" applyAlignment="1">
      <alignment vertical="center" wrapText="1"/>
    </xf>
    <xf numFmtId="0" fontId="18" fillId="0" borderId="8" xfId="0" applyFont="1" applyBorder="1" applyAlignment="1">
      <alignment horizontal="center" wrapText="1"/>
    </xf>
    <xf numFmtId="0" fontId="6" fillId="0" borderId="8" xfId="0" applyFont="1" applyBorder="1" applyAlignment="1">
      <alignment wrapText="1"/>
    </xf>
    <xf numFmtId="0" fontId="6" fillId="0" borderId="8" xfId="0" applyFont="1" applyBorder="1" applyAlignment="1">
      <alignment horizontal="left" wrapText="1"/>
    </xf>
    <xf numFmtId="0" fontId="7" fillId="0" borderId="8" xfId="0" applyFont="1" applyBorder="1" applyAlignment="1">
      <alignment horizontal="right" wrapText="1"/>
    </xf>
    <xf numFmtId="0" fontId="18" fillId="0" borderId="8" xfId="0" applyFont="1" applyBorder="1" applyAlignment="1">
      <alignment horizontal="center" vertical="center" wrapText="1"/>
    </xf>
    <xf numFmtId="168" fontId="7" fillId="0" borderId="8" xfId="1" applyFont="1" applyBorder="1" applyAlignment="1">
      <alignment horizontal="right" wrapText="1"/>
    </xf>
    <xf numFmtId="0" fontId="6" fillId="0" borderId="8" xfId="0" applyFont="1" applyBorder="1" applyAlignment="1">
      <alignment horizontal="center" wrapText="1"/>
    </xf>
    <xf numFmtId="9" fontId="6" fillId="9" borderId="8" xfId="3" applyFont="1" applyFill="1" applyBorder="1" applyAlignment="1">
      <alignment horizontal="center" vertical="center" wrapText="1"/>
    </xf>
    <xf numFmtId="168" fontId="7" fillId="9" borderId="8" xfId="1" applyFont="1" applyFill="1" applyBorder="1" applyAlignment="1">
      <alignment horizontal="right" wrapText="1"/>
    </xf>
    <xf numFmtId="9" fontId="6" fillId="0" borderId="8" xfId="3" applyFont="1" applyBorder="1" applyAlignment="1">
      <alignment horizontal="center" wrapText="1"/>
    </xf>
    <xf numFmtId="0" fontId="23" fillId="0" borderId="8" xfId="0" applyFont="1" applyBorder="1" applyAlignment="1">
      <alignment horizontal="center" wrapText="1"/>
    </xf>
    <xf numFmtId="0" fontId="24" fillId="0" borderId="8" xfId="0" applyFont="1" applyBorder="1" applyAlignment="1">
      <alignment horizontal="center" wrapText="1"/>
    </xf>
    <xf numFmtId="0" fontId="24" fillId="0" borderId="8" xfId="0" applyFont="1" applyBorder="1" applyAlignment="1">
      <alignment vertical="center" wrapText="1"/>
    </xf>
    <xf numFmtId="0" fontId="24" fillId="0" borderId="8" xfId="0" applyFont="1" applyBorder="1" applyAlignment="1">
      <alignment wrapText="1"/>
    </xf>
    <xf numFmtId="0" fontId="17" fillId="0" borderId="8" xfId="0" applyFont="1" applyBorder="1" applyAlignment="1">
      <alignment wrapText="1"/>
    </xf>
    <xf numFmtId="167" fontId="24" fillId="0" borderId="8" xfId="0" applyNumberFormat="1" applyFont="1" applyBorder="1" applyAlignment="1">
      <alignment horizontal="center" vertical="center" wrapText="1"/>
    </xf>
    <xf numFmtId="1" fontId="2" fillId="2" borderId="8"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8" fillId="0" borderId="8"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8" xfId="0" applyFont="1" applyBorder="1" applyAlignment="1">
      <alignment horizontal="left" vertical="center" wrapText="1"/>
    </xf>
    <xf numFmtId="0" fontId="2" fillId="0" borderId="8" xfId="0" applyFont="1" applyBorder="1" applyAlignment="1">
      <alignment wrapText="1"/>
    </xf>
    <xf numFmtId="1" fontId="11" fillId="2" borderId="8" xfId="0" applyNumberFormat="1" applyFont="1" applyFill="1" applyBorder="1" applyAlignment="1">
      <alignment wrapText="1"/>
    </xf>
    <xf numFmtId="0" fontId="11" fillId="0" borderId="8" xfId="0" applyFont="1" applyBorder="1" applyAlignment="1">
      <alignment wrapText="1"/>
    </xf>
    <xf numFmtId="0" fontId="8" fillId="0" borderId="8" xfId="0" applyFont="1" applyBorder="1" applyAlignment="1">
      <alignment wrapText="1"/>
    </xf>
    <xf numFmtId="0" fontId="11" fillId="0" borderId="8" xfId="0" applyFont="1" applyBorder="1" applyAlignment="1">
      <alignment horizontal="center" wrapText="1"/>
    </xf>
    <xf numFmtId="0" fontId="11" fillId="0" borderId="8" xfId="0" applyFont="1" applyBorder="1" applyAlignment="1">
      <alignment vertical="center" wrapText="1"/>
    </xf>
    <xf numFmtId="0" fontId="12" fillId="0" borderId="8" xfId="0" applyFont="1" applyBorder="1" applyAlignment="1">
      <alignment horizontal="center" wrapText="1"/>
    </xf>
    <xf numFmtId="0" fontId="11" fillId="0" borderId="8" xfId="0" applyFont="1" applyBorder="1" applyAlignment="1">
      <alignment horizontal="center" vertical="center" wrapText="1"/>
    </xf>
    <xf numFmtId="1" fontId="18" fillId="0" borderId="0" xfId="0" applyNumberFormat="1" applyFont="1" applyAlignment="1">
      <alignment wrapText="1"/>
    </xf>
    <xf numFmtId="0" fontId="18" fillId="0" borderId="0" xfId="0" applyFont="1" applyAlignment="1">
      <alignment wrapText="1"/>
    </xf>
    <xf numFmtId="0" fontId="25" fillId="0" borderId="0" xfId="0" applyFont="1" applyAlignment="1">
      <alignment wrapText="1"/>
    </xf>
    <xf numFmtId="0" fontId="18" fillId="0" borderId="0" xfId="0" applyFont="1" applyAlignment="1">
      <alignment horizontal="center" wrapText="1"/>
    </xf>
    <xf numFmtId="0" fontId="18" fillId="0" borderId="0" xfId="0" applyFont="1" applyAlignment="1">
      <alignment vertical="center" wrapText="1"/>
    </xf>
    <xf numFmtId="0" fontId="26" fillId="0" borderId="0" xfId="0" applyFont="1" applyAlignment="1">
      <alignment wrapText="1"/>
    </xf>
    <xf numFmtId="0" fontId="27" fillId="0" borderId="0" xfId="0" applyFont="1" applyAlignment="1">
      <alignment wrapText="1"/>
    </xf>
    <xf numFmtId="0" fontId="18" fillId="0" borderId="0" xfId="0" applyFont="1" applyAlignment="1">
      <alignment horizontal="center" vertical="center" wrapText="1"/>
    </xf>
    <xf numFmtId="0" fontId="26" fillId="0" borderId="0" xfId="0" applyFont="1"/>
    <xf numFmtId="0" fontId="28" fillId="0" borderId="0" xfId="0" applyFont="1"/>
    <xf numFmtId="4" fontId="15" fillId="3" borderId="11" xfId="0" applyNumberFormat="1" applyFont="1" applyFill="1" applyBorder="1" applyAlignment="1">
      <alignment horizontal="center" vertical="center" wrapText="1"/>
    </xf>
    <xf numFmtId="165" fontId="7" fillId="2" borderId="8" xfId="0" applyNumberFormat="1" applyFont="1" applyFill="1" applyBorder="1" applyAlignment="1">
      <alignment horizontal="center" vertical="center" wrapText="1"/>
    </xf>
    <xf numFmtId="1" fontId="6" fillId="14" borderId="8" xfId="0" applyNumberFormat="1" applyFont="1" applyFill="1" applyBorder="1" applyAlignment="1">
      <alignment horizontal="center" vertical="center" wrapText="1"/>
    </xf>
    <xf numFmtId="0" fontId="6" fillId="14" borderId="8" xfId="0" applyFont="1" applyFill="1" applyBorder="1" applyAlignment="1">
      <alignment horizontal="center" vertical="center" wrapText="1"/>
    </xf>
    <xf numFmtId="9" fontId="7" fillId="14" borderId="8" xfId="3" applyFont="1" applyFill="1" applyBorder="1" applyAlignment="1">
      <alignment horizontal="center" vertical="center" wrapText="1"/>
    </xf>
    <xf numFmtId="9" fontId="6" fillId="14" borderId="8" xfId="3" applyFont="1" applyFill="1" applyBorder="1" applyAlignment="1">
      <alignment horizontal="center" vertical="center" wrapText="1"/>
    </xf>
    <xf numFmtId="9" fontId="10" fillId="8" borderId="8" xfId="3" applyFont="1" applyFill="1" applyBorder="1" applyAlignment="1">
      <alignment horizontal="center" vertical="center" wrapText="1"/>
    </xf>
    <xf numFmtId="0" fontId="6" fillId="14" borderId="8" xfId="0" applyFont="1" applyFill="1" applyBorder="1" applyAlignment="1">
      <alignment vertical="center" wrapText="1"/>
    </xf>
    <xf numFmtId="9" fontId="10" fillId="0" borderId="8" xfId="3" applyFont="1" applyBorder="1" applyAlignment="1">
      <alignment horizontal="center" vertical="center" wrapText="1"/>
    </xf>
    <xf numFmtId="9" fontId="12" fillId="0" borderId="8" xfId="3" applyFont="1" applyBorder="1" applyAlignment="1">
      <alignment horizontal="center" vertical="center" wrapText="1"/>
    </xf>
    <xf numFmtId="9" fontId="31" fillId="0" borderId="8" xfId="3" applyFont="1" applyBorder="1" applyAlignment="1">
      <alignment horizontal="center" vertical="center" wrapText="1"/>
    </xf>
    <xf numFmtId="9" fontId="32" fillId="0" borderId="8" xfId="3" applyFont="1" applyBorder="1" applyAlignment="1">
      <alignment horizontal="center" vertical="center" wrapText="1"/>
    </xf>
    <xf numFmtId="0" fontId="4" fillId="0" borderId="8" xfId="0" applyFont="1" applyBorder="1" applyAlignment="1">
      <alignment horizontal="center" vertical="center" wrapText="1"/>
    </xf>
    <xf numFmtId="9" fontId="7" fillId="0" borderId="8" xfId="3" applyFont="1" applyBorder="1" applyAlignment="1">
      <alignment horizontal="center" vertical="center" wrapText="1"/>
    </xf>
    <xf numFmtId="1" fontId="7" fillId="14" borderId="8" xfId="0" applyNumberFormat="1" applyFont="1" applyFill="1" applyBorder="1" applyAlignment="1">
      <alignment horizontal="center" vertical="center" wrapText="1"/>
    </xf>
    <xf numFmtId="0" fontId="6" fillId="9" borderId="8" xfId="0" applyFont="1" applyFill="1" applyBorder="1" applyAlignment="1">
      <alignment horizontal="left" vertical="center" wrapText="1"/>
    </xf>
    <xf numFmtId="9" fontId="10" fillId="9" borderId="8" xfId="3" applyFont="1" applyFill="1" applyBorder="1" applyAlignment="1">
      <alignment horizontal="left" vertical="center" wrapText="1"/>
    </xf>
    <xf numFmtId="9" fontId="12" fillId="5" borderId="14" xfId="3" applyFont="1" applyFill="1" applyBorder="1" applyAlignment="1">
      <alignment horizontal="center" vertical="center" wrapText="1"/>
    </xf>
    <xf numFmtId="49" fontId="7" fillId="10" borderId="9" xfId="0" applyNumberFormat="1" applyFont="1" applyFill="1" applyBorder="1" applyAlignment="1">
      <alignment horizontal="center" vertical="center" wrapText="1"/>
    </xf>
    <xf numFmtId="0" fontId="18" fillId="0" borderId="8" xfId="0" applyFont="1" applyBorder="1" applyAlignment="1" applyProtection="1">
      <alignment vertical="top" wrapText="1"/>
      <protection locked="0"/>
    </xf>
    <xf numFmtId="0" fontId="35" fillId="0" borderId="8" xfId="0" applyFont="1" applyBorder="1" applyAlignment="1" applyProtection="1">
      <alignment vertical="center" wrapText="1"/>
      <protection locked="0"/>
    </xf>
    <xf numFmtId="9" fontId="36" fillId="0" borderId="8" xfId="3" applyFont="1" applyFill="1" applyBorder="1" applyAlignment="1" applyProtection="1">
      <alignment vertical="center"/>
      <protection locked="0"/>
    </xf>
    <xf numFmtId="9" fontId="12" fillId="5" borderId="12" xfId="3" applyFont="1" applyFill="1" applyBorder="1" applyAlignment="1">
      <alignment vertical="center" wrapText="1"/>
    </xf>
    <xf numFmtId="0" fontId="18" fillId="0" borderId="8" xfId="0" applyFont="1" applyBorder="1" applyAlignment="1" applyProtection="1">
      <alignment vertical="center" wrapText="1"/>
      <protection locked="0"/>
    </xf>
    <xf numFmtId="9" fontId="35" fillId="0" borderId="8" xfId="3" applyFont="1" applyBorder="1" applyAlignment="1" applyProtection="1">
      <alignment vertical="center" wrapText="1"/>
      <protection locked="0"/>
    </xf>
    <xf numFmtId="0" fontId="22" fillId="0" borderId="8" xfId="0" applyFont="1" applyBorder="1" applyAlignment="1" applyProtection="1">
      <alignment vertical="center" wrapText="1"/>
      <protection locked="0"/>
    </xf>
    <xf numFmtId="0" fontId="39" fillId="0" borderId="8" xfId="0" applyFont="1" applyBorder="1" applyAlignment="1" applyProtection="1">
      <alignment vertical="center" wrapText="1"/>
      <protection locked="0"/>
    </xf>
    <xf numFmtId="0" fontId="37" fillId="0" borderId="8" xfId="0" applyFont="1" applyBorder="1" applyAlignment="1" applyProtection="1">
      <alignment vertical="center" wrapText="1"/>
      <protection locked="0"/>
    </xf>
    <xf numFmtId="1" fontId="15" fillId="3" borderId="15" xfId="0" applyNumberFormat="1" applyFont="1" applyFill="1" applyBorder="1" applyAlignment="1">
      <alignment horizontal="center" vertical="center" wrapText="1"/>
    </xf>
    <xf numFmtId="1" fontId="7" fillId="2" borderId="21" xfId="0" applyNumberFormat="1" applyFont="1" applyFill="1" applyBorder="1" applyAlignment="1">
      <alignment horizontal="center" vertical="center" wrapText="1"/>
    </xf>
    <xf numFmtId="9" fontId="10" fillId="16" borderId="8" xfId="0" applyNumberFormat="1" applyFont="1" applyFill="1" applyBorder="1" applyAlignment="1">
      <alignment horizontal="center" vertical="center" wrapText="1"/>
    </xf>
    <xf numFmtId="166" fontId="7" fillId="0" borderId="22" xfId="0" applyNumberFormat="1" applyFont="1" applyBorder="1" applyAlignment="1">
      <alignment horizontal="center" vertical="center" wrapText="1"/>
    </xf>
    <xf numFmtId="1" fontId="7" fillId="9" borderId="21" xfId="0" applyNumberFormat="1" applyFont="1" applyFill="1" applyBorder="1" applyAlignment="1">
      <alignment horizontal="center" vertical="center" wrapText="1"/>
    </xf>
    <xf numFmtId="0" fontId="22" fillId="9" borderId="8" xfId="0" applyFont="1" applyFill="1" applyBorder="1" applyAlignment="1">
      <alignment horizontal="center" vertical="center" wrapText="1"/>
    </xf>
    <xf numFmtId="9" fontId="22" fillId="9" borderId="8" xfId="0" applyNumberFormat="1" applyFont="1" applyFill="1" applyBorder="1" applyAlignment="1">
      <alignment horizontal="center" vertical="center" wrapText="1"/>
    </xf>
    <xf numFmtId="9" fontId="26" fillId="16" borderId="8" xfId="0" applyNumberFormat="1" applyFont="1" applyFill="1" applyBorder="1" applyAlignment="1">
      <alignment horizontal="center" vertical="center" wrapText="1"/>
    </xf>
    <xf numFmtId="168" fontId="7" fillId="10" borderId="8" xfId="1" applyFont="1" applyFill="1" applyBorder="1" applyAlignment="1">
      <alignment horizontal="left" vertical="center" wrapText="1"/>
    </xf>
    <xf numFmtId="0" fontId="6" fillId="7" borderId="22" xfId="0" applyFont="1" applyFill="1" applyBorder="1" applyAlignment="1">
      <alignment horizontal="left" vertical="center" wrapText="1"/>
    </xf>
    <xf numFmtId="9" fontId="22" fillId="0" borderId="8" xfId="0" applyNumberFormat="1" applyFont="1" applyBorder="1" applyAlignment="1">
      <alignment vertical="center" wrapText="1"/>
    </xf>
    <xf numFmtId="9" fontId="26" fillId="16" borderId="8" xfId="0" applyNumberFormat="1" applyFont="1" applyFill="1" applyBorder="1" applyAlignment="1">
      <alignment vertical="center" wrapText="1"/>
    </xf>
    <xf numFmtId="9" fontId="27" fillId="17" borderId="8" xfId="0" applyNumberFormat="1" applyFont="1" applyFill="1" applyBorder="1" applyAlignment="1">
      <alignment vertical="center" wrapText="1"/>
    </xf>
    <xf numFmtId="0" fontId="37" fillId="0" borderId="8" xfId="0" applyFont="1" applyBorder="1" applyAlignment="1">
      <alignment vertical="center" wrapText="1"/>
    </xf>
    <xf numFmtId="0" fontId="26" fillId="0" borderId="22" xfId="0" applyFont="1" applyBorder="1" applyAlignment="1">
      <alignment vertical="center" wrapText="1"/>
    </xf>
    <xf numFmtId="0" fontId="18" fillId="0" borderId="8" xfId="0" applyFont="1" applyBorder="1"/>
    <xf numFmtId="0" fontId="18" fillId="0" borderId="22" xfId="0" applyFont="1" applyBorder="1"/>
    <xf numFmtId="0" fontId="18" fillId="0" borderId="8" xfId="0" applyFont="1" applyBorder="1" applyAlignment="1">
      <alignment wrapText="1"/>
    </xf>
    <xf numFmtId="0" fontId="22" fillId="0" borderId="19" xfId="0" applyFont="1" applyBorder="1" applyAlignment="1">
      <alignment vertical="center" wrapText="1"/>
    </xf>
    <xf numFmtId="9" fontId="26" fillId="16" borderId="19" xfId="0" applyNumberFormat="1" applyFont="1" applyFill="1" applyBorder="1" applyAlignment="1">
      <alignment vertical="center" wrapText="1"/>
    </xf>
    <xf numFmtId="9" fontId="27" fillId="17" borderId="19" xfId="0" applyNumberFormat="1" applyFont="1" applyFill="1" applyBorder="1" applyAlignment="1">
      <alignment vertical="center" wrapText="1"/>
    </xf>
    <xf numFmtId="0" fontId="18" fillId="0" borderId="19" xfId="0" applyFont="1" applyBorder="1"/>
    <xf numFmtId="0" fontId="18" fillId="0" borderId="20" xfId="0" applyFont="1" applyBorder="1"/>
    <xf numFmtId="164" fontId="14" fillId="2" borderId="0" xfId="0" applyNumberFormat="1" applyFont="1" applyFill="1" applyAlignment="1">
      <alignment horizontal="center" vertical="center" wrapText="1"/>
    </xf>
    <xf numFmtId="164" fontId="42" fillId="2" borderId="0" xfId="0" applyNumberFormat="1" applyFont="1" applyFill="1" applyAlignment="1">
      <alignment horizontal="center" vertical="center" wrapText="1"/>
    </xf>
    <xf numFmtId="164" fontId="10" fillId="2" borderId="0" xfId="0" applyNumberFormat="1" applyFont="1" applyFill="1" applyAlignment="1">
      <alignment horizontal="center" vertical="center" wrapText="1"/>
    </xf>
    <xf numFmtId="164" fontId="12" fillId="2" borderId="0" xfId="0" applyNumberFormat="1" applyFont="1" applyFill="1" applyAlignment="1">
      <alignment horizontal="center" vertical="center" wrapText="1"/>
    </xf>
    <xf numFmtId="0" fontId="35" fillId="7" borderId="8" xfId="0" applyFont="1" applyFill="1" applyBorder="1" applyAlignment="1">
      <alignment horizontal="center" vertical="center" wrapText="1"/>
    </xf>
    <xf numFmtId="0" fontId="18" fillId="7" borderId="8" xfId="0" applyFont="1" applyFill="1" applyBorder="1" applyAlignment="1">
      <alignment horizontal="center" vertical="center" wrapText="1"/>
    </xf>
    <xf numFmtId="9" fontId="10" fillId="8" borderId="8" xfId="0" applyNumberFormat="1" applyFont="1" applyFill="1" applyBorder="1" applyAlignment="1">
      <alignment horizontal="center" vertical="center" wrapText="1"/>
    </xf>
    <xf numFmtId="0" fontId="18" fillId="7" borderId="8" xfId="0" applyFont="1" applyFill="1" applyBorder="1" applyAlignment="1">
      <alignment vertical="center" wrapText="1"/>
    </xf>
    <xf numFmtId="0" fontId="35" fillId="0" borderId="8" xfId="0" applyFont="1" applyBorder="1" applyAlignment="1">
      <alignment horizontal="center" vertical="center" wrapText="1"/>
    </xf>
    <xf numFmtId="9" fontId="36" fillId="0" borderId="8" xfId="0" applyNumberFormat="1" applyFont="1" applyBorder="1" applyAlignment="1">
      <alignment horizontal="center" vertical="center" wrapText="1"/>
    </xf>
    <xf numFmtId="166" fontId="18" fillId="0" borderId="8" xfId="0" applyNumberFormat="1" applyFont="1" applyBorder="1" applyAlignment="1">
      <alignment horizontal="center" vertical="center" wrapText="1"/>
    </xf>
    <xf numFmtId="9" fontId="10" fillId="0" borderId="8" xfId="0" applyNumberFormat="1" applyFont="1" applyBorder="1" applyAlignment="1">
      <alignment horizontal="center" vertical="center" wrapText="1"/>
    </xf>
    <xf numFmtId="0" fontId="36" fillId="0" borderId="8" xfId="0" applyFont="1" applyBorder="1" applyAlignment="1">
      <alignment vertical="center" wrapText="1"/>
    </xf>
    <xf numFmtId="0" fontId="26" fillId="0" borderId="8" xfId="0" applyFont="1" applyBorder="1" applyAlignment="1">
      <alignment wrapText="1"/>
    </xf>
    <xf numFmtId="0" fontId="27" fillId="0" borderId="8" xfId="0" applyFont="1" applyBorder="1" applyAlignment="1">
      <alignment wrapText="1"/>
    </xf>
    <xf numFmtId="0" fontId="27" fillId="0" borderId="8" xfId="0" applyFont="1" applyBorder="1" applyAlignment="1">
      <alignment horizontal="center" wrapText="1"/>
    </xf>
    <xf numFmtId="165" fontId="6" fillId="0" borderId="8"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166" fontId="6" fillId="0" borderId="8" xfId="0" applyNumberFormat="1" applyFont="1" applyBorder="1" applyAlignment="1">
      <alignment horizontal="center" vertical="center" wrapText="1"/>
    </xf>
    <xf numFmtId="0" fontId="18" fillId="6" borderId="8" xfId="0" applyFont="1" applyFill="1" applyBorder="1" applyAlignment="1">
      <alignment vertical="center" wrapText="1"/>
    </xf>
    <xf numFmtId="0" fontId="18" fillId="6" borderId="8" xfId="0" applyFont="1" applyFill="1" applyBorder="1" applyAlignment="1">
      <alignment horizontal="center" vertical="center" wrapText="1"/>
    </xf>
    <xf numFmtId="0" fontId="18" fillId="7" borderId="8" xfId="0" applyFont="1" applyFill="1" applyBorder="1" applyAlignment="1">
      <alignment horizontal="left" vertical="center" wrapText="1"/>
    </xf>
    <xf numFmtId="9" fontId="26" fillId="0" borderId="8" xfId="0" applyNumberFormat="1" applyFont="1" applyBorder="1" applyAlignment="1">
      <alignment wrapText="1"/>
    </xf>
    <xf numFmtId="9" fontId="27" fillId="0" borderId="8" xfId="3" applyFont="1" applyBorder="1" applyAlignment="1">
      <alignment horizontal="center" vertical="center" wrapText="1"/>
    </xf>
    <xf numFmtId="9" fontId="41" fillId="0" borderId="8" xfId="3" applyFont="1" applyBorder="1" applyAlignment="1">
      <alignment horizontal="center" vertical="center" wrapText="1"/>
    </xf>
    <xf numFmtId="9" fontId="27" fillId="0" borderId="8" xfId="3" applyFont="1" applyBorder="1" applyAlignment="1">
      <alignment horizontal="center" wrapText="1"/>
    </xf>
    <xf numFmtId="0" fontId="18" fillId="0" borderId="8" xfId="0" applyFont="1" applyBorder="1" applyAlignment="1">
      <alignment horizontal="left" vertical="center" wrapText="1"/>
    </xf>
    <xf numFmtId="9" fontId="27" fillId="0" borderId="8" xfId="3" applyFont="1" applyFill="1" applyBorder="1" applyAlignment="1">
      <alignment horizontal="center" wrapText="1"/>
    </xf>
    <xf numFmtId="9" fontId="41" fillId="0" borderId="8" xfId="3" applyFont="1" applyFill="1" applyBorder="1" applyAlignment="1">
      <alignment horizontal="center" vertical="center" wrapText="1"/>
    </xf>
    <xf numFmtId="0" fontId="35" fillId="7" borderId="9" xfId="0" applyFont="1" applyFill="1" applyBorder="1" applyAlignment="1">
      <alignment horizontal="center" vertical="center" wrapText="1"/>
    </xf>
    <xf numFmtId="0" fontId="18" fillId="6" borderId="8" xfId="0" applyFont="1" applyFill="1" applyBorder="1" applyAlignment="1">
      <alignment wrapText="1"/>
    </xf>
    <xf numFmtId="0" fontId="18" fillId="7" borderId="8" xfId="0" applyFont="1" applyFill="1" applyBorder="1" applyAlignment="1">
      <alignment horizontal="center" wrapText="1"/>
    </xf>
    <xf numFmtId="0" fontId="35" fillId="7" borderId="8" xfId="0" applyFont="1" applyFill="1" applyBorder="1" applyAlignment="1">
      <alignment horizontal="left" vertical="center" wrapText="1"/>
    </xf>
    <xf numFmtId="0" fontId="18" fillId="6" borderId="8" xfId="0" applyFont="1" applyFill="1" applyBorder="1" applyAlignment="1">
      <alignment horizontal="left" vertical="center" wrapText="1"/>
    </xf>
    <xf numFmtId="9" fontId="41" fillId="0" borderId="8" xfId="3" applyFont="1" applyBorder="1" applyAlignment="1">
      <alignment horizontal="center" wrapText="1"/>
    </xf>
    <xf numFmtId="9" fontId="41" fillId="0" borderId="8" xfId="0" applyNumberFormat="1" applyFont="1" applyBorder="1" applyAlignment="1">
      <alignment horizontal="center" wrapText="1"/>
    </xf>
    <xf numFmtId="9" fontId="18" fillId="7" borderId="8" xfId="3" applyFont="1" applyFill="1" applyBorder="1" applyAlignment="1">
      <alignment horizontal="center" vertical="center" wrapText="1"/>
    </xf>
    <xf numFmtId="0" fontId="22" fillId="0" borderId="8" xfId="0" applyFont="1" applyBorder="1" applyAlignment="1">
      <alignment vertical="center" wrapText="1"/>
    </xf>
    <xf numFmtId="0" fontId="22" fillId="21" borderId="8" xfId="0" applyFont="1" applyFill="1" applyBorder="1" applyAlignment="1">
      <alignment vertical="center" wrapText="1"/>
    </xf>
    <xf numFmtId="0" fontId="22" fillId="21" borderId="8"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8" xfId="0" applyFont="1" applyBorder="1" applyAlignment="1">
      <alignment wrapText="1"/>
    </xf>
    <xf numFmtId="0" fontId="18" fillId="0" borderId="12" xfId="0" applyFont="1" applyBorder="1" applyAlignment="1">
      <alignment wrapText="1"/>
    </xf>
    <xf numFmtId="0" fontId="18" fillId="0" borderId="13" xfId="0" applyFont="1" applyBorder="1" applyAlignment="1">
      <alignment wrapText="1"/>
    </xf>
    <xf numFmtId="0" fontId="26" fillId="0" borderId="13" xfId="0" applyFont="1" applyBorder="1" applyAlignment="1">
      <alignment wrapText="1"/>
    </xf>
    <xf numFmtId="0" fontId="27" fillId="0" borderId="13" xfId="0" applyFont="1" applyBorder="1" applyAlignment="1">
      <alignment wrapText="1"/>
    </xf>
    <xf numFmtId="0" fontId="18" fillId="0" borderId="14" xfId="0" applyFont="1" applyBorder="1" applyAlignment="1">
      <alignment wrapText="1"/>
    </xf>
    <xf numFmtId="0" fontId="45" fillId="0" borderId="30" xfId="0" applyFont="1" applyBorder="1" applyAlignment="1">
      <alignment wrapText="1"/>
    </xf>
    <xf numFmtId="0" fontId="45" fillId="0" borderId="31" xfId="0" applyFont="1" applyBorder="1" applyAlignment="1">
      <alignment wrapText="1"/>
    </xf>
    <xf numFmtId="0" fontId="45" fillId="0" borderId="31" xfId="0" applyFont="1" applyBorder="1" applyAlignment="1">
      <alignment horizontal="center" wrapText="1"/>
    </xf>
    <xf numFmtId="0" fontId="36" fillId="0" borderId="31" xfId="0" applyFont="1" applyBorder="1" applyAlignment="1">
      <alignment wrapText="1"/>
    </xf>
    <xf numFmtId="0" fontId="41" fillId="0" borderId="31" xfId="0" applyFont="1" applyBorder="1" applyAlignment="1">
      <alignment wrapText="1"/>
    </xf>
    <xf numFmtId="4" fontId="46" fillId="3" borderId="32" xfId="0" applyNumberFormat="1" applyFont="1" applyFill="1" applyBorder="1" applyAlignment="1">
      <alignment horizontal="center" vertical="center" wrapText="1"/>
    </xf>
    <xf numFmtId="165" fontId="7" fillId="2" borderId="9" xfId="0" applyNumberFormat="1" applyFont="1" applyFill="1" applyBorder="1" applyAlignment="1">
      <alignment horizontal="center" vertical="center" wrapText="1"/>
    </xf>
    <xf numFmtId="165" fontId="8" fillId="0" borderId="9" xfId="0" applyNumberFormat="1" applyFont="1" applyBorder="1" applyAlignment="1">
      <alignment horizontal="center" vertical="center" wrapText="1"/>
    </xf>
    <xf numFmtId="9" fontId="10" fillId="8" borderId="9" xfId="3" applyFont="1" applyFill="1" applyBorder="1" applyAlignment="1">
      <alignment horizontal="center" vertical="center" wrapText="1"/>
    </xf>
    <xf numFmtId="166" fontId="7" fillId="9" borderId="9" xfId="0" applyNumberFormat="1" applyFont="1" applyFill="1" applyBorder="1" applyAlignment="1">
      <alignment horizontal="center" vertical="center" wrapText="1"/>
    </xf>
    <xf numFmtId="0" fontId="18" fillId="9" borderId="16" xfId="0" applyFont="1" applyFill="1" applyBorder="1" applyAlignment="1">
      <alignment horizontal="center" vertical="center" wrapText="1"/>
    </xf>
    <xf numFmtId="9" fontId="36" fillId="8" borderId="37" xfId="3" applyFont="1" applyFill="1" applyBorder="1" applyAlignment="1">
      <alignment horizontal="center" vertical="center" wrapText="1"/>
    </xf>
    <xf numFmtId="0" fontId="18" fillId="9" borderId="16" xfId="0" applyFont="1" applyFill="1" applyBorder="1" applyAlignment="1">
      <alignment vertical="center" wrapText="1"/>
    </xf>
    <xf numFmtId="167" fontId="18" fillId="9" borderId="16" xfId="0" applyNumberFormat="1" applyFont="1" applyFill="1" applyBorder="1" applyAlignment="1">
      <alignment horizontal="center" vertical="center" wrapText="1"/>
    </xf>
    <xf numFmtId="0" fontId="18" fillId="9" borderId="40" xfId="0" applyFont="1" applyFill="1" applyBorder="1" applyAlignment="1">
      <alignment vertical="center" wrapText="1"/>
    </xf>
    <xf numFmtId="0" fontId="26" fillId="21" borderId="8" xfId="0" applyFont="1" applyFill="1" applyBorder="1" applyAlignment="1">
      <alignment horizontal="left" vertical="center" wrapText="1"/>
    </xf>
    <xf numFmtId="0" fontId="26" fillId="0" borderId="8" xfId="0" applyFont="1" applyBorder="1" applyAlignment="1">
      <alignment horizontal="center" vertical="center" wrapText="1"/>
    </xf>
    <xf numFmtId="0" fontId="26" fillId="0" borderId="8" xfId="0" applyFont="1" applyBorder="1" applyAlignment="1">
      <alignment horizontal="left" vertical="center" wrapText="1"/>
    </xf>
    <xf numFmtId="9" fontId="36" fillId="8" borderId="9" xfId="3" applyFont="1" applyFill="1" applyBorder="1" applyAlignment="1">
      <alignment horizontal="center" vertical="center" wrapText="1"/>
    </xf>
    <xf numFmtId="9" fontId="27" fillId="5" borderId="8" xfId="0" applyNumberFormat="1" applyFont="1" applyFill="1" applyBorder="1" applyAlignment="1">
      <alignment horizontal="left" vertical="center" wrapText="1"/>
    </xf>
    <xf numFmtId="167" fontId="26" fillId="0" borderId="8" xfId="0" applyNumberFormat="1" applyFont="1" applyBorder="1" applyAlignment="1">
      <alignment horizontal="left" vertical="center" wrapText="1"/>
    </xf>
    <xf numFmtId="0" fontId="26" fillId="0" borderId="12" xfId="0" applyFont="1" applyBorder="1" applyAlignment="1">
      <alignment horizontal="left" vertical="center" wrapText="1"/>
    </xf>
    <xf numFmtId="0" fontId="27" fillId="5" borderId="8" xfId="0" applyFont="1" applyFill="1" applyBorder="1" applyAlignment="1">
      <alignment horizontal="left" vertical="center" wrapText="1"/>
    </xf>
    <xf numFmtId="0" fontId="18" fillId="9" borderId="8" xfId="0" applyFont="1" applyFill="1" applyBorder="1" applyAlignment="1">
      <alignment horizontal="center" vertical="center" wrapText="1"/>
    </xf>
    <xf numFmtId="0" fontId="18" fillId="9" borderId="8" xfId="0" applyFont="1" applyFill="1" applyBorder="1" applyAlignment="1">
      <alignment horizontal="left" vertical="center" wrapText="1"/>
    </xf>
    <xf numFmtId="0" fontId="35" fillId="9" borderId="8" xfId="0" applyFont="1" applyFill="1" applyBorder="1" applyAlignment="1">
      <alignment horizontal="left" vertical="center" wrapText="1"/>
    </xf>
    <xf numFmtId="167" fontId="18" fillId="9" borderId="8" xfId="0" applyNumberFormat="1" applyFont="1" applyFill="1" applyBorder="1" applyAlignment="1">
      <alignment horizontal="left" vertical="center" wrapText="1"/>
    </xf>
    <xf numFmtId="0" fontId="18" fillId="9" borderId="12" xfId="0" applyFont="1" applyFill="1" applyBorder="1" applyAlignment="1">
      <alignment horizontal="left" vertical="center" wrapText="1"/>
    </xf>
    <xf numFmtId="0" fontId="26" fillId="0" borderId="19" xfId="0" applyFont="1" applyBorder="1" applyAlignment="1">
      <alignment horizontal="left" vertical="center" wrapText="1"/>
    </xf>
    <xf numFmtId="0" fontId="26" fillId="0" borderId="19" xfId="0" applyFont="1" applyBorder="1" applyAlignment="1">
      <alignment horizontal="center" vertical="center" wrapText="1"/>
    </xf>
    <xf numFmtId="9" fontId="36" fillId="8" borderId="19" xfId="3" applyFont="1" applyFill="1" applyBorder="1" applyAlignment="1">
      <alignment horizontal="center" vertical="center" wrapText="1"/>
    </xf>
    <xf numFmtId="0" fontId="27" fillId="5" borderId="19" xfId="0" applyFont="1" applyFill="1" applyBorder="1" applyAlignment="1">
      <alignment horizontal="left" vertical="center" wrapText="1"/>
    </xf>
    <xf numFmtId="167" fontId="26" fillId="0" borderId="19" xfId="0" applyNumberFormat="1" applyFont="1" applyBorder="1" applyAlignment="1">
      <alignment horizontal="left" vertical="center" wrapText="1"/>
    </xf>
    <xf numFmtId="0" fontId="26" fillId="0" borderId="46" xfId="0" applyFont="1" applyBorder="1" applyAlignment="1">
      <alignment horizontal="left" vertical="center" wrapText="1"/>
    </xf>
    <xf numFmtId="164" fontId="48" fillId="2" borderId="0" xfId="0" applyNumberFormat="1" applyFont="1" applyFill="1" applyAlignment="1">
      <alignment horizontal="center" vertical="center" wrapText="1"/>
    </xf>
    <xf numFmtId="164" fontId="48" fillId="0" borderId="0" xfId="0" applyNumberFormat="1" applyFont="1" applyAlignment="1">
      <alignment horizontal="center" vertical="center" wrapText="1"/>
    </xf>
    <xf numFmtId="164" fontId="49" fillId="0" borderId="0" xfId="0" applyNumberFormat="1" applyFont="1" applyAlignment="1">
      <alignment horizontal="center" vertical="center"/>
    </xf>
    <xf numFmtId="1" fontId="49" fillId="0" borderId="0" xfId="0" applyNumberFormat="1" applyFont="1" applyAlignment="1">
      <alignment horizontal="center" vertical="center"/>
    </xf>
    <xf numFmtId="1" fontId="10" fillId="0" borderId="0" xfId="1" applyNumberFormat="1" applyFont="1" applyAlignment="1">
      <alignment horizontal="center" vertical="center"/>
    </xf>
    <xf numFmtId="164" fontId="50" fillId="0" borderId="0" xfId="0" applyNumberFormat="1" applyFont="1" applyAlignment="1">
      <alignment horizontal="center" vertical="center"/>
    </xf>
    <xf numFmtId="164" fontId="49" fillId="0" borderId="0" xfId="0" applyNumberFormat="1" applyFont="1" applyAlignment="1">
      <alignment vertical="center"/>
    </xf>
    <xf numFmtId="164" fontId="49" fillId="0" borderId="0" xfId="0" applyNumberFormat="1" applyFont="1" applyAlignment="1">
      <alignment horizontal="left" vertical="center" wrapText="1"/>
    </xf>
    <xf numFmtId="164" fontId="49" fillId="0" borderId="0" xfId="0" applyNumberFormat="1" applyFont="1" applyAlignment="1">
      <alignment horizontal="center" vertical="center" wrapText="1"/>
    </xf>
    <xf numFmtId="4" fontId="51" fillId="3" borderId="47" xfId="0" applyNumberFormat="1" applyFont="1" applyFill="1" applyBorder="1" applyAlignment="1">
      <alignment horizontal="center" vertical="center" wrapText="1"/>
    </xf>
    <xf numFmtId="165" fontId="54" fillId="2" borderId="15" xfId="0" applyNumberFormat="1" applyFont="1" applyFill="1" applyBorder="1" applyAlignment="1">
      <alignment horizontal="center" vertical="center" wrapText="1"/>
    </xf>
    <xf numFmtId="165" fontId="55" fillId="0" borderId="16" xfId="0" applyNumberFormat="1" applyFont="1" applyBorder="1" applyAlignment="1">
      <alignment horizontal="center" vertical="center" wrapText="1"/>
    </xf>
    <xf numFmtId="1" fontId="55" fillId="0" borderId="16" xfId="0" applyNumberFormat="1" applyFont="1" applyBorder="1" applyAlignment="1">
      <alignment horizontal="center" vertical="center" wrapText="1"/>
    </xf>
    <xf numFmtId="1" fontId="10" fillId="0" borderId="16" xfId="1" applyNumberFormat="1" applyFont="1" applyBorder="1" applyAlignment="1">
      <alignment horizontal="center" vertical="center" wrapText="1"/>
    </xf>
    <xf numFmtId="166" fontId="58" fillId="0" borderId="16" xfId="0" applyNumberFormat="1" applyFont="1" applyBorder="1" applyAlignment="1">
      <alignment vertical="center" wrapText="1"/>
    </xf>
    <xf numFmtId="166" fontId="55" fillId="0" borderId="16" xfId="0" applyNumberFormat="1" applyFont="1" applyBorder="1" applyAlignment="1">
      <alignment horizontal="center" vertical="center"/>
    </xf>
    <xf numFmtId="166" fontId="55" fillId="0" borderId="16" xfId="0" applyNumberFormat="1" applyFont="1" applyBorder="1" applyAlignment="1">
      <alignment horizontal="left" vertical="center" wrapText="1"/>
    </xf>
    <xf numFmtId="166" fontId="55" fillId="0" borderId="17" xfId="0" applyNumberFormat="1" applyFont="1" applyBorder="1" applyAlignment="1">
      <alignment horizontal="center" vertical="center" wrapText="1"/>
    </xf>
    <xf numFmtId="1" fontId="6" fillId="14" borderId="21" xfId="0" applyNumberFormat="1" applyFont="1" applyFill="1" applyBorder="1" applyAlignment="1">
      <alignment horizontal="center" vertical="center" wrapText="1"/>
    </xf>
    <xf numFmtId="0" fontId="7" fillId="14" borderId="8" xfId="0" applyFont="1" applyFill="1" applyBorder="1" applyAlignment="1">
      <alignment horizontal="center" vertical="center" wrapText="1"/>
    </xf>
    <xf numFmtId="1" fontId="7" fillId="14" borderId="8" xfId="3" applyNumberFormat="1" applyFont="1" applyFill="1" applyBorder="1" applyAlignment="1">
      <alignment horizontal="center" vertical="center"/>
    </xf>
    <xf numFmtId="9" fontId="6" fillId="14" borderId="8" xfId="3" applyFont="1" applyFill="1" applyBorder="1" applyAlignment="1">
      <alignment horizontal="left" vertical="center" wrapText="1"/>
    </xf>
    <xf numFmtId="1" fontId="10" fillId="8" borderId="8" xfId="1" applyNumberFormat="1" applyFont="1" applyFill="1" applyBorder="1" applyAlignment="1">
      <alignment horizontal="center" vertical="center" wrapText="1"/>
    </xf>
    <xf numFmtId="167" fontId="6" fillId="14" borderId="8" xfId="0" applyNumberFormat="1" applyFont="1" applyFill="1" applyBorder="1" applyAlignment="1">
      <alignment horizontal="left" vertical="center" wrapText="1"/>
    </xf>
    <xf numFmtId="0" fontId="6" fillId="14" borderId="8" xfId="0" applyFont="1" applyFill="1" applyBorder="1" applyAlignment="1">
      <alignment horizontal="left" vertical="center" wrapText="1"/>
    </xf>
    <xf numFmtId="4" fontId="7" fillId="15" borderId="8" xfId="0" applyNumberFormat="1" applyFont="1" applyFill="1" applyBorder="1" applyAlignment="1">
      <alignment horizontal="center" vertical="center"/>
    </xf>
    <xf numFmtId="0" fontId="7" fillId="14" borderId="22" xfId="0" applyFont="1" applyFill="1" applyBorder="1" applyAlignment="1">
      <alignment horizontal="left" vertical="center" wrapText="1"/>
    </xf>
    <xf numFmtId="1" fontId="7" fillId="0" borderId="8" xfId="0" applyNumberFormat="1" applyFont="1" applyBorder="1" applyAlignment="1">
      <alignment horizontal="center" vertical="center" wrapText="1"/>
    </xf>
    <xf numFmtId="1" fontId="10" fillId="12" borderId="8" xfId="1" applyNumberFormat="1" applyFont="1" applyFill="1" applyBorder="1" applyAlignment="1">
      <alignment horizontal="center" vertical="center" wrapText="1"/>
    </xf>
    <xf numFmtId="1" fontId="12" fillId="0" borderId="8" xfId="3" applyNumberFormat="1" applyFont="1" applyBorder="1" applyAlignment="1">
      <alignment horizontal="center" vertical="center" wrapText="1"/>
    </xf>
    <xf numFmtId="2" fontId="12" fillId="0" borderId="8" xfId="3" applyNumberFormat="1" applyFont="1" applyBorder="1" applyAlignment="1">
      <alignment vertical="center" wrapText="1"/>
    </xf>
    <xf numFmtId="1" fontId="12" fillId="0" borderId="8" xfId="3" applyNumberFormat="1" applyFont="1" applyBorder="1" applyAlignment="1">
      <alignment vertical="center" wrapText="1"/>
    </xf>
    <xf numFmtId="1" fontId="7" fillId="14" borderId="8" xfId="1" applyNumberFormat="1" applyFont="1" applyFill="1" applyBorder="1" applyAlignment="1">
      <alignment horizontal="center" vertical="center"/>
    </xf>
    <xf numFmtId="169" fontId="6" fillId="14" borderId="8" xfId="0" applyNumberFormat="1" applyFont="1" applyFill="1" applyBorder="1" applyAlignment="1">
      <alignment horizontal="center"/>
    </xf>
    <xf numFmtId="0" fontId="6" fillId="14" borderId="22" xfId="0" applyFont="1" applyFill="1" applyBorder="1" applyAlignment="1">
      <alignment wrapText="1"/>
    </xf>
    <xf numFmtId="9" fontId="7" fillId="0" borderId="8" xfId="3" applyFont="1" applyBorder="1" applyAlignment="1">
      <alignment horizontal="center" vertical="center"/>
    </xf>
    <xf numFmtId="1" fontId="7" fillId="0" borderId="8" xfId="3" applyNumberFormat="1" applyFont="1" applyBorder="1" applyAlignment="1">
      <alignment horizontal="center" vertical="center"/>
    </xf>
    <xf numFmtId="1" fontId="10" fillId="0" borderId="8" xfId="1" applyNumberFormat="1" applyFont="1" applyBorder="1" applyAlignment="1">
      <alignment horizontal="center" vertical="center"/>
    </xf>
    <xf numFmtId="1" fontId="12" fillId="0" borderId="8" xfId="3" applyNumberFormat="1" applyFont="1" applyBorder="1" applyAlignment="1">
      <alignment horizontal="center"/>
    </xf>
    <xf numFmtId="1" fontId="12" fillId="0" borderId="8" xfId="3" applyNumberFormat="1" applyFont="1" applyBorder="1" applyAlignment="1">
      <alignment horizontal="center" vertical="center"/>
    </xf>
    <xf numFmtId="9" fontId="6" fillId="0" borderId="8" xfId="3" applyFont="1" applyBorder="1" applyAlignment="1">
      <alignment horizontal="left" vertical="center" wrapText="1"/>
    </xf>
    <xf numFmtId="1" fontId="7" fillId="14" borderId="21" xfId="0" applyNumberFormat="1" applyFont="1" applyFill="1" applyBorder="1" applyAlignment="1">
      <alignment horizontal="center" vertical="center" wrapText="1"/>
    </xf>
    <xf numFmtId="0" fontId="7" fillId="0" borderId="9" xfId="0" applyFont="1" applyBorder="1" applyAlignment="1">
      <alignment horizontal="center" vertical="center" textRotation="90" wrapText="1"/>
    </xf>
    <xf numFmtId="169" fontId="6" fillId="0" borderId="8" xfId="0" applyNumberFormat="1" applyFont="1" applyBorder="1" applyAlignment="1">
      <alignment horizontal="center" vertical="center" wrapText="1"/>
    </xf>
    <xf numFmtId="0" fontId="6" fillId="0" borderId="22" xfId="0" applyFont="1" applyBorder="1" applyAlignment="1">
      <alignment vertical="center" wrapText="1"/>
    </xf>
    <xf numFmtId="1" fontId="7" fillId="22" borderId="54" xfId="0" applyNumberFormat="1" applyFont="1" applyFill="1" applyBorder="1" applyAlignment="1">
      <alignment horizontal="center" vertical="center" textRotation="90"/>
    </xf>
    <xf numFmtId="0" fontId="6" fillId="14" borderId="8" xfId="0" applyFont="1" applyFill="1" applyBorder="1" applyAlignment="1">
      <alignment horizontal="center"/>
    </xf>
    <xf numFmtId="0" fontId="7" fillId="0" borderId="8" xfId="0" applyFont="1" applyBorder="1" applyAlignment="1">
      <alignment horizontal="center" vertical="center" textRotation="90" wrapText="1"/>
    </xf>
    <xf numFmtId="1" fontId="17" fillId="0" borderId="8" xfId="1" applyNumberFormat="1" applyFont="1" applyBorder="1" applyAlignment="1">
      <alignment horizontal="center" vertical="center"/>
    </xf>
    <xf numFmtId="1" fontId="19" fillId="0" borderId="8" xfId="0" applyNumberFormat="1" applyFont="1" applyBorder="1"/>
    <xf numFmtId="0" fontId="6" fillId="0" borderId="22" xfId="0" applyFont="1" applyBorder="1" applyAlignment="1">
      <alignment horizontal="center" vertical="center" wrapText="1"/>
    </xf>
    <xf numFmtId="1" fontId="7" fillId="14" borderId="18" xfId="0" applyNumberFormat="1" applyFont="1" applyFill="1" applyBorder="1" applyAlignment="1">
      <alignment horizontal="center" vertical="center" wrapText="1"/>
    </xf>
    <xf numFmtId="0" fontId="6" fillId="14" borderId="19" xfId="0" applyFont="1" applyFill="1" applyBorder="1" applyAlignment="1">
      <alignment horizontal="center" vertical="center" wrapText="1"/>
    </xf>
    <xf numFmtId="1" fontId="6" fillId="14" borderId="19" xfId="0" applyNumberFormat="1" applyFont="1" applyFill="1" applyBorder="1"/>
    <xf numFmtId="9" fontId="6" fillId="14" borderId="19" xfId="3" applyFont="1" applyFill="1" applyBorder="1" applyAlignment="1">
      <alignment horizontal="center" vertical="center" wrapText="1"/>
    </xf>
    <xf numFmtId="0" fontId="6" fillId="14" borderId="19" xfId="0" applyFont="1" applyFill="1" applyBorder="1"/>
    <xf numFmtId="1" fontId="10" fillId="8" borderId="19" xfId="1" applyNumberFormat="1" applyFont="1" applyFill="1" applyBorder="1" applyAlignment="1">
      <alignment horizontal="center" vertical="center" wrapText="1"/>
    </xf>
    <xf numFmtId="0" fontId="6" fillId="14" borderId="19" xfId="0" applyFont="1" applyFill="1" applyBorder="1" applyAlignment="1">
      <alignment vertical="center" wrapText="1"/>
    </xf>
    <xf numFmtId="0" fontId="6" fillId="14" borderId="19" xfId="0" applyFont="1" applyFill="1" applyBorder="1" applyAlignment="1">
      <alignment horizontal="left" vertical="center" wrapText="1"/>
    </xf>
    <xf numFmtId="169" fontId="6" fillId="14" borderId="19" xfId="0" applyNumberFormat="1" applyFont="1" applyFill="1" applyBorder="1" applyAlignment="1">
      <alignment horizontal="center"/>
    </xf>
    <xf numFmtId="0" fontId="6" fillId="14" borderId="20" xfId="0" applyFont="1" applyFill="1" applyBorder="1" applyAlignment="1">
      <alignment wrapText="1"/>
    </xf>
    <xf numFmtId="1" fontId="59" fillId="22" borderId="11" xfId="0" applyNumberFormat="1" applyFont="1" applyFill="1" applyBorder="1" applyAlignment="1">
      <alignment horizontal="center" vertical="center" textRotation="90"/>
    </xf>
    <xf numFmtId="0" fontId="59" fillId="0" borderId="11" xfId="0" applyFont="1" applyBorder="1" applyAlignment="1">
      <alignment horizontal="center" vertical="center" textRotation="90" wrapText="1"/>
    </xf>
    <xf numFmtId="0" fontId="61" fillId="2" borderId="11" xfId="0" applyFont="1" applyFill="1" applyBorder="1" applyAlignment="1">
      <alignment vertical="center" wrapText="1"/>
    </xf>
    <xf numFmtId="9" fontId="62" fillId="0" borderId="11" xfId="3" applyFont="1" applyBorder="1" applyAlignment="1">
      <alignment horizontal="center" vertical="center"/>
    </xf>
    <xf numFmtId="1" fontId="62" fillId="0" borderId="11" xfId="3" applyNumberFormat="1" applyFont="1" applyBorder="1" applyAlignment="1">
      <alignment horizontal="center" vertical="center"/>
    </xf>
    <xf numFmtId="0" fontId="63" fillId="0" borderId="11" xfId="0" applyFont="1" applyBorder="1" applyAlignment="1">
      <alignment horizontal="center" vertical="center" wrapText="1"/>
    </xf>
    <xf numFmtId="1" fontId="17" fillId="0" borderId="11" xfId="1" applyNumberFormat="1" applyFont="1" applyBorder="1" applyAlignment="1">
      <alignment horizontal="center" vertical="center"/>
    </xf>
    <xf numFmtId="1" fontId="64" fillId="0" borderId="11" xfId="0" applyNumberFormat="1" applyFont="1" applyBorder="1"/>
    <xf numFmtId="0" fontId="63" fillId="0" borderId="11" xfId="0" applyFont="1" applyBorder="1" applyAlignment="1">
      <alignment vertical="center" wrapText="1"/>
    </xf>
    <xf numFmtId="167" fontId="63" fillId="0" borderId="11" xfId="0" applyNumberFormat="1" applyFont="1" applyBorder="1" applyAlignment="1">
      <alignment horizontal="center" vertical="center" wrapText="1"/>
    </xf>
    <xf numFmtId="0" fontId="63" fillId="0" borderId="11" xfId="0" applyFont="1" applyBorder="1" applyAlignment="1">
      <alignment horizontal="left" vertical="center" wrapText="1"/>
    </xf>
    <xf numFmtId="169" fontId="66" fillId="0" borderId="11" xfId="0" applyNumberFormat="1" applyFont="1" applyBorder="1" applyAlignment="1">
      <alignment horizontal="center" vertical="center" wrapText="1"/>
    </xf>
    <xf numFmtId="164" fontId="10" fillId="0" borderId="0" xfId="0" applyNumberFormat="1" applyFont="1" applyAlignment="1">
      <alignment horizontal="center" vertical="center"/>
    </xf>
    <xf numFmtId="4" fontId="51" fillId="3" borderId="58" xfId="0" applyNumberFormat="1" applyFont="1" applyFill="1" applyBorder="1" applyAlignment="1">
      <alignment horizontal="center" vertical="center" wrapText="1"/>
    </xf>
    <xf numFmtId="0" fontId="68" fillId="14" borderId="8" xfId="0" applyFont="1" applyFill="1" applyBorder="1" applyAlignment="1">
      <alignment horizontal="left" vertical="center" wrapText="1"/>
    </xf>
    <xf numFmtId="9" fontId="69" fillId="14" borderId="8" xfId="3" applyFont="1" applyFill="1" applyBorder="1" applyAlignment="1">
      <alignment horizontal="center" vertical="center" wrapText="1"/>
    </xf>
    <xf numFmtId="9" fontId="68" fillId="14" borderId="8" xfId="3" applyFont="1" applyFill="1" applyBorder="1" applyAlignment="1">
      <alignment horizontal="left" vertical="center" wrapText="1"/>
    </xf>
    <xf numFmtId="9" fontId="17" fillId="8" borderId="8" xfId="3" applyFont="1" applyFill="1" applyBorder="1" applyAlignment="1">
      <alignment horizontal="center" vertical="center" wrapText="1"/>
    </xf>
    <xf numFmtId="0" fontId="68" fillId="14" borderId="8" xfId="0" applyFont="1" applyFill="1" applyBorder="1" applyAlignment="1">
      <alignment vertical="center" wrapText="1"/>
    </xf>
    <xf numFmtId="0" fontId="68" fillId="14" borderId="8" xfId="0" applyFont="1" applyFill="1" applyBorder="1" applyAlignment="1">
      <alignment horizontal="center" vertical="center" wrapText="1"/>
    </xf>
    <xf numFmtId="3" fontId="68" fillId="14" borderId="8" xfId="0" applyNumberFormat="1" applyFont="1" applyFill="1" applyBorder="1" applyAlignment="1">
      <alignment horizontal="left" vertical="center" wrapText="1"/>
    </xf>
    <xf numFmtId="0" fontId="68" fillId="14" borderId="22" xfId="0" applyFont="1" applyFill="1" applyBorder="1" applyAlignment="1">
      <alignment horizontal="left" vertical="center" wrapText="1"/>
    </xf>
    <xf numFmtId="0" fontId="71" fillId="0" borderId="8" xfId="0" applyFont="1" applyBorder="1" applyAlignment="1">
      <alignment vertical="center" wrapText="1"/>
    </xf>
    <xf numFmtId="0" fontId="68" fillId="0" borderId="8" xfId="0" applyFont="1" applyBorder="1" applyAlignment="1">
      <alignment horizontal="left" vertical="center" wrapText="1"/>
    </xf>
    <xf numFmtId="9" fontId="68" fillId="0" borderId="8" xfId="3" applyFont="1" applyBorder="1" applyAlignment="1">
      <alignment horizontal="center" vertical="center" wrapText="1"/>
    </xf>
    <xf numFmtId="9" fontId="17" fillId="0" borderId="8" xfId="3" applyFont="1" applyBorder="1" applyAlignment="1">
      <alignment horizontal="center" vertical="center" wrapText="1"/>
    </xf>
    <xf numFmtId="9" fontId="70" fillId="0" borderId="8" xfId="3" applyFont="1" applyBorder="1" applyAlignment="1">
      <alignment vertical="center" wrapText="1"/>
    </xf>
    <xf numFmtId="9" fontId="70" fillId="0" borderId="8" xfId="3" applyFont="1" applyBorder="1" applyAlignment="1">
      <alignment horizontal="center" vertical="center" wrapText="1"/>
    </xf>
    <xf numFmtId="0" fontId="68" fillId="0" borderId="8" xfId="0" applyFont="1" applyBorder="1" applyAlignment="1">
      <alignment vertical="center" wrapText="1"/>
    </xf>
    <xf numFmtId="167" fontId="68" fillId="0" borderId="8" xfId="0" applyNumberFormat="1" applyFont="1" applyBorder="1" applyAlignment="1">
      <alignment horizontal="left" vertical="center" wrapText="1"/>
    </xf>
    <xf numFmtId="167" fontId="68" fillId="0" borderId="8" xfId="0" applyNumberFormat="1" applyFont="1" applyBorder="1" applyAlignment="1">
      <alignment horizontal="center" vertical="center" wrapText="1"/>
    </xf>
    <xf numFmtId="4" fontId="68" fillId="2" borderId="8" xfId="0" applyNumberFormat="1" applyFont="1" applyFill="1" applyBorder="1" applyAlignment="1">
      <alignment horizontal="left" vertical="center" wrapText="1"/>
    </xf>
    <xf numFmtId="3" fontId="68" fillId="0" borderId="8" xfId="0" applyNumberFormat="1" applyFont="1" applyBorder="1" applyAlignment="1">
      <alignment horizontal="left" vertical="center" wrapText="1"/>
    </xf>
    <xf numFmtId="3" fontId="68" fillId="0" borderId="22" xfId="0" applyNumberFormat="1" applyFont="1" applyBorder="1" applyAlignment="1">
      <alignment vertical="center" wrapText="1"/>
    </xf>
    <xf numFmtId="9" fontId="68" fillId="14" borderId="8" xfId="3" applyFont="1" applyFill="1" applyBorder="1" applyAlignment="1">
      <alignment horizontal="center" vertical="center" wrapText="1"/>
    </xf>
    <xf numFmtId="9" fontId="68" fillId="0" borderId="8" xfId="3" applyFont="1" applyBorder="1" applyAlignment="1">
      <alignment horizontal="left" vertical="center" wrapText="1"/>
    </xf>
    <xf numFmtId="9" fontId="68" fillId="0" borderId="8" xfId="3" applyFont="1" applyBorder="1" applyAlignment="1">
      <alignment vertical="center" wrapText="1"/>
    </xf>
    <xf numFmtId="9" fontId="70" fillId="0" borderId="8" xfId="3" applyFont="1" applyBorder="1" applyAlignment="1">
      <alignment horizontal="left" vertical="center" wrapText="1"/>
    </xf>
    <xf numFmtId="9" fontId="71" fillId="0" borderId="8" xfId="3" applyFont="1" applyBorder="1" applyAlignment="1">
      <alignment horizontal="center" vertical="center" wrapText="1"/>
    </xf>
    <xf numFmtId="3" fontId="68" fillId="15" borderId="8" xfId="0" applyNumberFormat="1" applyFont="1" applyFill="1" applyBorder="1" applyAlignment="1">
      <alignment horizontal="left" vertical="center" wrapText="1"/>
    </xf>
    <xf numFmtId="0" fontId="71" fillId="2" borderId="8" xfId="0" applyFont="1" applyFill="1" applyBorder="1" applyAlignment="1">
      <alignment vertical="center" wrapText="1"/>
    </xf>
    <xf numFmtId="0" fontId="68" fillId="0" borderId="22" xfId="0" applyFont="1" applyBorder="1" applyAlignment="1">
      <alignment horizontal="left" vertical="center" wrapText="1"/>
    </xf>
    <xf numFmtId="9" fontId="68" fillId="0" borderId="22" xfId="3" applyFont="1" applyBorder="1" applyAlignment="1">
      <alignment horizontal="left" vertical="center" wrapText="1"/>
    </xf>
    <xf numFmtId="0" fontId="0" fillId="0" borderId="0" xfId="0" applyAlignment="1">
      <alignment wrapText="1"/>
    </xf>
    <xf numFmtId="167" fontId="68" fillId="0" borderId="8" xfId="0" applyNumberFormat="1" applyFont="1" applyBorder="1" applyAlignment="1">
      <alignment vertical="center" wrapText="1"/>
    </xf>
    <xf numFmtId="9" fontId="68" fillId="14" borderId="8" xfId="3" applyFont="1" applyFill="1" applyBorder="1" applyAlignment="1">
      <alignment vertical="center" wrapText="1"/>
    </xf>
    <xf numFmtId="0" fontId="71" fillId="2" borderId="14" xfId="0" applyFont="1" applyFill="1" applyBorder="1" applyAlignment="1">
      <alignment vertical="center" wrapText="1"/>
    </xf>
    <xf numFmtId="0" fontId="68" fillId="0" borderId="8" xfId="0" applyFont="1" applyBorder="1" applyAlignment="1">
      <alignment horizontal="center" vertical="center" wrapText="1"/>
    </xf>
    <xf numFmtId="0" fontId="68" fillId="0" borderId="19" xfId="0" applyFont="1" applyBorder="1" applyAlignment="1">
      <alignment horizontal="center" vertical="center" textRotation="90" wrapText="1"/>
    </xf>
    <xf numFmtId="0" fontId="71" fillId="2" borderId="19" xfId="0" applyFont="1" applyFill="1" applyBorder="1" applyAlignment="1">
      <alignment vertical="center" wrapText="1"/>
    </xf>
    <xf numFmtId="0" fontId="68" fillId="0" borderId="19" xfId="0" applyFont="1" applyBorder="1" applyAlignment="1">
      <alignment horizontal="left" vertical="center" wrapText="1"/>
    </xf>
    <xf numFmtId="9" fontId="68" fillId="0" borderId="19" xfId="3" applyFont="1" applyBorder="1" applyAlignment="1">
      <alignment horizontal="center" vertical="center" wrapText="1"/>
    </xf>
    <xf numFmtId="9" fontId="68" fillId="0" borderId="19" xfId="3" applyFont="1" applyBorder="1" applyAlignment="1">
      <alignment horizontal="left" vertical="center" wrapText="1"/>
    </xf>
    <xf numFmtId="9" fontId="17" fillId="0" borderId="19" xfId="3" applyFont="1" applyBorder="1" applyAlignment="1">
      <alignment horizontal="center" vertical="center" wrapText="1"/>
    </xf>
    <xf numFmtId="9" fontId="70" fillId="0" borderId="19" xfId="3" applyFont="1" applyBorder="1" applyAlignment="1">
      <alignment vertical="center" wrapText="1"/>
    </xf>
    <xf numFmtId="9" fontId="70" fillId="0" borderId="19" xfId="3" applyFont="1" applyBorder="1" applyAlignment="1">
      <alignment horizontal="center" vertical="center" wrapText="1"/>
    </xf>
    <xf numFmtId="0" fontId="68" fillId="0" borderId="19" xfId="0" applyFont="1" applyBorder="1" applyAlignment="1">
      <alignment vertical="center" wrapText="1"/>
    </xf>
    <xf numFmtId="0" fontId="68" fillId="0" borderId="19" xfId="0" applyFont="1" applyBorder="1" applyAlignment="1">
      <alignment horizontal="center" vertical="center" wrapText="1"/>
    </xf>
    <xf numFmtId="3" fontId="68" fillId="0" borderId="19" xfId="0" applyNumberFormat="1" applyFont="1" applyBorder="1" applyAlignment="1">
      <alignment horizontal="left" vertical="center" wrapText="1"/>
    </xf>
    <xf numFmtId="0" fontId="68" fillId="0" borderId="20" xfId="0" applyFont="1" applyBorder="1" applyAlignment="1">
      <alignment horizontal="left" vertical="center" wrapText="1"/>
    </xf>
    <xf numFmtId="0" fontId="49" fillId="0" borderId="0" xfId="0" applyFont="1" applyAlignment="1">
      <alignment horizontal="center" vertical="center"/>
    </xf>
    <xf numFmtId="0" fontId="10" fillId="0" borderId="0" xfId="0" applyFont="1" applyAlignment="1">
      <alignment horizontal="center" vertical="center"/>
    </xf>
    <xf numFmtId="0" fontId="50" fillId="0" borderId="0" xfId="0" applyFont="1" applyAlignment="1">
      <alignment horizontal="center" vertical="center"/>
    </xf>
    <xf numFmtId="168" fontId="49" fillId="0" borderId="0" xfId="1" applyFont="1" applyAlignment="1">
      <alignment horizontal="center" vertical="center" wrapText="1"/>
    </xf>
    <xf numFmtId="165" fontId="54" fillId="2" borderId="8" xfId="0" applyNumberFormat="1" applyFont="1" applyFill="1" applyBorder="1" applyAlignment="1">
      <alignment horizontal="center" vertical="center" wrapText="1"/>
    </xf>
    <xf numFmtId="165" fontId="58" fillId="0" borderId="8" xfId="0" applyNumberFormat="1" applyFont="1" applyBorder="1" applyAlignment="1">
      <alignment horizontal="center" vertical="center" wrapText="1"/>
    </xf>
    <xf numFmtId="0" fontId="58" fillId="0" borderId="8" xfId="0" applyFont="1" applyBorder="1" applyAlignment="1">
      <alignment horizontal="center" vertical="center" wrapText="1"/>
    </xf>
    <xf numFmtId="166" fontId="58" fillId="0" borderId="8" xfId="0" applyNumberFormat="1" applyFont="1" applyBorder="1" applyAlignment="1">
      <alignment horizontal="center" vertical="center" wrapText="1"/>
    </xf>
    <xf numFmtId="166" fontId="58" fillId="0" borderId="8" xfId="0" applyNumberFormat="1" applyFont="1" applyBorder="1" applyAlignment="1">
      <alignment horizontal="center" vertical="center"/>
    </xf>
    <xf numFmtId="168" fontId="58" fillId="0" borderId="8" xfId="1" applyFont="1" applyBorder="1" applyAlignment="1">
      <alignment horizontal="center" vertical="center" wrapText="1"/>
    </xf>
    <xf numFmtId="0" fontId="7" fillId="14" borderId="8" xfId="3" applyNumberFormat="1" applyFont="1" applyFill="1" applyBorder="1" applyAlignment="1">
      <alignment horizontal="center" vertical="center"/>
    </xf>
    <xf numFmtId="0" fontId="10" fillId="8" borderId="8" xfId="4" applyNumberFormat="1" applyFont="1" applyFill="1" applyBorder="1" applyAlignment="1">
      <alignment vertical="center" wrapText="1"/>
    </xf>
    <xf numFmtId="0" fontId="6" fillId="14" borderId="9" xfId="0" applyFont="1" applyFill="1" applyBorder="1" applyAlignment="1">
      <alignment vertical="center" wrapText="1"/>
    </xf>
    <xf numFmtId="0" fontId="6" fillId="14" borderId="9" xfId="0" applyFont="1" applyFill="1" applyBorder="1" applyAlignment="1">
      <alignment horizontal="center" vertical="center" wrapText="1"/>
    </xf>
    <xf numFmtId="168" fontId="6" fillId="14" borderId="9" xfId="1" applyFont="1" applyFill="1" applyBorder="1" applyAlignment="1">
      <alignment horizontal="center" vertical="center" wrapText="1"/>
    </xf>
    <xf numFmtId="0" fontId="18" fillId="0" borderId="0" xfId="0" applyFont="1"/>
    <xf numFmtId="9" fontId="6" fillId="0" borderId="8" xfId="3" applyFont="1" applyBorder="1" applyAlignment="1">
      <alignment horizontal="center" vertical="center"/>
    </xf>
    <xf numFmtId="0" fontId="10" fillId="0" borderId="8" xfId="3" applyNumberFormat="1" applyFont="1" applyBorder="1" applyAlignment="1">
      <alignment vertical="center" wrapText="1"/>
    </xf>
    <xf numFmtId="0" fontId="12" fillId="0" borderId="8" xfId="3" applyNumberFormat="1" applyFont="1" applyBorder="1" applyAlignment="1">
      <alignment horizontal="center" vertical="center" wrapText="1"/>
    </xf>
    <xf numFmtId="168" fontId="7" fillId="2" borderId="14" xfId="1" applyFont="1" applyFill="1" applyBorder="1" applyAlignment="1">
      <alignment horizontal="center" vertical="center" wrapText="1"/>
    </xf>
    <xf numFmtId="0" fontId="10" fillId="8" borderId="8" xfId="3" applyNumberFormat="1" applyFont="1" applyFill="1" applyBorder="1" applyAlignment="1">
      <alignment horizontal="center" vertical="center" wrapText="1"/>
    </xf>
    <xf numFmtId="0" fontId="6" fillId="23" borderId="8" xfId="0" applyFont="1" applyFill="1" applyBorder="1" applyAlignment="1">
      <alignment vertical="center" wrapText="1"/>
    </xf>
    <xf numFmtId="0" fontId="6" fillId="23" borderId="8" xfId="0" applyFont="1" applyFill="1" applyBorder="1" applyAlignment="1">
      <alignment horizontal="center" vertical="center" wrapText="1"/>
    </xf>
    <xf numFmtId="168" fontId="6" fillId="23" borderId="8" xfId="1" applyFont="1" applyFill="1" applyBorder="1" applyAlignment="1">
      <alignment horizontal="center" vertical="center" wrapText="1"/>
    </xf>
    <xf numFmtId="0" fontId="6" fillId="0" borderId="8" xfId="3" applyNumberFormat="1" applyFont="1" applyBorder="1" applyAlignment="1">
      <alignment horizontal="center" vertical="center"/>
    </xf>
    <xf numFmtId="0" fontId="10" fillId="0" borderId="8" xfId="3" applyNumberFormat="1" applyFont="1" applyBorder="1" applyAlignment="1">
      <alignment horizontal="center" vertical="center"/>
    </xf>
    <xf numFmtId="0" fontId="12" fillId="0" borderId="8" xfId="3" applyNumberFormat="1" applyFont="1" applyBorder="1" applyAlignment="1">
      <alignment horizontal="center" vertical="center"/>
    </xf>
    <xf numFmtId="168" fontId="6" fillId="0" borderId="14" xfId="1" applyFont="1" applyBorder="1" applyAlignment="1">
      <alignment horizontal="center" wrapText="1"/>
    </xf>
    <xf numFmtId="0" fontId="6" fillId="14" borderId="8" xfId="3" applyNumberFormat="1" applyFont="1" applyFill="1" applyBorder="1" applyAlignment="1">
      <alignment horizontal="center" vertical="center"/>
    </xf>
    <xf numFmtId="1" fontId="7" fillId="22" borderId="8" xfId="0" applyNumberFormat="1" applyFont="1" applyFill="1" applyBorder="1" applyAlignment="1">
      <alignment horizontal="center" vertical="center" textRotation="90"/>
    </xf>
    <xf numFmtId="9" fontId="6" fillId="0" borderId="8" xfId="3" applyFont="1" applyBorder="1" applyAlignment="1">
      <alignment horizontal="center" vertical="center" wrapText="1"/>
    </xf>
    <xf numFmtId="168" fontId="6" fillId="0" borderId="14" xfId="1" applyFont="1" applyBorder="1" applyAlignment="1">
      <alignment horizontal="center" vertical="center" wrapText="1"/>
    </xf>
    <xf numFmtId="170" fontId="6" fillId="23" borderId="8" xfId="0" applyNumberFormat="1" applyFont="1" applyFill="1" applyBorder="1" applyAlignment="1">
      <alignment vertical="center" wrapText="1"/>
    </xf>
    <xf numFmtId="0" fontId="61" fillId="2" borderId="8" xfId="0" applyFont="1" applyFill="1" applyBorder="1" applyAlignment="1">
      <alignment vertical="center" wrapText="1"/>
    </xf>
    <xf numFmtId="9" fontId="63" fillId="0" borderId="8" xfId="3" applyFont="1" applyBorder="1" applyAlignment="1">
      <alignment horizontal="center" vertical="center"/>
    </xf>
    <xf numFmtId="0" fontId="63" fillId="0" borderId="8" xfId="3" applyNumberFormat="1" applyFont="1" applyBorder="1" applyAlignment="1">
      <alignment horizontal="center" vertical="center"/>
    </xf>
    <xf numFmtId="9" fontId="63" fillId="0" borderId="8" xfId="3" applyFont="1" applyBorder="1" applyAlignment="1">
      <alignment horizontal="center" vertical="center" wrapText="1"/>
    </xf>
    <xf numFmtId="0" fontId="63" fillId="0" borderId="8" xfId="0" applyFont="1" applyBorder="1" applyAlignment="1">
      <alignment horizontal="center" vertical="center" wrapText="1"/>
    </xf>
    <xf numFmtId="0" fontId="65" fillId="0" borderId="8" xfId="3" applyNumberFormat="1" applyFont="1" applyBorder="1" applyAlignment="1">
      <alignment horizontal="center" vertical="center"/>
    </xf>
    <xf numFmtId="0" fontId="0" fillId="0" borderId="8" xfId="0" applyBorder="1" applyAlignment="1">
      <alignment vertical="center" wrapText="1"/>
    </xf>
    <xf numFmtId="167" fontId="63" fillId="0" borderId="8" xfId="0" applyNumberFormat="1" applyFont="1" applyBorder="1" applyAlignment="1">
      <alignment horizontal="center" vertical="center" wrapText="1"/>
    </xf>
    <xf numFmtId="0" fontId="60" fillId="0" borderId="8" xfId="0" applyFont="1" applyBorder="1" applyAlignment="1">
      <alignment vertical="center" wrapText="1"/>
    </xf>
    <xf numFmtId="168" fontId="74" fillId="0" borderId="14" xfId="1" applyFont="1" applyBorder="1" applyAlignment="1">
      <alignment horizontal="center" wrapText="1"/>
    </xf>
    <xf numFmtId="0" fontId="74" fillId="0" borderId="8" xfId="0" applyFont="1" applyBorder="1" applyAlignment="1">
      <alignment vertical="center" wrapText="1"/>
    </xf>
    <xf numFmtId="169" fontId="6" fillId="14" borderId="8" xfId="0" applyNumberFormat="1" applyFont="1" applyFill="1" applyBorder="1" applyAlignment="1">
      <alignment horizontal="center" vertical="center" wrapText="1"/>
    </xf>
    <xf numFmtId="0" fontId="10" fillId="12" borderId="8" xfId="4" applyNumberFormat="1" applyFont="1" applyFill="1" applyBorder="1" applyAlignment="1">
      <alignment vertical="center" wrapText="1"/>
    </xf>
    <xf numFmtId="1" fontId="7" fillId="0" borderId="8" xfId="3" applyNumberFormat="1" applyFont="1" applyBorder="1" applyAlignment="1">
      <alignment horizontal="center" vertical="center" wrapText="1"/>
    </xf>
    <xf numFmtId="0" fontId="10" fillId="0" borderId="8" xfId="3" applyNumberFormat="1" applyFont="1" applyBorder="1" applyAlignment="1">
      <alignment horizontal="center"/>
    </xf>
    <xf numFmtId="1" fontId="7" fillId="22" borderId="9" xfId="0" applyNumberFormat="1" applyFont="1" applyFill="1" applyBorder="1" applyAlignment="1">
      <alignment horizontal="center" vertical="center" textRotation="90"/>
    </xf>
    <xf numFmtId="169"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169" fontId="6" fillId="0" borderId="9" xfId="0" applyNumberFormat="1" applyFont="1" applyBorder="1" applyAlignment="1">
      <alignment vertical="center" wrapText="1"/>
    </xf>
    <xf numFmtId="0" fontId="6" fillId="14" borderId="8" xfId="0" applyFont="1" applyFill="1" applyBorder="1" applyAlignment="1">
      <alignment wrapText="1"/>
    </xf>
    <xf numFmtId="0" fontId="6" fillId="14" borderId="8" xfId="0" applyFont="1" applyFill="1" applyBorder="1" applyAlignment="1">
      <alignment horizontal="center" wrapText="1"/>
    </xf>
    <xf numFmtId="0" fontId="17" fillId="0" borderId="8" xfId="0" applyFont="1" applyBorder="1"/>
    <xf numFmtId="1" fontId="59" fillId="22" borderId="9" xfId="0" applyNumberFormat="1" applyFont="1" applyFill="1" applyBorder="1" applyAlignment="1">
      <alignment horizontal="center" vertical="center" textRotation="90"/>
    </xf>
    <xf numFmtId="0" fontId="59" fillId="0" borderId="8" xfId="0" applyFont="1" applyBorder="1" applyAlignment="1">
      <alignment horizontal="center" vertical="center" textRotation="90" wrapText="1"/>
    </xf>
    <xf numFmtId="0" fontId="61" fillId="0" borderId="8" xfId="0" applyFont="1" applyBorder="1" applyAlignment="1">
      <alignment vertical="center" wrapText="1"/>
    </xf>
    <xf numFmtId="1" fontId="62" fillId="0" borderId="8" xfId="3" applyNumberFormat="1" applyFont="1" applyBorder="1" applyAlignment="1">
      <alignment horizontal="center" vertical="center"/>
    </xf>
    <xf numFmtId="1" fontId="64" fillId="0" borderId="8" xfId="0" applyNumberFormat="1" applyFont="1" applyBorder="1"/>
    <xf numFmtId="0" fontId="63" fillId="0" borderId="8" xfId="0" applyFont="1" applyBorder="1" applyAlignment="1">
      <alignment vertical="center" wrapText="1"/>
    </xf>
    <xf numFmtId="169" fontId="66" fillId="0" borderId="8" xfId="0" applyNumberFormat="1" applyFont="1" applyBorder="1" applyAlignment="1">
      <alignment horizontal="center" vertical="center" wrapText="1"/>
    </xf>
    <xf numFmtId="4" fontId="15" fillId="3" borderId="8" xfId="0" applyNumberFormat="1" applyFont="1" applyFill="1" applyBorder="1" applyAlignment="1">
      <alignment horizontal="center" vertical="center" wrapText="1"/>
    </xf>
    <xf numFmtId="165" fontId="7" fillId="11" borderId="8" xfId="0" applyNumberFormat="1" applyFont="1" applyFill="1" applyBorder="1" applyAlignment="1">
      <alignment horizontal="center" vertical="center" wrapText="1"/>
    </xf>
    <xf numFmtId="165" fontId="7" fillId="7" borderId="8" xfId="0" applyNumberFormat="1" applyFont="1" applyFill="1" applyBorder="1" applyAlignment="1">
      <alignment horizontal="center" vertical="center" wrapText="1"/>
    </xf>
    <xf numFmtId="1" fontId="7" fillId="7" borderId="8" xfId="0" applyNumberFormat="1" applyFont="1" applyFill="1" applyBorder="1" applyAlignment="1">
      <alignment horizontal="center" vertical="center" wrapText="1"/>
    </xf>
    <xf numFmtId="9" fontId="7" fillId="7" borderId="8" xfId="3" applyFont="1" applyFill="1" applyBorder="1" applyAlignment="1">
      <alignment horizontal="center" vertical="center" wrapText="1"/>
    </xf>
    <xf numFmtId="43" fontId="10" fillId="8" borderId="8" xfId="4" applyFont="1" applyFill="1" applyBorder="1" applyAlignment="1">
      <alignment vertical="center" wrapText="1"/>
    </xf>
    <xf numFmtId="4" fontId="7" fillId="11" borderId="8" xfId="0" applyNumberFormat="1" applyFont="1" applyFill="1" applyBorder="1" applyAlignment="1">
      <alignment vertical="center" wrapText="1"/>
    </xf>
    <xf numFmtId="0" fontId="7" fillId="14" borderId="8" xfId="0" applyFont="1" applyFill="1" applyBorder="1" applyAlignment="1">
      <alignment vertical="center" wrapText="1"/>
    </xf>
    <xf numFmtId="168" fontId="10" fillId="0" borderId="8" xfId="1" applyFont="1" applyFill="1" applyBorder="1" applyAlignment="1">
      <alignment horizontal="center" wrapText="1"/>
    </xf>
    <xf numFmtId="0" fontId="12" fillId="0" borderId="8" xfId="3" applyNumberFormat="1" applyFont="1" applyFill="1" applyBorder="1" applyAlignment="1">
      <alignment vertical="center" wrapText="1"/>
    </xf>
    <xf numFmtId="0" fontId="12" fillId="0" borderId="8" xfId="3" applyNumberFormat="1" applyFont="1" applyFill="1" applyBorder="1" applyAlignment="1">
      <alignment horizontal="center" vertical="center" wrapText="1"/>
    </xf>
    <xf numFmtId="4" fontId="6" fillId="7" borderId="8" xfId="0" applyNumberFormat="1" applyFont="1" applyFill="1" applyBorder="1" applyAlignment="1">
      <alignment horizontal="center" vertical="center" wrapText="1"/>
    </xf>
    <xf numFmtId="9" fontId="7" fillId="0" borderId="8" xfId="3" applyFont="1" applyFill="1" applyBorder="1" applyAlignment="1">
      <alignment horizontal="center" vertical="center" wrapText="1"/>
    </xf>
    <xf numFmtId="0" fontId="7" fillId="0" borderId="8" xfId="3" applyNumberFormat="1" applyFont="1" applyFill="1" applyBorder="1" applyAlignment="1">
      <alignment horizontal="center" vertical="center" wrapText="1"/>
    </xf>
    <xf numFmtId="0" fontId="12" fillId="0" borderId="8" xfId="3" applyNumberFormat="1" applyFont="1" applyFill="1" applyBorder="1" applyAlignment="1">
      <alignment horizontal="center" wrapText="1"/>
    </xf>
    <xf numFmtId="9" fontId="6" fillId="0" borderId="8" xfId="3" applyFont="1" applyFill="1" applyBorder="1" applyAlignment="1">
      <alignment horizontal="left" vertical="center" wrapText="1"/>
    </xf>
    <xf numFmtId="0" fontId="7" fillId="0" borderId="8" xfId="0" applyFont="1" applyBorder="1" applyAlignment="1">
      <alignment horizontal="center" vertical="center" wrapText="1"/>
    </xf>
    <xf numFmtId="9" fontId="10" fillId="0" borderId="8" xfId="3" applyFont="1" applyFill="1" applyBorder="1" applyAlignment="1">
      <alignment horizontal="center" wrapText="1"/>
    </xf>
    <xf numFmtId="168" fontId="10" fillId="8" borderId="8" xfId="1" applyFont="1" applyFill="1" applyBorder="1" applyAlignment="1">
      <alignment horizontal="center" vertical="center" wrapText="1"/>
    </xf>
    <xf numFmtId="0" fontId="7" fillId="25" borderId="8" xfId="0" applyFont="1" applyFill="1" applyBorder="1" applyAlignment="1">
      <alignment vertical="center" wrapText="1"/>
    </xf>
    <xf numFmtId="0" fontId="6" fillId="7" borderId="8" xfId="3" applyNumberFormat="1" applyFont="1" applyFill="1" applyBorder="1" applyAlignment="1">
      <alignment horizontal="center" vertical="center" wrapText="1"/>
    </xf>
    <xf numFmtId="2" fontId="10" fillId="0" borderId="8" xfId="3" applyNumberFormat="1" applyFont="1" applyBorder="1" applyAlignment="1">
      <alignment horizontal="center" wrapText="1"/>
    </xf>
    <xf numFmtId="9" fontId="12" fillId="0" borderId="8" xfId="3" applyFont="1" applyBorder="1" applyAlignment="1">
      <alignment horizontal="center" wrapText="1"/>
    </xf>
    <xf numFmtId="2" fontId="12" fillId="0" borderId="8" xfId="3" applyNumberFormat="1" applyFont="1" applyBorder="1" applyAlignment="1">
      <alignment horizontal="center" wrapText="1"/>
    </xf>
    <xf numFmtId="4" fontId="7" fillId="11" borderId="8" xfId="0" applyNumberFormat="1" applyFont="1" applyFill="1" applyBorder="1" applyAlignment="1">
      <alignment horizontal="center" vertical="center" wrapText="1"/>
    </xf>
    <xf numFmtId="0" fontId="18" fillId="11" borderId="8" xfId="0" applyFont="1" applyFill="1" applyBorder="1" applyAlignment="1">
      <alignment vertical="center" wrapText="1"/>
    </xf>
    <xf numFmtId="0" fontId="7" fillId="7" borderId="8" xfId="0" applyFont="1" applyFill="1" applyBorder="1" applyAlignment="1">
      <alignment horizontal="center" vertical="center" wrapText="1"/>
    </xf>
    <xf numFmtId="0" fontId="7" fillId="7" borderId="8" xfId="2" applyNumberFormat="1" applyFont="1" applyFill="1" applyBorder="1" applyAlignment="1">
      <alignment horizontal="center" vertical="center" wrapText="1"/>
    </xf>
    <xf numFmtId="0" fontId="18" fillId="7" borderId="8" xfId="0" applyFont="1" applyFill="1" applyBorder="1" applyAlignment="1">
      <alignment wrapText="1"/>
    </xf>
    <xf numFmtId="164" fontId="2" fillId="2" borderId="0" xfId="0" applyNumberFormat="1" applyFont="1" applyFill="1" applyAlignment="1">
      <alignment horizontal="center" vertical="center" wrapText="1"/>
    </xf>
    <xf numFmtId="4" fontId="46" fillId="3" borderId="8" xfId="0" applyNumberFormat="1" applyFont="1" applyFill="1" applyBorder="1" applyAlignment="1">
      <alignment horizontal="center" vertical="center" wrapText="1"/>
    </xf>
    <xf numFmtId="166" fontId="7" fillId="0" borderId="8" xfId="0" applyNumberFormat="1" applyFont="1" applyBorder="1" applyAlignment="1">
      <alignment horizontal="center" vertical="center"/>
    </xf>
    <xf numFmtId="9" fontId="7" fillId="14" borderId="8" xfId="3" applyFont="1" applyFill="1" applyBorder="1" applyAlignment="1">
      <alignment horizontal="center" vertical="center"/>
    </xf>
    <xf numFmtId="9" fontId="36" fillId="26" borderId="8" xfId="3" applyFont="1" applyFill="1" applyBorder="1" applyAlignment="1">
      <alignment horizontal="right" vertical="center" wrapText="1"/>
    </xf>
    <xf numFmtId="0" fontId="6" fillId="6" borderId="8" xfId="0" applyFont="1" applyFill="1" applyBorder="1" applyAlignment="1">
      <alignment vertical="center" wrapText="1"/>
    </xf>
    <xf numFmtId="0" fontId="6" fillId="6" borderId="8" xfId="0" applyFont="1" applyFill="1" applyBorder="1" applyAlignment="1">
      <alignment horizontal="center" vertical="center" wrapText="1"/>
    </xf>
    <xf numFmtId="4" fontId="7" fillId="27" borderId="8" xfId="0" applyNumberFormat="1" applyFont="1" applyFill="1" applyBorder="1" applyAlignment="1">
      <alignment vertical="center"/>
    </xf>
    <xf numFmtId="0" fontId="7" fillId="6" borderId="8" xfId="0" applyFont="1" applyFill="1" applyBorder="1" applyAlignment="1">
      <alignment vertical="center" wrapText="1"/>
    </xf>
    <xf numFmtId="4" fontId="12" fillId="5" borderId="8" xfId="0" applyNumberFormat="1" applyFont="1" applyFill="1" applyBorder="1" applyAlignment="1">
      <alignment horizontal="center" vertical="center" wrapText="1"/>
    </xf>
    <xf numFmtId="9" fontId="12" fillId="5" borderId="8" xfId="3" applyFont="1" applyFill="1" applyBorder="1" applyAlignment="1">
      <alignment horizontal="center" vertical="center" wrapText="1"/>
    </xf>
    <xf numFmtId="9" fontId="12" fillId="5" borderId="12" xfId="3" applyFont="1" applyFill="1" applyBorder="1" applyAlignment="1">
      <alignment horizontal="center" vertical="center" wrapText="1"/>
    </xf>
    <xf numFmtId="9" fontId="12" fillId="5" borderId="13" xfId="3" applyFont="1" applyFill="1" applyBorder="1" applyAlignment="1">
      <alignment horizontal="center" vertical="center" wrapText="1"/>
    </xf>
    <xf numFmtId="9" fontId="12" fillId="17" borderId="8" xfId="3" applyFont="1" applyFill="1" applyBorder="1" applyAlignment="1">
      <alignment horizontal="center" vertical="center" wrapText="1"/>
    </xf>
    <xf numFmtId="9" fontId="12" fillId="0" borderId="8" xfId="3" applyFont="1" applyFill="1" applyBorder="1" applyAlignment="1">
      <alignment horizontal="center" vertical="center" wrapText="1"/>
    </xf>
    <xf numFmtId="9" fontId="41" fillId="19" borderId="8" xfId="3" applyFont="1" applyFill="1" applyBorder="1" applyAlignment="1">
      <alignment horizontal="center" vertical="center" wrapText="1"/>
    </xf>
    <xf numFmtId="9" fontId="41" fillId="19" borderId="13" xfId="3" applyFont="1" applyFill="1" applyBorder="1" applyAlignment="1">
      <alignment horizontal="center" vertical="center" wrapText="1"/>
    </xf>
    <xf numFmtId="9" fontId="41" fillId="5" borderId="24" xfId="3" applyFont="1" applyFill="1" applyBorder="1" applyAlignment="1">
      <alignment horizontal="center" vertical="center" wrapText="1"/>
    </xf>
    <xf numFmtId="9" fontId="41" fillId="5" borderId="8" xfId="3" applyFont="1" applyFill="1" applyBorder="1" applyAlignment="1">
      <alignment horizontal="center" vertical="center" wrapText="1"/>
    </xf>
    <xf numFmtId="9" fontId="70" fillId="5" borderId="13" xfId="3" applyFont="1" applyFill="1" applyBorder="1" applyAlignment="1">
      <alignment horizontal="center" vertical="center" wrapText="1"/>
    </xf>
    <xf numFmtId="9" fontId="41" fillId="19" borderId="12" xfId="3" applyFont="1" applyFill="1" applyBorder="1" applyAlignment="1">
      <alignment horizontal="center" vertical="center" wrapText="1"/>
    </xf>
    <xf numFmtId="9" fontId="18" fillId="9" borderId="16" xfId="3" applyFont="1" applyFill="1" applyBorder="1" applyAlignment="1">
      <alignment horizontal="center" vertical="center" wrapText="1"/>
    </xf>
    <xf numFmtId="9" fontId="36" fillId="8" borderId="8" xfId="3" applyFont="1" applyFill="1" applyBorder="1" applyAlignment="1">
      <alignment horizontal="center" vertical="center" wrapText="1"/>
    </xf>
    <xf numFmtId="9" fontId="12" fillId="5" borderId="57" xfId="3" applyFont="1" applyFill="1" applyBorder="1" applyAlignment="1">
      <alignment horizontal="center" vertical="center" wrapText="1"/>
    </xf>
    <xf numFmtId="164" fontId="13" fillId="2" borderId="0" xfId="0" applyNumberFormat="1" applyFont="1" applyFill="1" applyBorder="1" applyAlignment="1">
      <alignment horizontal="center" vertical="center"/>
    </xf>
    <xf numFmtId="9" fontId="41" fillId="18" borderId="8" xfId="3" applyFont="1" applyFill="1" applyBorder="1" applyAlignment="1">
      <alignment horizontal="center" vertical="center" wrapText="1"/>
    </xf>
    <xf numFmtId="164" fontId="14" fillId="2" borderId="29" xfId="0" applyNumberFormat="1" applyFont="1" applyFill="1" applyBorder="1" applyAlignment="1">
      <alignment horizontal="center" vertical="center" wrapText="1"/>
    </xf>
    <xf numFmtId="168" fontId="41" fillId="19" borderId="14" xfId="1" applyNumberFormat="1" applyFont="1" applyFill="1" applyBorder="1" applyAlignment="1">
      <alignment vertical="center" wrapText="1"/>
    </xf>
    <xf numFmtId="164" fontId="13" fillId="2" borderId="2" xfId="0" applyNumberFormat="1" applyFont="1" applyFill="1" applyBorder="1" applyAlignment="1">
      <alignment horizontal="center" vertical="center" wrapText="1"/>
    </xf>
    <xf numFmtId="164" fontId="14" fillId="2" borderId="3" xfId="0" applyNumberFormat="1" applyFont="1" applyFill="1" applyBorder="1" applyAlignment="1">
      <alignment horizontal="center" vertical="center" wrapText="1"/>
    </xf>
    <xf numFmtId="164" fontId="14" fillId="2" borderId="4" xfId="0" applyNumberFormat="1" applyFont="1" applyFill="1" applyBorder="1" applyAlignment="1">
      <alignment horizontal="center" vertical="center" wrapText="1"/>
    </xf>
    <xf numFmtId="164" fontId="14" fillId="2" borderId="5" xfId="0" applyNumberFormat="1" applyFont="1" applyFill="1" applyBorder="1" applyAlignment="1">
      <alignment horizontal="center" vertical="center" wrapText="1"/>
    </xf>
    <xf numFmtId="164" fontId="14" fillId="2" borderId="6" xfId="0" applyNumberFormat="1" applyFont="1" applyFill="1" applyBorder="1" applyAlignment="1">
      <alignment horizontal="center" vertical="center" wrapText="1"/>
    </xf>
    <xf numFmtId="164" fontId="14" fillId="2" borderId="7" xfId="0" applyNumberFormat="1" applyFont="1" applyFill="1" applyBorder="1" applyAlignment="1">
      <alignment horizontal="center" vertical="center" wrapText="1"/>
    </xf>
    <xf numFmtId="0" fontId="7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7" fillId="7" borderId="8" xfId="0" applyFont="1" applyFill="1" applyBorder="1" applyAlignment="1">
      <alignment horizontal="left" vertical="center" wrapText="1"/>
    </xf>
    <xf numFmtId="0" fontId="4" fillId="7" borderId="8" xfId="0" applyFont="1" applyFill="1" applyBorder="1" applyAlignment="1">
      <alignment horizontal="left" wrapText="1"/>
    </xf>
    <xf numFmtId="9" fontId="12" fillId="5" borderId="8" xfId="3" applyFont="1" applyFill="1" applyBorder="1" applyAlignment="1">
      <alignment horizontal="center" vertical="center" wrapText="1"/>
    </xf>
    <xf numFmtId="49" fontId="7" fillId="10" borderId="9" xfId="0" applyNumberFormat="1" applyFont="1" applyFill="1" applyBorder="1" applyAlignment="1">
      <alignment horizontal="center" vertical="center" wrapText="1"/>
    </xf>
    <xf numFmtId="49" fontId="7" fillId="10" borderId="10" xfId="0" applyNumberFormat="1" applyFont="1" applyFill="1" applyBorder="1" applyAlignment="1">
      <alignment horizontal="center" vertical="center" wrapText="1"/>
    </xf>
    <xf numFmtId="49" fontId="7" fillId="10" borderId="11" xfId="0" applyNumberFormat="1" applyFont="1" applyFill="1" applyBorder="1" applyAlignment="1">
      <alignment horizontal="center" vertical="center" wrapText="1"/>
    </xf>
    <xf numFmtId="4" fontId="12" fillId="5" borderId="8" xfId="0" applyNumberFormat="1" applyFont="1" applyFill="1" applyBorder="1" applyAlignment="1">
      <alignment horizontal="center" vertical="center" wrapText="1"/>
    </xf>
    <xf numFmtId="4" fontId="15" fillId="4" borderId="8" xfId="0" applyNumberFormat="1" applyFont="1" applyFill="1" applyBorder="1" applyAlignment="1">
      <alignment horizontal="center" vertical="center" wrapText="1"/>
    </xf>
    <xf numFmtId="0" fontId="16" fillId="0" borderId="8" xfId="0" applyFont="1" applyBorder="1" applyAlignment="1">
      <alignment wrapText="1"/>
    </xf>
    <xf numFmtId="4" fontId="15" fillId="4" borderId="8" xfId="0" applyNumberFormat="1" applyFont="1" applyFill="1" applyBorder="1" applyAlignment="1">
      <alignment horizontal="left" vertical="center" wrapText="1" indent="1"/>
    </xf>
    <xf numFmtId="0" fontId="16" fillId="0" borderId="8" xfId="0" applyFont="1" applyBorder="1" applyAlignment="1">
      <alignment horizontal="left" wrapText="1" indent="1"/>
    </xf>
    <xf numFmtId="0" fontId="16" fillId="0" borderId="8" xfId="0" applyFont="1" applyBorder="1" applyAlignment="1">
      <alignment horizontal="center" wrapText="1"/>
    </xf>
    <xf numFmtId="165" fontId="7" fillId="0" borderId="8" xfId="0" applyNumberFormat="1" applyFont="1" applyBorder="1" applyAlignment="1">
      <alignment horizontal="center" vertical="center" wrapText="1"/>
    </xf>
    <xf numFmtId="0" fontId="4" fillId="0" borderId="8" xfId="0" applyFont="1" applyBorder="1" applyAlignment="1">
      <alignment wrapText="1"/>
    </xf>
    <xf numFmtId="1" fontId="7" fillId="11" borderId="8" xfId="0" applyNumberFormat="1" applyFont="1" applyFill="1" applyBorder="1" applyAlignment="1">
      <alignment horizontal="center" vertical="center" textRotation="90" wrapText="1"/>
    </xf>
    <xf numFmtId="0" fontId="7" fillId="7" borderId="8" xfId="0" applyFont="1" applyFill="1" applyBorder="1" applyAlignment="1">
      <alignment horizontal="left" vertical="center" textRotation="90" wrapText="1"/>
    </xf>
    <xf numFmtId="1" fontId="7" fillId="2" borderId="8" xfId="0" applyNumberFormat="1" applyFont="1" applyFill="1" applyBorder="1" applyAlignment="1">
      <alignment horizontal="center" vertical="center" textRotation="90" wrapText="1"/>
    </xf>
    <xf numFmtId="0" fontId="7" fillId="12" borderId="8" xfId="0" applyFont="1" applyFill="1" applyBorder="1" applyAlignment="1">
      <alignment horizontal="left" vertical="center" textRotation="90" wrapText="1"/>
    </xf>
    <xf numFmtId="0" fontId="4" fillId="12" borderId="8" xfId="0" applyFont="1" applyFill="1" applyBorder="1" applyAlignment="1">
      <alignment horizontal="left" wrapText="1"/>
    </xf>
    <xf numFmtId="0" fontId="7" fillId="9" borderId="8" xfId="0" applyFont="1" applyFill="1" applyBorder="1" applyAlignment="1">
      <alignment horizontal="left" vertical="center" wrapText="1"/>
    </xf>
    <xf numFmtId="0" fontId="4" fillId="9" borderId="8" xfId="0" applyFont="1" applyFill="1" applyBorder="1" applyAlignment="1">
      <alignment horizontal="left" wrapText="1"/>
    </xf>
    <xf numFmtId="1" fontId="7" fillId="13" borderId="8" xfId="0" applyNumberFormat="1" applyFont="1" applyFill="1" applyBorder="1" applyAlignment="1">
      <alignment horizontal="center" vertical="center" textRotation="90" wrapText="1"/>
    </xf>
    <xf numFmtId="0" fontId="7" fillId="0" borderId="8" xfId="0" applyFont="1" applyBorder="1" applyAlignment="1">
      <alignment horizontal="center" vertical="center" textRotation="90" wrapText="1"/>
    </xf>
    <xf numFmtId="0" fontId="4" fillId="9" borderId="8" xfId="0" applyFont="1" applyFill="1" applyBorder="1" applyAlignment="1">
      <alignment wrapText="1"/>
    </xf>
    <xf numFmtId="0" fontId="4" fillId="9" borderId="8" xfId="0" applyFont="1" applyFill="1" applyBorder="1" applyAlignment="1">
      <alignment vertical="center" wrapText="1"/>
    </xf>
    <xf numFmtId="1" fontId="11" fillId="13" borderId="8" xfId="0" applyNumberFormat="1" applyFont="1" applyFill="1" applyBorder="1" applyAlignment="1">
      <alignment horizontal="center" vertical="center" textRotation="90" wrapText="1"/>
    </xf>
    <xf numFmtId="0" fontId="11" fillId="0" borderId="8" xfId="0" applyFont="1" applyBorder="1" applyAlignment="1">
      <alignment horizontal="center" vertical="center" textRotation="90" wrapText="1"/>
    </xf>
    <xf numFmtId="4" fontId="29" fillId="4" borderId="11" xfId="0" applyNumberFormat="1" applyFont="1" applyFill="1" applyBorder="1" applyAlignment="1">
      <alignment horizontal="center" vertical="center" wrapText="1"/>
    </xf>
    <xf numFmtId="0" fontId="30" fillId="0" borderId="11" xfId="0" applyFont="1" applyBorder="1" applyAlignment="1">
      <alignment wrapText="1"/>
    </xf>
    <xf numFmtId="4" fontId="29" fillId="4" borderId="11" xfId="0" applyNumberFormat="1" applyFont="1" applyFill="1" applyBorder="1" applyAlignment="1">
      <alignment vertical="center" wrapText="1"/>
    </xf>
    <xf numFmtId="164" fontId="14" fillId="2" borderId="24" xfId="0" applyNumberFormat="1" applyFont="1" applyFill="1" applyBorder="1" applyAlignment="1">
      <alignment horizontal="center" vertical="center" wrapText="1"/>
    </xf>
    <xf numFmtId="164" fontId="14" fillId="2" borderId="39" xfId="0" applyNumberFormat="1" applyFont="1" applyFill="1" applyBorder="1" applyAlignment="1">
      <alignment horizontal="center" vertical="center" wrapText="1"/>
    </xf>
    <xf numFmtId="0" fontId="7" fillId="14" borderId="8" xfId="0" applyFont="1" applyFill="1" applyBorder="1" applyAlignment="1">
      <alignment horizontal="left" vertical="center" wrapText="1"/>
    </xf>
    <xf numFmtId="4" fontId="7" fillId="15" borderId="9" xfId="0" applyNumberFormat="1" applyFont="1" applyFill="1" applyBorder="1" applyAlignment="1">
      <alignment horizontal="center" vertical="center" wrapText="1"/>
    </xf>
    <xf numFmtId="4" fontId="7" fillId="15" borderId="10" xfId="0" applyNumberFormat="1" applyFont="1" applyFill="1" applyBorder="1" applyAlignment="1">
      <alignment horizontal="center" vertical="center" wrapText="1"/>
    </xf>
    <xf numFmtId="4" fontId="7" fillId="15" borderId="11" xfId="0" applyNumberFormat="1" applyFont="1" applyFill="1" applyBorder="1" applyAlignment="1">
      <alignment horizontal="center" vertical="center" wrapText="1"/>
    </xf>
    <xf numFmtId="0" fontId="7" fillId="14" borderId="9" xfId="0" applyFont="1" applyFill="1" applyBorder="1" applyAlignment="1">
      <alignment horizontal="center" vertical="center" wrapText="1"/>
    </xf>
    <xf numFmtId="0" fontId="7" fillId="14" borderId="10" xfId="0" applyFont="1" applyFill="1" applyBorder="1" applyAlignment="1">
      <alignment horizontal="center" vertical="center" wrapText="1"/>
    </xf>
    <xf numFmtId="0" fontId="7" fillId="14" borderId="11" xfId="0" applyFont="1" applyFill="1" applyBorder="1" applyAlignment="1">
      <alignment horizontal="center" vertical="center" wrapText="1"/>
    </xf>
    <xf numFmtId="0" fontId="4" fillId="14" borderId="8" xfId="0" applyFont="1" applyFill="1" applyBorder="1" applyAlignment="1">
      <alignment wrapText="1"/>
    </xf>
    <xf numFmtId="0" fontId="34" fillId="9" borderId="8" xfId="0" applyFont="1" applyFill="1" applyBorder="1" applyAlignment="1">
      <alignment vertical="center" wrapText="1"/>
    </xf>
    <xf numFmtId="9" fontId="12" fillId="5" borderId="12" xfId="3" applyFont="1" applyFill="1" applyBorder="1" applyAlignment="1">
      <alignment horizontal="center" vertical="center" wrapText="1"/>
    </xf>
    <xf numFmtId="9" fontId="12" fillId="5" borderId="13" xfId="3" applyFont="1" applyFill="1" applyBorder="1" applyAlignment="1">
      <alignment horizontal="center" vertical="center" wrapText="1"/>
    </xf>
    <xf numFmtId="9" fontId="12" fillId="5" borderId="14" xfId="3" applyFont="1" applyFill="1" applyBorder="1" applyAlignment="1">
      <alignment horizontal="center" vertical="center" wrapText="1"/>
    </xf>
    <xf numFmtId="0" fontId="6" fillId="9" borderId="8" xfId="0" applyFont="1" applyFill="1" applyBorder="1" applyAlignment="1">
      <alignment horizontal="left" vertical="center" wrapText="1"/>
    </xf>
    <xf numFmtId="0" fontId="37" fillId="0" borderId="8" xfId="0" applyFont="1" applyBorder="1" applyAlignment="1" applyProtection="1">
      <alignment horizontal="center" vertical="center" textRotation="90" wrapText="1"/>
      <protection locked="0"/>
    </xf>
    <xf numFmtId="0" fontId="0" fillId="0" borderId="8" xfId="0" applyBorder="1" applyAlignment="1">
      <alignment horizontal="center"/>
    </xf>
    <xf numFmtId="0" fontId="35" fillId="0" borderId="8" xfId="0" applyFont="1" applyBorder="1" applyAlignment="1" applyProtection="1">
      <alignment horizontal="center" vertical="center" textRotation="90" wrapText="1"/>
      <protection locked="0"/>
    </xf>
    <xf numFmtId="0" fontId="35" fillId="0" borderId="8" xfId="0" applyFont="1" applyBorder="1" applyAlignment="1" applyProtection="1">
      <alignment horizontal="center" vertical="center" textRotation="90"/>
      <protection locked="0"/>
    </xf>
    <xf numFmtId="4" fontId="43" fillId="4" borderId="11" xfId="0" applyNumberFormat="1" applyFont="1" applyFill="1" applyBorder="1" applyAlignment="1">
      <alignment horizontal="center" vertical="center" wrapText="1"/>
    </xf>
    <xf numFmtId="0" fontId="44" fillId="0" borderId="11" xfId="0" applyFont="1" applyBorder="1" applyAlignment="1">
      <alignment wrapText="1"/>
    </xf>
    <xf numFmtId="4" fontId="43" fillId="4" borderId="11" xfId="0" applyNumberFormat="1" applyFont="1" applyFill="1" applyBorder="1" applyAlignment="1">
      <alignment vertical="center" wrapText="1"/>
    </xf>
    <xf numFmtId="0" fontId="7" fillId="7" borderId="8" xfId="0" applyFont="1" applyFill="1" applyBorder="1" applyAlignment="1">
      <alignment vertical="center" wrapText="1"/>
    </xf>
    <xf numFmtId="0" fontId="18" fillId="7" borderId="9"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35" fillId="0" borderId="8" xfId="0" applyFont="1" applyBorder="1" applyAlignment="1">
      <alignment horizontal="center" vertical="center" textRotation="90" wrapText="1"/>
    </xf>
    <xf numFmtId="9" fontId="41" fillId="0" borderId="8" xfId="3" applyFont="1" applyFill="1" applyBorder="1" applyAlignment="1">
      <alignment horizontal="center" vertical="center" wrapText="1"/>
    </xf>
    <xf numFmtId="9" fontId="12" fillId="0" borderId="8" xfId="3" applyFont="1" applyFill="1" applyBorder="1" applyAlignment="1">
      <alignment horizontal="center" vertical="center" wrapText="1"/>
    </xf>
    <xf numFmtId="0" fontId="7" fillId="7" borderId="8" xfId="0" applyFont="1" applyFill="1" applyBorder="1" applyAlignment="1">
      <alignment horizontal="center" vertical="center" textRotation="90" wrapText="1"/>
    </xf>
    <xf numFmtId="0" fontId="18" fillId="7" borderId="8" xfId="0" applyFont="1" applyFill="1" applyBorder="1" applyAlignment="1">
      <alignment horizontal="left" vertical="center" wrapText="1"/>
    </xf>
    <xf numFmtId="9" fontId="41" fillId="19" borderId="8" xfId="3" applyFont="1" applyFill="1" applyBorder="1" applyAlignment="1">
      <alignment horizontal="center" vertical="center" wrapText="1"/>
    </xf>
    <xf numFmtId="4" fontId="12" fillId="0" borderId="8" xfId="0" applyNumberFormat="1" applyFont="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18" fillId="0" borderId="9"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8" xfId="0" applyFont="1" applyBorder="1" applyAlignment="1">
      <alignment horizontal="left" vertical="center" wrapText="1"/>
    </xf>
    <xf numFmtId="9" fontId="41" fillId="19" borderId="12" xfId="3" applyFont="1" applyFill="1" applyBorder="1" applyAlignment="1">
      <alignment horizontal="center" vertical="center" wrapText="1"/>
    </xf>
    <xf numFmtId="9" fontId="41" fillId="19" borderId="13" xfId="3" applyFont="1" applyFill="1" applyBorder="1" applyAlignment="1">
      <alignment horizontal="center" vertical="center" wrapText="1"/>
    </xf>
    <xf numFmtId="9" fontId="41" fillId="19" borderId="14" xfId="3"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10" xfId="0" applyFont="1" applyFill="1" applyBorder="1" applyAlignment="1">
      <alignment horizontal="center" vertical="center" wrapText="1"/>
    </xf>
    <xf numFmtId="0" fontId="35" fillId="7" borderId="11" xfId="0" applyFont="1" applyFill="1" applyBorder="1" applyAlignment="1">
      <alignment horizontal="center" vertical="center" wrapText="1"/>
    </xf>
    <xf numFmtId="0" fontId="35" fillId="7" borderId="8" xfId="0" applyFont="1" applyFill="1" applyBorder="1" applyAlignment="1">
      <alignment horizontal="left" vertical="center" wrapText="1"/>
    </xf>
    <xf numFmtId="9" fontId="41" fillId="19" borderId="8" xfId="0" applyNumberFormat="1" applyFont="1" applyFill="1" applyBorder="1" applyAlignment="1">
      <alignment horizontal="center" vertical="center" wrapText="1"/>
    </xf>
    <xf numFmtId="0" fontId="41" fillId="19" borderId="8" xfId="0" applyFont="1" applyFill="1" applyBorder="1" applyAlignment="1">
      <alignment horizontal="center" vertical="center" wrapText="1"/>
    </xf>
    <xf numFmtId="0" fontId="37" fillId="20" borderId="8" xfId="0" applyFont="1" applyFill="1" applyBorder="1" applyAlignment="1">
      <alignment horizontal="center" vertical="center" wrapText="1"/>
    </xf>
    <xf numFmtId="0" fontId="22" fillId="0" borderId="8" xfId="0" applyFont="1" applyBorder="1" applyAlignment="1">
      <alignment vertical="center" wrapText="1"/>
    </xf>
    <xf numFmtId="4" fontId="15" fillId="4" borderId="16" xfId="0" applyNumberFormat="1" applyFont="1" applyFill="1" applyBorder="1" applyAlignment="1">
      <alignment horizontal="center" vertical="center" wrapText="1"/>
    </xf>
    <xf numFmtId="0" fontId="16" fillId="0" borderId="16" xfId="0" applyFont="1" applyBorder="1" applyAlignment="1">
      <alignment wrapText="1"/>
    </xf>
    <xf numFmtId="0" fontId="16" fillId="0" borderId="17" xfId="0" applyFont="1" applyBorder="1" applyAlignment="1">
      <alignment horizontal="center" wrapText="1"/>
    </xf>
    <xf numFmtId="0" fontId="40" fillId="0" borderId="21" xfId="0" applyFont="1" applyBorder="1" applyAlignment="1">
      <alignment horizontal="center" vertical="center" textRotation="90" wrapText="1"/>
    </xf>
    <xf numFmtId="0" fontId="40" fillId="0" borderId="18" xfId="0" applyFont="1" applyBorder="1" applyAlignment="1">
      <alignment horizontal="center" vertical="center" textRotation="90" wrapText="1"/>
    </xf>
    <xf numFmtId="0" fontId="11" fillId="0" borderId="19" xfId="0" applyFont="1" applyBorder="1" applyAlignment="1">
      <alignment horizontal="center" vertical="center" textRotation="90" wrapText="1"/>
    </xf>
    <xf numFmtId="0" fontId="18" fillId="9" borderId="8" xfId="0" applyFont="1" applyFill="1" applyBorder="1" applyAlignment="1">
      <alignment horizontal="left" vertical="center" wrapText="1"/>
    </xf>
    <xf numFmtId="9" fontId="12" fillId="17" borderId="8" xfId="3" applyFont="1" applyFill="1" applyBorder="1" applyAlignment="1">
      <alignment horizontal="center" vertical="center" wrapText="1"/>
    </xf>
    <xf numFmtId="165" fontId="7" fillId="7" borderId="8" xfId="0" applyNumberFormat="1" applyFont="1" applyFill="1" applyBorder="1" applyAlignment="1">
      <alignment horizontal="center" vertical="center" wrapText="1"/>
    </xf>
    <xf numFmtId="0" fontId="4" fillId="7" borderId="8" xfId="0" applyFont="1" applyFill="1" applyBorder="1" applyAlignment="1">
      <alignment wrapText="1"/>
    </xf>
    <xf numFmtId="0" fontId="7" fillId="7" borderId="8" xfId="0" applyFont="1" applyFill="1" applyBorder="1" applyAlignment="1">
      <alignment horizontal="left" vertical="top" wrapText="1"/>
    </xf>
    <xf numFmtId="1" fontId="7" fillId="0" borderId="8" xfId="0" applyNumberFormat="1" applyFont="1" applyBorder="1" applyAlignment="1">
      <alignment horizontal="center" vertical="center" textRotation="90" wrapText="1"/>
    </xf>
    <xf numFmtId="4" fontId="29" fillId="4" borderId="8" xfId="0" applyNumberFormat="1" applyFont="1" applyFill="1" applyBorder="1" applyAlignment="1">
      <alignment horizontal="center" vertical="center" wrapText="1"/>
    </xf>
    <xf numFmtId="0" fontId="30" fillId="0" borderId="8" xfId="0" applyFont="1" applyBorder="1" applyAlignment="1">
      <alignment wrapText="1"/>
    </xf>
    <xf numFmtId="4" fontId="29" fillId="4" borderId="8" xfId="0" applyNumberFormat="1" applyFont="1" applyFill="1" applyBorder="1" applyAlignment="1">
      <alignment vertical="center" wrapText="1"/>
    </xf>
    <xf numFmtId="164" fontId="14" fillId="2" borderId="30" xfId="0" applyNumberFormat="1" applyFont="1" applyFill="1" applyBorder="1" applyAlignment="1">
      <alignment horizontal="center" vertical="center" wrapText="1"/>
    </xf>
    <xf numFmtId="164" fontId="14" fillId="2" borderId="31" xfId="0" applyNumberFormat="1" applyFont="1" applyFill="1" applyBorder="1" applyAlignment="1">
      <alignment horizontal="center" vertical="center" wrapText="1"/>
    </xf>
    <xf numFmtId="164" fontId="14" fillId="2" borderId="34" xfId="0" applyNumberFormat="1" applyFont="1" applyFill="1" applyBorder="1" applyAlignment="1">
      <alignment horizontal="center" vertical="center" wrapText="1"/>
    </xf>
    <xf numFmtId="4" fontId="7" fillId="0" borderId="8"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left" vertical="center" wrapText="1"/>
    </xf>
    <xf numFmtId="0" fontId="7" fillId="24" borderId="8" xfId="0" applyFont="1" applyFill="1" applyBorder="1" applyAlignment="1">
      <alignment horizontal="left" vertical="center" wrapText="1"/>
    </xf>
    <xf numFmtId="0" fontId="4" fillId="14" borderId="8" xfId="0" applyFont="1" applyFill="1" applyBorder="1"/>
    <xf numFmtId="9" fontId="41" fillId="18" borderId="8" xfId="0" applyNumberFormat="1" applyFont="1" applyFill="1" applyBorder="1" applyAlignment="1">
      <alignment horizontal="center" vertical="center" wrapText="1"/>
    </xf>
    <xf numFmtId="0" fontId="41" fillId="18" borderId="8" xfId="0" applyFont="1" applyFill="1" applyBorder="1" applyAlignment="1">
      <alignment horizontal="center" vertical="center" wrapText="1"/>
    </xf>
    <xf numFmtId="0" fontId="18" fillId="0" borderId="12" xfId="0" applyFont="1" applyBorder="1" applyAlignment="1">
      <alignment horizontal="center" wrapText="1"/>
    </xf>
    <xf numFmtId="0" fontId="18" fillId="0" borderId="13" xfId="0" applyFont="1" applyBorder="1" applyAlignment="1">
      <alignment horizontal="center" wrapText="1"/>
    </xf>
    <xf numFmtId="0" fontId="18" fillId="0" borderId="14" xfId="0" applyFont="1" applyBorder="1" applyAlignment="1">
      <alignment horizontal="center" wrapText="1"/>
    </xf>
    <xf numFmtId="164" fontId="14" fillId="2" borderId="8" xfId="0" applyNumberFormat="1" applyFont="1" applyFill="1" applyBorder="1" applyAlignment="1">
      <alignment horizontal="center" vertical="center"/>
    </xf>
    <xf numFmtId="164" fontId="2" fillId="2" borderId="12" xfId="0" applyNumberFormat="1" applyFont="1" applyFill="1" applyBorder="1" applyAlignment="1">
      <alignment horizontal="center" vertical="center" wrapText="1"/>
    </xf>
    <xf numFmtId="164" fontId="2" fillId="2" borderId="13" xfId="0" applyNumberFormat="1" applyFont="1" applyFill="1" applyBorder="1" applyAlignment="1">
      <alignment horizontal="center" vertical="center" wrapText="1"/>
    </xf>
    <xf numFmtId="164" fontId="2" fillId="2" borderId="14" xfId="0" applyNumberFormat="1" applyFont="1" applyFill="1" applyBorder="1" applyAlignment="1">
      <alignment horizontal="center" vertical="center" wrapText="1"/>
    </xf>
    <xf numFmtId="4" fontId="46" fillId="4" borderId="8" xfId="0" applyNumberFormat="1" applyFont="1" applyFill="1" applyBorder="1" applyAlignment="1">
      <alignment horizontal="center" vertical="center"/>
    </xf>
    <xf numFmtId="0" fontId="30" fillId="0" borderId="8" xfId="0" applyFont="1" applyBorder="1"/>
    <xf numFmtId="4" fontId="46" fillId="4" borderId="8" xfId="0" applyNumberFormat="1" applyFont="1" applyFill="1" applyBorder="1" applyAlignment="1">
      <alignment vertical="center" wrapText="1"/>
    </xf>
    <xf numFmtId="0" fontId="4" fillId="0" borderId="8" xfId="0" applyFont="1" applyBorder="1"/>
    <xf numFmtId="164" fontId="13" fillId="2" borderId="23" xfId="0" applyNumberFormat="1" applyFont="1" applyFill="1" applyBorder="1" applyAlignment="1">
      <alignment horizontal="center" vertical="center"/>
    </xf>
    <xf numFmtId="164" fontId="13" fillId="2" borderId="24" xfId="0" applyNumberFormat="1" applyFont="1" applyFill="1" applyBorder="1" applyAlignment="1">
      <alignment horizontal="center" vertical="center"/>
    </xf>
    <xf numFmtId="164" fontId="13" fillId="2" borderId="25" xfId="0" applyNumberFormat="1" applyFont="1" applyFill="1" applyBorder="1" applyAlignment="1">
      <alignment horizontal="center" vertical="center"/>
    </xf>
    <xf numFmtId="164" fontId="13" fillId="2" borderId="26" xfId="0" applyNumberFormat="1" applyFont="1" applyFill="1" applyBorder="1" applyAlignment="1">
      <alignment horizontal="center" vertical="center"/>
    </xf>
    <xf numFmtId="164" fontId="13" fillId="2" borderId="27" xfId="0" applyNumberFormat="1" applyFont="1" applyFill="1" applyBorder="1" applyAlignment="1">
      <alignment horizontal="center" vertical="center"/>
    </xf>
    <xf numFmtId="164" fontId="13" fillId="2" borderId="28" xfId="0" applyNumberFormat="1" applyFont="1" applyFill="1" applyBorder="1" applyAlignment="1">
      <alignment horizontal="center" vertical="center"/>
    </xf>
    <xf numFmtId="164" fontId="13" fillId="2" borderId="2" xfId="0" applyNumberFormat="1" applyFont="1" applyFill="1" applyBorder="1" applyAlignment="1">
      <alignment horizontal="center" vertical="center"/>
    </xf>
    <xf numFmtId="164" fontId="13" fillId="2" borderId="3" xfId="0" applyNumberFormat="1" applyFont="1" applyFill="1" applyBorder="1" applyAlignment="1">
      <alignment horizontal="center" vertical="center"/>
    </xf>
    <xf numFmtId="164" fontId="13" fillId="2" borderId="4" xfId="0" applyNumberFormat="1" applyFont="1" applyFill="1" applyBorder="1" applyAlignment="1">
      <alignment horizontal="center" vertical="center"/>
    </xf>
    <xf numFmtId="164" fontId="13" fillId="2" borderId="5" xfId="0" applyNumberFormat="1" applyFont="1" applyFill="1" applyBorder="1" applyAlignment="1">
      <alignment horizontal="center" vertical="center"/>
    </xf>
    <xf numFmtId="164" fontId="13" fillId="2" borderId="6" xfId="0" applyNumberFormat="1" applyFont="1" applyFill="1" applyBorder="1" applyAlignment="1">
      <alignment horizontal="center" vertical="center"/>
    </xf>
    <xf numFmtId="164" fontId="13" fillId="2" borderId="7" xfId="0" applyNumberFormat="1" applyFont="1" applyFill="1" applyBorder="1" applyAlignment="1">
      <alignment horizontal="center" vertical="center"/>
    </xf>
    <xf numFmtId="4" fontId="52" fillId="4" borderId="48" xfId="0" applyNumberFormat="1" applyFont="1" applyFill="1" applyBorder="1" applyAlignment="1">
      <alignment horizontal="center" vertical="center"/>
    </xf>
    <xf numFmtId="0" fontId="53" fillId="0" borderId="49" xfId="0" applyFont="1" applyBorder="1"/>
    <xf numFmtId="0" fontId="53" fillId="0" borderId="50" xfId="0" applyFont="1" applyBorder="1"/>
    <xf numFmtId="4" fontId="52" fillId="4" borderId="48" xfId="0" applyNumberFormat="1" applyFont="1" applyFill="1" applyBorder="1" applyAlignment="1">
      <alignment vertical="center" wrapText="1"/>
    </xf>
    <xf numFmtId="165" fontId="54" fillId="0" borderId="8" xfId="0" applyNumberFormat="1" applyFont="1" applyBorder="1" applyAlignment="1">
      <alignment horizontal="center" vertical="center" wrapText="1"/>
    </xf>
    <xf numFmtId="0" fontId="73" fillId="0" borderId="8" xfId="0" applyFont="1" applyBorder="1"/>
    <xf numFmtId="1" fontId="7" fillId="22" borderId="8" xfId="0" applyNumberFormat="1" applyFont="1" applyFill="1" applyBorder="1" applyAlignment="1">
      <alignment horizontal="center" vertical="center" textRotation="90"/>
    </xf>
    <xf numFmtId="169" fontId="6" fillId="2" borderId="9" xfId="0" applyNumberFormat="1" applyFont="1" applyFill="1" applyBorder="1" applyAlignment="1">
      <alignment horizontal="center" vertical="center" wrapText="1"/>
    </xf>
    <xf numFmtId="169" fontId="6" fillId="2" borderId="10" xfId="0" applyNumberFormat="1" applyFont="1" applyFill="1" applyBorder="1" applyAlignment="1">
      <alignment horizontal="center" vertical="center" wrapText="1"/>
    </xf>
    <xf numFmtId="169" fontId="6" fillId="2" borderId="11"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69" fontId="6" fillId="0" borderId="9" xfId="0" applyNumberFormat="1" applyFont="1" applyBorder="1" applyAlignment="1">
      <alignment horizontal="center" vertical="center" wrapText="1"/>
    </xf>
    <xf numFmtId="169" fontId="6" fillId="0" borderId="10" xfId="0" applyNumberFormat="1" applyFont="1" applyBorder="1" applyAlignment="1">
      <alignment horizontal="center" vertical="center" wrapText="1"/>
    </xf>
    <xf numFmtId="0" fontId="7" fillId="14" borderId="12" xfId="0" applyFont="1" applyFill="1" applyBorder="1" applyAlignment="1">
      <alignment horizontal="left" vertical="center" wrapText="1"/>
    </xf>
    <xf numFmtId="0" fontId="7" fillId="14" borderId="14" xfId="0" applyFont="1" applyFill="1" applyBorder="1" applyAlignment="1">
      <alignment horizontal="left" vertical="center" wrapText="1"/>
    </xf>
    <xf numFmtId="1" fontId="7" fillId="22" borderId="9" xfId="0" applyNumberFormat="1" applyFont="1" applyFill="1" applyBorder="1" applyAlignment="1">
      <alignment horizontal="center" vertical="center" textRotation="90"/>
    </xf>
    <xf numFmtId="1" fontId="7" fillId="22" borderId="11" xfId="0" applyNumberFormat="1" applyFont="1" applyFill="1" applyBorder="1" applyAlignment="1">
      <alignment horizontal="center" vertical="center" textRotation="90"/>
    </xf>
    <xf numFmtId="169" fontId="6" fillId="0" borderId="11" xfId="0" applyNumberFormat="1" applyFont="1" applyBorder="1" applyAlignment="1">
      <alignment horizontal="center" vertical="center" wrapText="1"/>
    </xf>
    <xf numFmtId="1" fontId="7" fillId="22" borderId="9" xfId="0" applyNumberFormat="1" applyFont="1" applyFill="1" applyBorder="1" applyAlignment="1">
      <alignment horizontal="center" vertical="center" textRotation="90" wrapText="1"/>
    </xf>
    <xf numFmtId="1" fontId="7" fillId="22" borderId="11" xfId="0" applyNumberFormat="1" applyFont="1" applyFill="1" applyBorder="1" applyAlignment="1">
      <alignment horizontal="center" vertical="center" textRotation="90" wrapText="1"/>
    </xf>
    <xf numFmtId="0" fontId="7" fillId="0" borderId="35" xfId="0" applyFont="1" applyBorder="1" applyAlignment="1">
      <alignment horizontal="center" vertical="center" textRotation="90" wrapText="1"/>
    </xf>
    <xf numFmtId="0" fontId="7" fillId="0" borderId="30" xfId="0" applyFont="1" applyBorder="1" applyAlignment="1">
      <alignment horizontal="center" vertical="center" textRotation="90" wrapText="1"/>
    </xf>
    <xf numFmtId="4" fontId="46" fillId="4" borderId="33" xfId="0" applyNumberFormat="1" applyFont="1" applyFill="1" applyBorder="1" applyAlignment="1">
      <alignment horizontal="center" vertical="center" wrapText="1"/>
    </xf>
    <xf numFmtId="4" fontId="46" fillId="4" borderId="31" xfId="0" applyNumberFormat="1" applyFont="1" applyFill="1" applyBorder="1" applyAlignment="1">
      <alignment horizontal="center" vertical="center" wrapText="1"/>
    </xf>
    <xf numFmtId="4" fontId="46" fillId="4" borderId="30" xfId="0" applyNumberFormat="1" applyFont="1" applyFill="1" applyBorder="1" applyAlignment="1">
      <alignment horizontal="center" vertical="center" wrapText="1"/>
    </xf>
    <xf numFmtId="4" fontId="46" fillId="4" borderId="34" xfId="0" applyNumberFormat="1" applyFont="1" applyFill="1" applyBorder="1" applyAlignment="1">
      <alignment horizontal="center" vertical="center" wrapText="1"/>
    </xf>
    <xf numFmtId="4" fontId="46" fillId="4" borderId="11" xfId="0" applyNumberFormat="1" applyFont="1" applyFill="1" applyBorder="1" applyAlignment="1">
      <alignment horizontal="center" vertical="center" wrapText="1"/>
    </xf>
    <xf numFmtId="165" fontId="8" fillId="0" borderId="35" xfId="0" applyNumberFormat="1" applyFont="1" applyBorder="1" applyAlignment="1">
      <alignment horizontal="center" vertical="center" wrapText="1"/>
    </xf>
    <xf numFmtId="165" fontId="8" fillId="0" borderId="36" xfId="0" applyNumberFormat="1" applyFont="1" applyBorder="1" applyAlignment="1">
      <alignment horizontal="center" vertical="center" wrapText="1"/>
    </xf>
    <xf numFmtId="1" fontId="7" fillId="9" borderId="23" xfId="0" applyNumberFormat="1" applyFont="1" applyFill="1" applyBorder="1" applyAlignment="1">
      <alignment horizontal="center" vertical="center" wrapText="1"/>
    </xf>
    <xf numFmtId="1" fontId="7" fillId="9" borderId="41" xfId="0" applyNumberFormat="1" applyFont="1" applyFill="1" applyBorder="1" applyAlignment="1">
      <alignment horizontal="center" vertical="center" wrapText="1"/>
    </xf>
    <xf numFmtId="0" fontId="35" fillId="9" borderId="16" xfId="0" applyFont="1" applyFill="1" applyBorder="1" applyAlignment="1">
      <alignment horizontal="left" vertical="center" wrapText="1"/>
    </xf>
    <xf numFmtId="9" fontId="41" fillId="5" borderId="38" xfId="3" applyFont="1" applyFill="1" applyBorder="1" applyAlignment="1">
      <alignment horizontal="center" vertical="center" wrapText="1"/>
    </xf>
    <xf numFmtId="9" fontId="41" fillId="5" borderId="24" xfId="3" applyFont="1" applyFill="1" applyBorder="1" applyAlignment="1">
      <alignment horizontal="center" vertical="center" wrapText="1"/>
    </xf>
    <xf numFmtId="9" fontId="41" fillId="5" borderId="39" xfId="3" applyFont="1" applyFill="1" applyBorder="1" applyAlignment="1">
      <alignment horizontal="center" vertical="center" wrapText="1"/>
    </xf>
    <xf numFmtId="4" fontId="7" fillId="7" borderId="8" xfId="0" applyNumberFormat="1" applyFont="1" applyFill="1" applyBorder="1" applyAlignment="1">
      <alignment horizontal="center" vertical="center" wrapText="1"/>
    </xf>
    <xf numFmtId="0" fontId="35" fillId="0" borderId="8" xfId="0" applyFont="1" applyBorder="1" applyAlignment="1">
      <alignment horizontal="left" vertical="center" textRotation="90" wrapText="1"/>
    </xf>
    <xf numFmtId="1" fontId="7" fillId="9" borderId="42" xfId="0" applyNumberFormat="1" applyFont="1" applyFill="1" applyBorder="1" applyAlignment="1">
      <alignment horizontal="center" vertical="center" wrapText="1"/>
    </xf>
    <xf numFmtId="1" fontId="7" fillId="9" borderId="43" xfId="0" applyNumberFormat="1" applyFont="1" applyFill="1" applyBorder="1" applyAlignment="1">
      <alignment horizontal="center" vertical="center" wrapText="1"/>
    </xf>
    <xf numFmtId="0" fontId="35" fillId="9" borderId="8" xfId="0" applyFont="1" applyFill="1" applyBorder="1" applyAlignment="1">
      <alignment horizontal="left" vertical="center" wrapText="1"/>
    </xf>
    <xf numFmtId="9" fontId="41" fillId="5" borderId="8" xfId="3" applyFont="1" applyFill="1" applyBorder="1" applyAlignment="1">
      <alignment horizontal="center" vertical="center" wrapText="1"/>
    </xf>
    <xf numFmtId="1" fontId="7" fillId="9" borderId="44" xfId="0" applyNumberFormat="1" applyFont="1" applyFill="1" applyBorder="1" applyAlignment="1">
      <alignment horizontal="center" vertical="center" wrapText="1"/>
    </xf>
    <xf numFmtId="1" fontId="7" fillId="9" borderId="45" xfId="0" applyNumberFormat="1" applyFont="1" applyFill="1" applyBorder="1" applyAlignment="1">
      <alignment horizontal="center" vertical="center" wrapText="1"/>
    </xf>
    <xf numFmtId="0" fontId="35" fillId="0" borderId="19" xfId="0" applyFont="1" applyBorder="1" applyAlignment="1">
      <alignment horizontal="left" vertical="center" textRotation="90" wrapText="1"/>
    </xf>
    <xf numFmtId="165" fontId="55" fillId="0" borderId="16" xfId="0" applyNumberFormat="1" applyFont="1" applyBorder="1" applyAlignment="1">
      <alignment horizontal="center" vertical="center" wrapText="1"/>
    </xf>
    <xf numFmtId="0" fontId="57" fillId="0" borderId="16" xfId="0" applyFont="1" applyBorder="1"/>
    <xf numFmtId="0" fontId="4" fillId="14" borderId="8" xfId="0" applyFont="1" applyFill="1" applyBorder="1" applyAlignment="1">
      <alignment horizontal="left"/>
    </xf>
    <xf numFmtId="1" fontId="7" fillId="22" borderId="21" xfId="0" applyNumberFormat="1" applyFont="1" applyFill="1" applyBorder="1" applyAlignment="1">
      <alignment horizontal="center" vertical="center" textRotation="90"/>
    </xf>
    <xf numFmtId="169" fontId="6" fillId="2" borderId="9" xfId="0" applyNumberFormat="1" applyFont="1" applyFill="1" applyBorder="1" applyAlignment="1">
      <alignment horizontal="center" vertical="center"/>
    </xf>
    <xf numFmtId="169" fontId="6" fillId="2" borderId="10" xfId="0" applyNumberFormat="1" applyFont="1" applyFill="1" applyBorder="1" applyAlignment="1">
      <alignment horizontal="center" vertical="center"/>
    </xf>
    <xf numFmtId="169" fontId="6" fillId="2" borderId="11" xfId="0" applyNumberFormat="1" applyFont="1" applyFill="1" applyBorder="1" applyAlignment="1">
      <alignment horizontal="center" vertical="center"/>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1" fontId="7" fillId="22" borderId="54" xfId="0" applyNumberFormat="1" applyFont="1" applyFill="1" applyBorder="1" applyAlignment="1">
      <alignment horizontal="center" vertical="center" textRotation="90"/>
    </xf>
    <xf numFmtId="1" fontId="7" fillId="22" borderId="55" xfId="0" applyNumberFormat="1" applyFont="1" applyFill="1" applyBorder="1" applyAlignment="1">
      <alignment horizontal="center" vertical="center" textRotation="90"/>
    </xf>
    <xf numFmtId="0" fontId="7" fillId="14" borderId="19" xfId="0" applyFont="1" applyFill="1" applyBorder="1" applyAlignment="1">
      <alignment horizontal="left" vertical="center" wrapText="1"/>
    </xf>
    <xf numFmtId="0" fontId="4" fillId="14" borderId="19" xfId="0" applyFont="1" applyFill="1" applyBorder="1"/>
    <xf numFmtId="9" fontId="12" fillId="5" borderId="46" xfId="3" applyFont="1" applyFill="1" applyBorder="1" applyAlignment="1">
      <alignment horizontal="center" vertical="center" wrapText="1"/>
    </xf>
    <xf numFmtId="9" fontId="12" fillId="5" borderId="56" xfId="3" applyFont="1" applyFill="1" applyBorder="1" applyAlignment="1">
      <alignment horizontal="center" vertical="center" wrapText="1"/>
    </xf>
    <xf numFmtId="9" fontId="12" fillId="5" borderId="57" xfId="3" applyFont="1" applyFill="1" applyBorder="1" applyAlignment="1">
      <alignment horizontal="center" vertical="center" wrapText="1"/>
    </xf>
    <xf numFmtId="1" fontId="59" fillId="22" borderId="8" xfId="0" applyNumberFormat="1" applyFont="1" applyFill="1" applyBorder="1" applyAlignment="1">
      <alignment horizontal="center" vertical="center" textRotation="90"/>
    </xf>
    <xf numFmtId="0" fontId="59" fillId="0" borderId="8" xfId="0" applyFont="1" applyBorder="1" applyAlignment="1">
      <alignment horizontal="center" vertical="center" textRotation="90" wrapText="1"/>
    </xf>
    <xf numFmtId="4" fontId="52" fillId="4" borderId="59" xfId="0" applyNumberFormat="1" applyFont="1" applyFill="1" applyBorder="1" applyAlignment="1">
      <alignment horizontal="center" vertical="center"/>
    </xf>
    <xf numFmtId="4" fontId="52" fillId="4" borderId="60" xfId="0" applyNumberFormat="1" applyFont="1" applyFill="1" applyBorder="1" applyAlignment="1">
      <alignment horizontal="center" vertical="center"/>
    </xf>
    <xf numFmtId="4" fontId="52" fillId="4" borderId="61" xfId="0" applyNumberFormat="1" applyFont="1" applyFill="1" applyBorder="1" applyAlignment="1">
      <alignment horizontal="center" vertical="center"/>
    </xf>
    <xf numFmtId="4" fontId="52" fillId="4" borderId="59" xfId="0" applyNumberFormat="1" applyFont="1" applyFill="1" applyBorder="1" applyAlignment="1">
      <alignment horizontal="center" vertical="center" wrapText="1"/>
    </xf>
    <xf numFmtId="4" fontId="52" fillId="4" borderId="62" xfId="0" applyNumberFormat="1" applyFont="1" applyFill="1" applyBorder="1" applyAlignment="1">
      <alignment horizontal="center" vertical="center" wrapText="1"/>
    </xf>
    <xf numFmtId="1" fontId="67" fillId="14" borderId="54" xfId="0" applyNumberFormat="1" applyFont="1" applyFill="1" applyBorder="1" applyAlignment="1">
      <alignment horizontal="center" vertical="center" wrapText="1"/>
    </xf>
    <xf numFmtId="1" fontId="67" fillId="14" borderId="63" xfId="0" applyNumberFormat="1" applyFont="1" applyFill="1" applyBorder="1" applyAlignment="1">
      <alignment horizontal="center" vertical="center" wrapText="1"/>
    </xf>
    <xf numFmtId="1" fontId="67" fillId="14" borderId="55" xfId="0" applyNumberFormat="1" applyFont="1" applyFill="1" applyBorder="1" applyAlignment="1">
      <alignment horizontal="center" vertical="center" wrapText="1"/>
    </xf>
    <xf numFmtId="0" fontId="68" fillId="14" borderId="12" xfId="0" applyFont="1" applyFill="1" applyBorder="1" applyAlignment="1">
      <alignment horizontal="left" vertical="center" wrapText="1"/>
    </xf>
    <xf numFmtId="0" fontId="69" fillId="14" borderId="14" xfId="0" applyFont="1" applyFill="1" applyBorder="1" applyAlignment="1">
      <alignment horizontal="left" vertical="center" wrapText="1"/>
    </xf>
    <xf numFmtId="9" fontId="70" fillId="5" borderId="12" xfId="3" applyFont="1" applyFill="1" applyBorder="1" applyAlignment="1">
      <alignment horizontal="center" vertical="center" wrapText="1"/>
    </xf>
    <xf numFmtId="9" fontId="70" fillId="5" borderId="13" xfId="3" applyFont="1" applyFill="1" applyBorder="1" applyAlignment="1">
      <alignment horizontal="center" vertical="center" wrapText="1"/>
    </xf>
    <xf numFmtId="9" fontId="70" fillId="5" borderId="14" xfId="3" applyFont="1" applyFill="1" applyBorder="1" applyAlignment="1">
      <alignment horizontal="center" vertical="center" wrapText="1"/>
    </xf>
    <xf numFmtId="0" fontId="69" fillId="0" borderId="9" xfId="0" applyFont="1" applyBorder="1" applyAlignment="1">
      <alignment horizontal="center" vertical="center" textRotation="90" wrapText="1"/>
    </xf>
    <xf numFmtId="0" fontId="69" fillId="0" borderId="10" xfId="0" applyFont="1" applyBorder="1" applyAlignment="1">
      <alignment horizontal="center" vertical="center" textRotation="90" wrapText="1"/>
    </xf>
    <xf numFmtId="0" fontId="68" fillId="14" borderId="14" xfId="0" applyFont="1" applyFill="1" applyBorder="1" applyAlignment="1">
      <alignment horizontal="left" vertical="center" wrapText="1"/>
    </xf>
    <xf numFmtId="0" fontId="68" fillId="0" borderId="9" xfId="0" applyFont="1" applyBorder="1" applyAlignment="1">
      <alignment horizontal="center" vertical="center" textRotation="90" wrapText="1"/>
    </xf>
    <xf numFmtId="0" fontId="68" fillId="0" borderId="10" xfId="0" applyFont="1" applyBorder="1" applyAlignment="1">
      <alignment horizontal="center" vertical="center" textRotation="90" wrapText="1"/>
    </xf>
    <xf numFmtId="0" fontId="68" fillId="0" borderId="11" xfId="0" applyFont="1" applyBorder="1" applyAlignment="1">
      <alignment horizontal="center" vertical="center" textRotation="90" wrapText="1"/>
    </xf>
    <xf numFmtId="1" fontId="67" fillId="14" borderId="64" xfId="0" applyNumberFormat="1" applyFont="1" applyFill="1" applyBorder="1" applyAlignment="1">
      <alignment horizontal="center" vertical="center" wrapText="1"/>
    </xf>
  </cellXfs>
  <cellStyles count="5">
    <cellStyle name="Millares" xfId="1" builtinId="3"/>
    <cellStyle name="Millares 2" xfId="4" xr:uid="{29CBBA97-A787-49FB-82A2-B2123E3781EC}"/>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BDBFEBB0-AEFB-43B2-A414-038791A85A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67A93701-F226-4DC4-BD29-F5621DD166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35E9B5C7-D041-429A-B0EA-6FEDD22934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B7C0453E-9BE5-4D9D-A5DF-D2F0D0A5B9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13C9173C-EAF0-4B2F-89CF-4E79A888D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7B478B03-663E-4AD7-9078-3DE86631C8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7C6F349E-AA97-40BA-AB8F-1B4FC8EE7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0A82C5D4-B270-4B14-BC14-DFC86747F4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FD840178-0BF5-48B8-8F04-0FF0A7175A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820448</xdr:colOff>
      <xdr:row>22</xdr:row>
      <xdr:rowOff>0</xdr:rowOff>
    </xdr:from>
    <xdr:to>
      <xdr:col>15</xdr:col>
      <xdr:colOff>1567478</xdr:colOff>
      <xdr:row>24</xdr:row>
      <xdr:rowOff>40698</xdr:rowOff>
    </xdr:to>
    <xdr:pic>
      <xdr:nvPicPr>
        <xdr:cNvPr id="2" name="Imagen 1">
          <a:extLst>
            <a:ext uri="{FF2B5EF4-FFF2-40B4-BE49-F238E27FC236}">
              <a16:creationId xmlns:a16="http://schemas.microsoft.com/office/drawing/2014/main" id="{1A791788-11CB-4F4F-9ACE-76A355753814}"/>
            </a:ext>
          </a:extLst>
        </xdr:cNvPr>
        <xdr:cNvPicPr>
          <a:picLocks noChangeAspect="1"/>
        </xdr:cNvPicPr>
      </xdr:nvPicPr>
      <xdr:blipFill>
        <a:blip xmlns:r="http://schemas.openxmlformats.org/officeDocument/2006/relationships" r:embed="rId1"/>
        <a:stretch>
          <a:fillRect/>
        </a:stretch>
      </xdr:blipFill>
      <xdr:spPr>
        <a:xfrm>
          <a:off x="12288548" y="256413000"/>
          <a:ext cx="4461780" cy="421698"/>
        </a:xfrm>
        <a:prstGeom prst="rect">
          <a:avLst/>
        </a:prstGeom>
      </xdr:spPr>
    </xdr:pic>
    <xdr:clientData/>
  </xdr:twoCellAnchor>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88A029EA-B9CA-4931-B532-4AC7C1557B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99EDCE77-6159-4879-A0A5-5E409B987D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116C2703-940A-4109-9311-CAEC4D6B8A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73FA-EFFA-4EFE-9E15-E1F25DCE55A6}">
  <sheetPr>
    <tabColor theme="3" tint="0.79998168889431442"/>
  </sheetPr>
  <dimension ref="A1:W111"/>
  <sheetViews>
    <sheetView tabSelected="1" topLeftCell="A7" zoomScale="40" zoomScaleNormal="40" zoomScaleSheetLayoutView="85" zoomScalePageLayoutView="70" workbookViewId="0">
      <selection activeCell="AC65" sqref="AC65"/>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32" bestFit="1" customWidth="1"/>
    <col min="9" max="11" width="3.28515625" style="133" customWidth="1"/>
    <col min="12" max="12" width="9.85546875" style="133"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512" t="s">
        <v>1474</v>
      </c>
      <c r="H1" s="512"/>
      <c r="I1" s="512"/>
      <c r="J1" s="512"/>
      <c r="K1" s="512"/>
      <c r="L1" s="512"/>
      <c r="M1" s="512"/>
      <c r="N1" s="512"/>
      <c r="O1" s="512"/>
      <c r="P1" s="512"/>
      <c r="Q1" s="512"/>
      <c r="R1" s="512"/>
    </row>
    <row r="2" spans="1:22" ht="19.5" customHeight="1">
      <c r="A2" s="1"/>
      <c r="B2" s="3"/>
      <c r="C2" s="3"/>
      <c r="D2" s="3"/>
      <c r="E2" s="3"/>
      <c r="F2" s="3"/>
      <c r="G2" s="512"/>
      <c r="H2" s="512"/>
      <c r="I2" s="512"/>
      <c r="J2" s="512"/>
      <c r="K2" s="512"/>
      <c r="L2" s="512"/>
      <c r="M2" s="512"/>
      <c r="N2" s="512"/>
      <c r="O2" s="512"/>
      <c r="P2" s="512"/>
      <c r="Q2" s="512"/>
      <c r="R2" s="512"/>
    </row>
    <row r="3" spans="1:22" ht="19.5" customHeight="1">
      <c r="A3" s="1"/>
      <c r="B3" s="4"/>
      <c r="C3" s="3"/>
      <c r="D3" s="3"/>
      <c r="E3" s="3"/>
      <c r="F3" s="3"/>
      <c r="G3" s="512"/>
      <c r="H3" s="512"/>
      <c r="I3" s="512"/>
      <c r="J3" s="512"/>
      <c r="K3" s="512"/>
      <c r="L3" s="512"/>
      <c r="M3" s="512"/>
      <c r="N3" s="512"/>
      <c r="O3" s="512"/>
      <c r="P3" s="512"/>
      <c r="Q3" s="512"/>
      <c r="R3" s="512"/>
      <c r="T3" s="513"/>
      <c r="U3" s="513"/>
      <c r="V3" s="513"/>
    </row>
    <row r="4" spans="1:22" ht="36" customHeight="1" thickBot="1">
      <c r="A4" s="1"/>
      <c r="B4" s="5"/>
      <c r="C4" s="5"/>
      <c r="D4" s="5"/>
      <c r="E4" s="5"/>
      <c r="F4" s="5"/>
      <c r="G4" s="512"/>
      <c r="H4" s="512"/>
      <c r="I4" s="512"/>
      <c r="J4" s="512"/>
      <c r="K4" s="512"/>
      <c r="L4" s="512"/>
      <c r="M4" s="512"/>
      <c r="N4" s="512"/>
      <c r="O4" s="512"/>
      <c r="P4" s="512"/>
      <c r="Q4" s="512"/>
      <c r="R4" s="512"/>
      <c r="T4" s="514"/>
      <c r="U4" s="514"/>
      <c r="V4" s="514"/>
    </row>
    <row r="5" spans="1:22" ht="19.5" thickTop="1">
      <c r="A5" s="6"/>
      <c r="B5" s="7"/>
      <c r="C5" s="8"/>
      <c r="D5" s="9"/>
      <c r="E5" s="9"/>
      <c r="F5" s="9"/>
      <c r="G5" s="9"/>
      <c r="H5" s="515"/>
      <c r="I5" s="515"/>
      <c r="J5" s="515"/>
      <c r="K5" s="515"/>
      <c r="L5" s="515"/>
      <c r="M5" s="515"/>
      <c r="N5" s="9"/>
      <c r="O5" s="9"/>
      <c r="P5" s="516"/>
      <c r="Q5" s="516"/>
      <c r="R5" s="10"/>
    </row>
    <row r="6" spans="1:22" ht="9" customHeight="1" thickBot="1">
      <c r="A6" s="11"/>
      <c r="B6" s="12"/>
      <c r="C6" s="13"/>
      <c r="D6" s="14"/>
      <c r="E6" s="14"/>
      <c r="F6" s="15"/>
      <c r="G6" s="14"/>
      <c r="H6" s="16"/>
      <c r="I6" s="17"/>
      <c r="J6" s="17"/>
      <c r="K6" s="18"/>
      <c r="L6" s="18"/>
      <c r="M6" s="14"/>
      <c r="N6" s="19"/>
      <c r="O6" s="19"/>
      <c r="P6" s="12"/>
      <c r="Q6" s="12"/>
      <c r="R6" s="12"/>
    </row>
    <row r="7" spans="1:22" ht="15.75" thickTop="1">
      <c r="A7" s="506" t="s">
        <v>0</v>
      </c>
      <c r="B7" s="507"/>
      <c r="C7" s="507"/>
      <c r="D7" s="507"/>
      <c r="E7" s="507"/>
      <c r="F7" s="507"/>
      <c r="G7" s="507"/>
      <c r="H7" s="507"/>
      <c r="I7" s="507"/>
      <c r="J7" s="507"/>
      <c r="K7" s="507"/>
      <c r="L7" s="507"/>
      <c r="M7" s="507"/>
      <c r="N7" s="507"/>
      <c r="O7" s="507"/>
      <c r="P7" s="507"/>
      <c r="Q7" s="507"/>
      <c r="R7" s="508"/>
    </row>
    <row r="8" spans="1:22" ht="15.75" thickBot="1">
      <c r="A8" s="509"/>
      <c r="B8" s="510"/>
      <c r="C8" s="510"/>
      <c r="D8" s="510"/>
      <c r="E8" s="510"/>
      <c r="F8" s="510"/>
      <c r="G8" s="510"/>
      <c r="H8" s="510"/>
      <c r="I8" s="510"/>
      <c r="J8" s="510"/>
      <c r="K8" s="510"/>
      <c r="L8" s="510"/>
      <c r="M8" s="510"/>
      <c r="N8" s="510"/>
      <c r="O8" s="510"/>
      <c r="P8" s="510"/>
      <c r="Q8" s="510"/>
      <c r="R8" s="511"/>
    </row>
    <row r="9" spans="1:22" ht="12.75" customHeight="1" thickTop="1">
      <c r="A9" s="6"/>
      <c r="B9" s="20"/>
      <c r="C9" s="21"/>
      <c r="D9" s="22"/>
      <c r="E9" s="22"/>
      <c r="F9" s="22"/>
      <c r="G9" s="22"/>
      <c r="H9" s="23"/>
      <c r="I9" s="24"/>
      <c r="J9" s="24"/>
      <c r="K9" s="24"/>
      <c r="L9" s="24"/>
      <c r="M9" s="22"/>
      <c r="N9" s="22"/>
      <c r="O9" s="22"/>
      <c r="P9" s="25"/>
      <c r="Q9" s="25"/>
      <c r="R9" s="25"/>
    </row>
    <row r="10" spans="1:22" ht="31.5">
      <c r="A10" s="26" t="s">
        <v>1</v>
      </c>
      <c r="B10" s="524" t="s">
        <v>2</v>
      </c>
      <c r="C10" s="525"/>
      <c r="D10" s="525"/>
      <c r="E10" s="525"/>
      <c r="F10" s="525"/>
      <c r="G10" s="525"/>
      <c r="H10" s="525"/>
      <c r="I10" s="525"/>
      <c r="J10" s="525"/>
      <c r="K10" s="525"/>
      <c r="L10" s="525"/>
      <c r="M10" s="526" t="s">
        <v>3</v>
      </c>
      <c r="N10" s="527"/>
      <c r="O10" s="527"/>
      <c r="P10" s="527"/>
      <c r="Q10" s="524" t="s">
        <v>4</v>
      </c>
      <c r="R10" s="528"/>
      <c r="U10" t="s">
        <v>5</v>
      </c>
    </row>
    <row r="11" spans="1:22" ht="42" customHeight="1">
      <c r="A11" s="27" t="s">
        <v>6</v>
      </c>
      <c r="B11" s="529" t="s">
        <v>7</v>
      </c>
      <c r="C11" s="530"/>
      <c r="D11" s="28" t="s">
        <v>8</v>
      </c>
      <c r="E11" s="28" t="s">
        <v>9</v>
      </c>
      <c r="F11" s="28" t="s">
        <v>10</v>
      </c>
      <c r="G11" s="28" t="s">
        <v>11</v>
      </c>
      <c r="H11" s="29" t="s">
        <v>12</v>
      </c>
      <c r="I11" s="523" t="s">
        <v>1473</v>
      </c>
      <c r="J11" s="523"/>
      <c r="K11" s="523"/>
      <c r="L11" s="487" t="s">
        <v>1472</v>
      </c>
      <c r="M11" s="30" t="s">
        <v>13</v>
      </c>
      <c r="N11" s="30" t="s">
        <v>14</v>
      </c>
      <c r="O11" s="30" t="s">
        <v>15</v>
      </c>
      <c r="P11" s="30" t="s">
        <v>16</v>
      </c>
      <c r="Q11" s="30" t="s">
        <v>17</v>
      </c>
      <c r="R11" s="30" t="s">
        <v>18</v>
      </c>
    </row>
    <row r="12" spans="1:22" ht="60">
      <c r="A12" s="31">
        <f>1*1</f>
        <v>1</v>
      </c>
      <c r="B12" s="517" t="s">
        <v>19</v>
      </c>
      <c r="C12" s="518"/>
      <c r="D12" s="32" t="s">
        <v>20</v>
      </c>
      <c r="E12" s="33" t="s">
        <v>21</v>
      </c>
      <c r="F12" s="34" t="s">
        <v>22</v>
      </c>
      <c r="G12" s="34" t="s">
        <v>23</v>
      </c>
      <c r="H12" s="35">
        <v>1</v>
      </c>
      <c r="I12" s="519">
        <v>1</v>
      </c>
      <c r="J12" s="519"/>
      <c r="K12" s="519"/>
      <c r="L12" s="488">
        <v>1</v>
      </c>
      <c r="M12" s="36" t="s">
        <v>24</v>
      </c>
      <c r="N12" s="36" t="s">
        <v>25</v>
      </c>
      <c r="O12" s="36" t="s">
        <v>26</v>
      </c>
      <c r="P12" s="149" t="s">
        <v>27</v>
      </c>
      <c r="Q12" s="520"/>
      <c r="R12" s="37" t="s">
        <v>28</v>
      </c>
    </row>
    <row r="13" spans="1:22" ht="45" hidden="1">
      <c r="A13" s="531" t="s">
        <v>29</v>
      </c>
      <c r="B13" s="532" t="s">
        <v>30</v>
      </c>
      <c r="C13" s="38" t="s">
        <v>31</v>
      </c>
      <c r="D13" s="32" t="s">
        <v>20</v>
      </c>
      <c r="E13" s="32"/>
      <c r="F13" s="34"/>
      <c r="G13" s="34"/>
      <c r="H13" s="39"/>
      <c r="I13" s="40"/>
      <c r="J13" s="40"/>
      <c r="K13" s="41"/>
      <c r="L13" s="41"/>
      <c r="M13" s="42"/>
      <c r="N13" s="43"/>
      <c r="O13" s="43"/>
      <c r="P13" s="44"/>
      <c r="Q13" s="521"/>
      <c r="R13" s="37" t="s">
        <v>28</v>
      </c>
    </row>
    <row r="14" spans="1:22" ht="45" hidden="1">
      <c r="A14" s="531"/>
      <c r="B14" s="532"/>
      <c r="C14" s="38" t="s">
        <v>32</v>
      </c>
      <c r="D14" s="32" t="s">
        <v>20</v>
      </c>
      <c r="E14" s="32"/>
      <c r="F14" s="45"/>
      <c r="G14" s="46"/>
      <c r="H14" s="47"/>
      <c r="I14" s="48"/>
      <c r="J14" s="49"/>
      <c r="K14" s="50"/>
      <c r="L14" s="50"/>
      <c r="M14" s="51"/>
      <c r="N14" s="43"/>
      <c r="O14" s="43"/>
      <c r="P14" s="44"/>
      <c r="Q14" s="521"/>
      <c r="R14" s="37" t="s">
        <v>28</v>
      </c>
    </row>
    <row r="15" spans="1:22" ht="45" hidden="1">
      <c r="A15" s="531"/>
      <c r="B15" s="532"/>
      <c r="C15" s="38" t="s">
        <v>33</v>
      </c>
      <c r="D15" s="32" t="s">
        <v>20</v>
      </c>
      <c r="E15" s="52"/>
      <c r="F15" s="45"/>
      <c r="G15" s="46"/>
      <c r="H15" s="47"/>
      <c r="I15" s="49"/>
      <c r="J15" s="49"/>
      <c r="K15" s="49"/>
      <c r="L15" s="49"/>
      <c r="M15" s="53"/>
      <c r="N15" s="43"/>
      <c r="O15" s="43"/>
      <c r="P15" s="54"/>
      <c r="Q15" s="521"/>
      <c r="R15" s="37" t="s">
        <v>28</v>
      </c>
    </row>
    <row r="16" spans="1:22" ht="45" hidden="1">
      <c r="A16" s="531"/>
      <c r="B16" s="532"/>
      <c r="C16" s="38" t="s">
        <v>34</v>
      </c>
      <c r="D16" s="32" t="s">
        <v>20</v>
      </c>
      <c r="E16" s="52"/>
      <c r="F16" s="45"/>
      <c r="G16" s="46"/>
      <c r="H16" s="47"/>
      <c r="I16" s="49"/>
      <c r="J16" s="49"/>
      <c r="K16" s="49"/>
      <c r="L16" s="49"/>
      <c r="M16" s="53"/>
      <c r="N16" s="43"/>
      <c r="O16" s="43"/>
      <c r="P16" s="54"/>
      <c r="Q16" s="521"/>
      <c r="R16" s="37" t="s">
        <v>28</v>
      </c>
    </row>
    <row r="17" spans="1:18" ht="45" hidden="1">
      <c r="A17" s="531"/>
      <c r="B17" s="532"/>
      <c r="C17" s="38" t="s">
        <v>35</v>
      </c>
      <c r="D17" s="32" t="s">
        <v>20</v>
      </c>
      <c r="E17" s="32"/>
      <c r="F17" s="45"/>
      <c r="G17" s="46"/>
      <c r="H17" s="47"/>
      <c r="I17" s="49"/>
      <c r="J17" s="49"/>
      <c r="K17" s="50"/>
      <c r="L17" s="50"/>
      <c r="M17" s="51"/>
      <c r="N17" s="43"/>
      <c r="O17" s="43"/>
      <c r="P17" s="44"/>
      <c r="Q17" s="521"/>
      <c r="R17" s="37" t="s">
        <v>28</v>
      </c>
    </row>
    <row r="18" spans="1:18" ht="60">
      <c r="A18" s="31">
        <f>1*2</f>
        <v>2</v>
      </c>
      <c r="B18" s="517" t="s">
        <v>36</v>
      </c>
      <c r="C18" s="518"/>
      <c r="D18" s="32" t="s">
        <v>20</v>
      </c>
      <c r="E18" s="32" t="s">
        <v>37</v>
      </c>
      <c r="F18" s="34" t="s">
        <v>38</v>
      </c>
      <c r="G18" s="55" t="s">
        <v>23</v>
      </c>
      <c r="H18" s="35">
        <v>1</v>
      </c>
      <c r="I18" s="519">
        <v>1</v>
      </c>
      <c r="J18" s="519"/>
      <c r="K18" s="519"/>
      <c r="L18" s="488">
        <v>1</v>
      </c>
      <c r="M18" s="34" t="s">
        <v>39</v>
      </c>
      <c r="N18" s="32" t="s">
        <v>25</v>
      </c>
      <c r="O18" s="32" t="s">
        <v>26</v>
      </c>
      <c r="P18" s="55" t="s">
        <v>40</v>
      </c>
      <c r="Q18" s="521"/>
      <c r="R18" s="37" t="s">
        <v>28</v>
      </c>
    </row>
    <row r="19" spans="1:18" ht="45" hidden="1">
      <c r="A19" s="531" t="s">
        <v>29</v>
      </c>
      <c r="B19" s="532" t="s">
        <v>30</v>
      </c>
      <c r="C19" s="38" t="s">
        <v>41</v>
      </c>
      <c r="D19" s="32" t="s">
        <v>20</v>
      </c>
      <c r="E19" s="32"/>
      <c r="F19" s="34"/>
      <c r="G19" s="55"/>
      <c r="H19" s="56"/>
      <c r="I19" s="57"/>
      <c r="J19" s="57"/>
      <c r="K19" s="57"/>
      <c r="L19" s="57"/>
      <c r="M19" s="34"/>
      <c r="N19" s="32" t="s">
        <v>25</v>
      </c>
      <c r="O19" s="32" t="s">
        <v>26</v>
      </c>
      <c r="P19" s="55"/>
      <c r="Q19" s="521"/>
      <c r="R19" s="37" t="s">
        <v>28</v>
      </c>
    </row>
    <row r="20" spans="1:18" ht="45" hidden="1">
      <c r="A20" s="531"/>
      <c r="B20" s="518"/>
      <c r="C20" s="38" t="s">
        <v>42</v>
      </c>
      <c r="D20" s="32" t="s">
        <v>20</v>
      </c>
      <c r="E20" s="32"/>
      <c r="F20" s="34"/>
      <c r="G20" s="55"/>
      <c r="H20" s="56"/>
      <c r="I20" s="57"/>
      <c r="J20" s="57"/>
      <c r="K20" s="57"/>
      <c r="L20" s="57"/>
      <c r="M20" s="34"/>
      <c r="N20" s="32" t="s">
        <v>25</v>
      </c>
      <c r="O20" s="32" t="s">
        <v>26</v>
      </c>
      <c r="P20" s="55"/>
      <c r="Q20" s="521"/>
      <c r="R20" s="37" t="s">
        <v>28</v>
      </c>
    </row>
    <row r="21" spans="1:18" ht="45" hidden="1">
      <c r="A21" s="531"/>
      <c r="B21" s="518"/>
      <c r="C21" s="38" t="s">
        <v>43</v>
      </c>
      <c r="D21" s="32" t="s">
        <v>20</v>
      </c>
      <c r="E21" s="32"/>
      <c r="F21" s="34"/>
      <c r="G21" s="55"/>
      <c r="H21" s="56"/>
      <c r="I21" s="57"/>
      <c r="J21" s="57"/>
      <c r="K21" s="57"/>
      <c r="L21" s="57"/>
      <c r="M21" s="34"/>
      <c r="N21" s="32" t="s">
        <v>25</v>
      </c>
      <c r="O21" s="32" t="s">
        <v>26</v>
      </c>
      <c r="P21" s="55"/>
      <c r="Q21" s="521"/>
      <c r="R21" s="37" t="s">
        <v>28</v>
      </c>
    </row>
    <row r="22" spans="1:18" ht="60" hidden="1">
      <c r="A22" s="31">
        <f>1*3</f>
        <v>3</v>
      </c>
      <c r="B22" s="517"/>
      <c r="C22" s="518"/>
      <c r="D22" s="32" t="s">
        <v>20</v>
      </c>
      <c r="E22" s="32"/>
      <c r="F22" s="34"/>
      <c r="G22" s="55"/>
      <c r="H22" s="35"/>
      <c r="I22" s="523"/>
      <c r="J22" s="523"/>
      <c r="K22" s="523"/>
      <c r="L22" s="487"/>
      <c r="M22" s="34" t="s">
        <v>44</v>
      </c>
      <c r="N22" s="32" t="s">
        <v>25</v>
      </c>
      <c r="O22" s="32" t="s">
        <v>26</v>
      </c>
      <c r="P22" s="55" t="s">
        <v>45</v>
      </c>
      <c r="Q22" s="521"/>
      <c r="R22" s="37" t="s">
        <v>28</v>
      </c>
    </row>
    <row r="23" spans="1:18" ht="45" hidden="1">
      <c r="A23" s="531" t="s">
        <v>29</v>
      </c>
      <c r="B23" s="532" t="s">
        <v>30</v>
      </c>
      <c r="C23" s="206"/>
      <c r="D23" s="32" t="s">
        <v>20</v>
      </c>
      <c r="E23" s="32"/>
      <c r="F23" s="34"/>
      <c r="G23" s="55"/>
      <c r="H23" s="56"/>
      <c r="I23" s="57"/>
      <c r="J23" s="57"/>
      <c r="K23" s="57"/>
      <c r="L23" s="57"/>
      <c r="M23" s="34"/>
      <c r="N23" s="32" t="s">
        <v>25</v>
      </c>
      <c r="O23" s="32" t="s">
        <v>26</v>
      </c>
      <c r="P23" s="55"/>
      <c r="Q23" s="521"/>
      <c r="R23" s="37" t="s">
        <v>28</v>
      </c>
    </row>
    <row r="24" spans="1:18" ht="45" hidden="1">
      <c r="A24" s="531"/>
      <c r="B24" s="532"/>
      <c r="C24" s="206"/>
      <c r="D24" s="32" t="s">
        <v>20</v>
      </c>
      <c r="E24" s="32"/>
      <c r="F24" s="34"/>
      <c r="G24" s="55"/>
      <c r="H24" s="56"/>
      <c r="I24" s="57"/>
      <c r="J24" s="57"/>
      <c r="K24" s="57"/>
      <c r="L24" s="57"/>
      <c r="M24" s="34"/>
      <c r="N24" s="32" t="s">
        <v>25</v>
      </c>
      <c r="O24" s="32" t="s">
        <v>26</v>
      </c>
      <c r="P24" s="55"/>
      <c r="Q24" s="521"/>
      <c r="R24" s="37" t="s">
        <v>28</v>
      </c>
    </row>
    <row r="25" spans="1:18" ht="45" hidden="1">
      <c r="A25" s="531"/>
      <c r="B25" s="532"/>
      <c r="C25" s="206"/>
      <c r="D25" s="32" t="s">
        <v>20</v>
      </c>
      <c r="E25" s="32"/>
      <c r="F25" s="34"/>
      <c r="G25" s="55"/>
      <c r="H25" s="56"/>
      <c r="I25" s="57"/>
      <c r="J25" s="57"/>
      <c r="K25" s="57"/>
      <c r="L25" s="57"/>
      <c r="M25" s="34"/>
      <c r="N25" s="32" t="s">
        <v>25</v>
      </c>
      <c r="O25" s="32" t="s">
        <v>26</v>
      </c>
      <c r="P25" s="55"/>
      <c r="Q25" s="521"/>
      <c r="R25" s="37" t="s">
        <v>28</v>
      </c>
    </row>
    <row r="26" spans="1:18" ht="60">
      <c r="A26" s="31">
        <f>1*4</f>
        <v>4</v>
      </c>
      <c r="B26" s="517" t="s">
        <v>46</v>
      </c>
      <c r="C26" s="518"/>
      <c r="D26" s="32" t="s">
        <v>20</v>
      </c>
      <c r="E26" s="32" t="s">
        <v>47</v>
      </c>
      <c r="F26" s="34" t="s">
        <v>48</v>
      </c>
      <c r="G26" s="55" t="s">
        <v>23</v>
      </c>
      <c r="H26" s="35">
        <v>1</v>
      </c>
      <c r="I26" s="519">
        <v>1</v>
      </c>
      <c r="J26" s="519"/>
      <c r="K26" s="519"/>
      <c r="L26" s="488">
        <v>1</v>
      </c>
      <c r="M26" s="34" t="s">
        <v>49</v>
      </c>
      <c r="N26" s="32" t="s">
        <v>25</v>
      </c>
      <c r="O26" s="32" t="s">
        <v>26</v>
      </c>
      <c r="P26" s="55" t="s">
        <v>50</v>
      </c>
      <c r="Q26" s="521"/>
      <c r="R26" s="37" t="s">
        <v>28</v>
      </c>
    </row>
    <row r="27" spans="1:18" ht="45" hidden="1">
      <c r="A27" s="531" t="s">
        <v>29</v>
      </c>
      <c r="B27" s="532" t="s">
        <v>30</v>
      </c>
      <c r="C27" s="38" t="s">
        <v>51</v>
      </c>
      <c r="D27" s="32" t="s">
        <v>20</v>
      </c>
      <c r="E27" s="32"/>
      <c r="F27" s="34"/>
      <c r="G27" s="55"/>
      <c r="H27" s="56"/>
      <c r="I27" s="57"/>
      <c r="J27" s="57"/>
      <c r="K27" s="57"/>
      <c r="L27" s="57"/>
      <c r="M27" s="34"/>
      <c r="N27" s="58"/>
      <c r="O27" s="58"/>
      <c r="P27" s="55"/>
      <c r="Q27" s="521"/>
      <c r="R27" s="37" t="s">
        <v>28</v>
      </c>
    </row>
    <row r="28" spans="1:18" ht="45" hidden="1">
      <c r="A28" s="531"/>
      <c r="B28" s="532"/>
      <c r="C28" s="38" t="s">
        <v>52</v>
      </c>
      <c r="D28" s="32" t="s">
        <v>20</v>
      </c>
      <c r="E28" s="32"/>
      <c r="F28" s="34"/>
      <c r="G28" s="55"/>
      <c r="H28" s="56"/>
      <c r="I28" s="57"/>
      <c r="J28" s="57"/>
      <c r="K28" s="57"/>
      <c r="L28" s="57"/>
      <c r="M28" s="34"/>
      <c r="N28" s="58"/>
      <c r="O28" s="58"/>
      <c r="P28" s="55"/>
      <c r="Q28" s="521"/>
      <c r="R28" s="37" t="s">
        <v>28</v>
      </c>
    </row>
    <row r="29" spans="1:18" ht="45" hidden="1">
      <c r="A29" s="531"/>
      <c r="B29" s="532"/>
      <c r="C29" s="38" t="s">
        <v>53</v>
      </c>
      <c r="D29" s="32" t="s">
        <v>20</v>
      </c>
      <c r="E29" s="32"/>
      <c r="F29" s="34"/>
      <c r="G29" s="55"/>
      <c r="H29" s="56"/>
      <c r="I29" s="57"/>
      <c r="J29" s="57"/>
      <c r="K29" s="57"/>
      <c r="L29" s="57"/>
      <c r="M29" s="34"/>
      <c r="N29" s="58"/>
      <c r="O29" s="58"/>
      <c r="P29" s="55"/>
      <c r="Q29" s="521"/>
      <c r="R29" s="37" t="s">
        <v>28</v>
      </c>
    </row>
    <row r="30" spans="1:18" ht="150">
      <c r="A30" s="31">
        <f>1*5</f>
        <v>5</v>
      </c>
      <c r="B30" s="517" t="s">
        <v>54</v>
      </c>
      <c r="C30" s="518"/>
      <c r="D30" s="32" t="s">
        <v>55</v>
      </c>
      <c r="E30" s="33">
        <v>0</v>
      </c>
      <c r="F30" s="34" t="s">
        <v>56</v>
      </c>
      <c r="G30" s="34" t="s">
        <v>57</v>
      </c>
      <c r="H30" s="35">
        <v>1</v>
      </c>
      <c r="I30" s="519">
        <v>1</v>
      </c>
      <c r="J30" s="519"/>
      <c r="K30" s="519"/>
      <c r="L30" s="488">
        <v>1</v>
      </c>
      <c r="M30" s="34" t="s">
        <v>58</v>
      </c>
      <c r="N30" s="32" t="s">
        <v>59</v>
      </c>
      <c r="O30" s="32" t="s">
        <v>26</v>
      </c>
      <c r="P30" s="34" t="s">
        <v>60</v>
      </c>
      <c r="Q30" s="521"/>
      <c r="R30" s="37" t="s">
        <v>28</v>
      </c>
    </row>
    <row r="31" spans="1:18" ht="45" hidden="1">
      <c r="A31" s="531" t="s">
        <v>29</v>
      </c>
      <c r="B31" s="532" t="s">
        <v>30</v>
      </c>
      <c r="C31" s="206" t="s">
        <v>61</v>
      </c>
      <c r="D31" s="32"/>
      <c r="E31" s="32"/>
      <c r="F31" s="34"/>
      <c r="G31" s="34"/>
      <c r="H31" s="39"/>
      <c r="I31" s="40"/>
      <c r="J31" s="40"/>
      <c r="K31" s="41"/>
      <c r="L31" s="41"/>
      <c r="M31" s="34"/>
      <c r="N31" s="58"/>
      <c r="O31" s="58"/>
      <c r="P31" s="34"/>
      <c r="Q31" s="521"/>
      <c r="R31" s="37" t="s">
        <v>28</v>
      </c>
    </row>
    <row r="32" spans="1:18" ht="45" hidden="1">
      <c r="A32" s="531"/>
      <c r="B32" s="532"/>
      <c r="C32" s="206" t="s">
        <v>62</v>
      </c>
      <c r="D32" s="32"/>
      <c r="E32" s="32"/>
      <c r="F32" s="45"/>
      <c r="G32" s="46"/>
      <c r="H32" s="47"/>
      <c r="I32" s="48"/>
      <c r="J32" s="49"/>
      <c r="K32" s="50"/>
      <c r="L32" s="50"/>
      <c r="M32" s="34"/>
      <c r="N32" s="58"/>
      <c r="O32" s="58"/>
      <c r="P32" s="34"/>
      <c r="Q32" s="521"/>
      <c r="R32" s="37" t="s">
        <v>28</v>
      </c>
    </row>
    <row r="33" spans="1:23" ht="45" hidden="1">
      <c r="A33" s="531"/>
      <c r="B33" s="532"/>
      <c r="C33" s="206" t="s">
        <v>63</v>
      </c>
      <c r="D33" s="52"/>
      <c r="E33" s="52"/>
      <c r="F33" s="45"/>
      <c r="G33" s="46"/>
      <c r="H33" s="47"/>
      <c r="I33" s="49"/>
      <c r="J33" s="49"/>
      <c r="K33" s="49"/>
      <c r="L33" s="49"/>
      <c r="M33" s="45"/>
      <c r="N33" s="58"/>
      <c r="O33" s="58"/>
      <c r="P33" s="46"/>
      <c r="Q33" s="521"/>
      <c r="R33" s="37" t="s">
        <v>28</v>
      </c>
    </row>
    <row r="34" spans="1:23" ht="45" hidden="1">
      <c r="A34" s="531"/>
      <c r="B34" s="532"/>
      <c r="C34" s="206" t="s">
        <v>64</v>
      </c>
      <c r="D34" s="32"/>
      <c r="E34" s="52"/>
      <c r="F34" s="45"/>
      <c r="G34" s="46"/>
      <c r="H34" s="47"/>
      <c r="I34" s="49"/>
      <c r="J34" s="49"/>
      <c r="K34" s="49"/>
      <c r="L34" s="49"/>
      <c r="M34" s="45"/>
      <c r="N34" s="58"/>
      <c r="O34" s="58"/>
      <c r="P34" s="46"/>
      <c r="Q34" s="521"/>
      <c r="R34" s="37" t="s">
        <v>28</v>
      </c>
    </row>
    <row r="35" spans="1:23" ht="45" hidden="1">
      <c r="A35" s="531"/>
      <c r="B35" s="532"/>
      <c r="C35" s="206" t="s">
        <v>65</v>
      </c>
      <c r="D35" s="32"/>
      <c r="E35" s="32"/>
      <c r="F35" s="45"/>
      <c r="G35" s="46"/>
      <c r="H35" s="47"/>
      <c r="I35" s="49"/>
      <c r="J35" s="49"/>
      <c r="K35" s="50"/>
      <c r="L35" s="50"/>
      <c r="M35" s="34"/>
      <c r="N35" s="58"/>
      <c r="O35" s="58"/>
      <c r="P35" s="34"/>
      <c r="Q35" s="521"/>
      <c r="R35" s="37" t="s">
        <v>28</v>
      </c>
    </row>
    <row r="36" spans="1:23" ht="105">
      <c r="A36" s="31">
        <f>1*6</f>
        <v>6</v>
      </c>
      <c r="B36" s="517" t="s">
        <v>66</v>
      </c>
      <c r="C36" s="518"/>
      <c r="D36" s="59" t="s">
        <v>67</v>
      </c>
      <c r="E36" s="59">
        <v>0</v>
      </c>
      <c r="F36" s="34" t="s">
        <v>68</v>
      </c>
      <c r="G36" s="55" t="s">
        <v>69</v>
      </c>
      <c r="H36" s="35">
        <v>1</v>
      </c>
      <c r="I36" s="519">
        <v>1</v>
      </c>
      <c r="J36" s="519"/>
      <c r="K36" s="519"/>
      <c r="L36" s="488">
        <v>1</v>
      </c>
      <c r="M36" s="34" t="s">
        <v>70</v>
      </c>
      <c r="N36" s="32" t="s">
        <v>25</v>
      </c>
      <c r="O36" s="32" t="s">
        <v>26</v>
      </c>
      <c r="P36" s="55" t="s">
        <v>60</v>
      </c>
      <c r="Q36" s="521"/>
      <c r="R36" s="37" t="s">
        <v>28</v>
      </c>
      <c r="W36" t="s">
        <v>5</v>
      </c>
    </row>
    <row r="37" spans="1:23" ht="45" hidden="1">
      <c r="A37" s="531" t="s">
        <v>29</v>
      </c>
      <c r="B37" s="532" t="s">
        <v>30</v>
      </c>
      <c r="C37" s="206" t="s">
        <v>71</v>
      </c>
      <c r="D37" s="32"/>
      <c r="E37" s="60"/>
      <c r="F37" s="34"/>
      <c r="G37" s="55"/>
      <c r="H37" s="56"/>
      <c r="I37" s="57">
        <v>1</v>
      </c>
      <c r="J37" s="57">
        <v>1</v>
      </c>
      <c r="K37" s="57">
        <v>1</v>
      </c>
      <c r="L37" s="57"/>
      <c r="M37" s="34"/>
      <c r="N37" s="58"/>
      <c r="O37" s="58"/>
      <c r="P37" s="55"/>
      <c r="Q37" s="521"/>
      <c r="R37" s="37" t="s">
        <v>28</v>
      </c>
    </row>
    <row r="38" spans="1:23" ht="45" hidden="1">
      <c r="A38" s="531"/>
      <c r="B38" s="518"/>
      <c r="C38" s="206" t="s">
        <v>72</v>
      </c>
      <c r="D38" s="32"/>
      <c r="E38" s="60"/>
      <c r="F38" s="34"/>
      <c r="G38" s="55"/>
      <c r="H38" s="56"/>
      <c r="I38" s="57">
        <v>1</v>
      </c>
      <c r="J38" s="57">
        <v>1</v>
      </c>
      <c r="K38" s="57">
        <v>1</v>
      </c>
      <c r="L38" s="57"/>
      <c r="M38" s="34"/>
      <c r="N38" s="58"/>
      <c r="O38" s="58"/>
      <c r="P38" s="55"/>
      <c r="Q38" s="521"/>
      <c r="R38" s="37" t="s">
        <v>28</v>
      </c>
    </row>
    <row r="39" spans="1:23" ht="45" hidden="1">
      <c r="A39" s="531"/>
      <c r="B39" s="518"/>
      <c r="C39" s="206" t="s">
        <v>73</v>
      </c>
      <c r="D39" s="32"/>
      <c r="E39" s="60"/>
      <c r="F39" s="34"/>
      <c r="G39" s="55"/>
      <c r="H39" s="56"/>
      <c r="I39" s="57">
        <v>1</v>
      </c>
      <c r="J39" s="57">
        <v>1</v>
      </c>
      <c r="K39" s="57">
        <v>1</v>
      </c>
      <c r="L39" s="57"/>
      <c r="M39" s="34"/>
      <c r="N39" s="58"/>
      <c r="O39" s="58"/>
      <c r="P39" s="55"/>
      <c r="Q39" s="521"/>
      <c r="R39" s="37" t="s">
        <v>28</v>
      </c>
    </row>
    <row r="40" spans="1:23" ht="90">
      <c r="A40" s="31">
        <f>1*7</f>
        <v>7</v>
      </c>
      <c r="B40" s="517" t="s">
        <v>74</v>
      </c>
      <c r="C40" s="518"/>
      <c r="D40" s="59" t="s">
        <v>75</v>
      </c>
      <c r="E40" s="59">
        <v>0</v>
      </c>
      <c r="F40" s="34" t="s">
        <v>76</v>
      </c>
      <c r="G40" s="55" t="s">
        <v>77</v>
      </c>
      <c r="H40" s="35">
        <v>1</v>
      </c>
      <c r="I40" s="519">
        <v>1</v>
      </c>
      <c r="J40" s="519"/>
      <c r="K40" s="519"/>
      <c r="L40" s="488">
        <v>1</v>
      </c>
      <c r="M40" s="34" t="s">
        <v>70</v>
      </c>
      <c r="N40" s="32" t="s">
        <v>25</v>
      </c>
      <c r="O40" s="32" t="s">
        <v>26</v>
      </c>
      <c r="P40" s="55" t="s">
        <v>60</v>
      </c>
      <c r="Q40" s="521"/>
      <c r="R40" s="37" t="s">
        <v>28</v>
      </c>
    </row>
    <row r="41" spans="1:23" ht="90" hidden="1">
      <c r="A41" s="531" t="s">
        <v>29</v>
      </c>
      <c r="B41" s="532" t="s">
        <v>30</v>
      </c>
      <c r="C41" s="206" t="s">
        <v>78</v>
      </c>
      <c r="D41" s="32">
        <v>12</v>
      </c>
      <c r="E41" s="60"/>
      <c r="F41" s="34" t="s">
        <v>79</v>
      </c>
      <c r="G41" s="55" t="s">
        <v>77</v>
      </c>
      <c r="H41" s="56">
        <v>12</v>
      </c>
      <c r="I41" s="57">
        <v>1</v>
      </c>
      <c r="J41" s="57">
        <v>1</v>
      </c>
      <c r="K41" s="57">
        <v>1</v>
      </c>
      <c r="L41" s="57"/>
      <c r="M41" s="61"/>
      <c r="N41" s="58"/>
      <c r="O41" s="58"/>
      <c r="P41" s="55"/>
      <c r="Q41" s="521"/>
      <c r="R41" s="37" t="s">
        <v>28</v>
      </c>
    </row>
    <row r="42" spans="1:23" ht="90" hidden="1">
      <c r="A42" s="531"/>
      <c r="B42" s="532"/>
      <c r="C42" s="206" t="s">
        <v>80</v>
      </c>
      <c r="D42" s="32">
        <v>4</v>
      </c>
      <c r="E42" s="60"/>
      <c r="F42" s="34" t="s">
        <v>81</v>
      </c>
      <c r="G42" s="55" t="s">
        <v>77</v>
      </c>
      <c r="H42" s="56">
        <v>4</v>
      </c>
      <c r="I42" s="57"/>
      <c r="J42" s="57"/>
      <c r="K42" s="57">
        <v>1</v>
      </c>
      <c r="L42" s="57"/>
      <c r="M42" s="61"/>
      <c r="N42" s="58"/>
      <c r="O42" s="58"/>
      <c r="P42" s="55"/>
      <c r="Q42" s="521"/>
      <c r="R42" s="37" t="s">
        <v>28</v>
      </c>
    </row>
    <row r="43" spans="1:23" ht="75">
      <c r="A43" s="31">
        <f>1*8</f>
        <v>8</v>
      </c>
      <c r="B43" s="517" t="s">
        <v>82</v>
      </c>
      <c r="C43" s="518"/>
      <c r="D43" s="33" t="s">
        <v>83</v>
      </c>
      <c r="E43" s="59">
        <v>0</v>
      </c>
      <c r="F43" s="34" t="s">
        <v>84</v>
      </c>
      <c r="G43" s="34" t="s">
        <v>85</v>
      </c>
      <c r="H43" s="35">
        <v>1</v>
      </c>
      <c r="I43" s="519">
        <v>1</v>
      </c>
      <c r="J43" s="519"/>
      <c r="K43" s="519"/>
      <c r="L43" s="488">
        <v>1</v>
      </c>
      <c r="M43" s="32" t="s">
        <v>86</v>
      </c>
      <c r="N43" s="32" t="s">
        <v>25</v>
      </c>
      <c r="O43" s="32" t="s">
        <v>26</v>
      </c>
      <c r="P43" s="34" t="s">
        <v>87</v>
      </c>
      <c r="Q43" s="521"/>
      <c r="R43" s="37" t="s">
        <v>28</v>
      </c>
    </row>
    <row r="44" spans="1:23" ht="45" hidden="1">
      <c r="A44" s="531" t="s">
        <v>29</v>
      </c>
      <c r="B44" s="532" t="s">
        <v>30</v>
      </c>
      <c r="C44" s="38" t="s">
        <v>88</v>
      </c>
      <c r="D44" s="32"/>
      <c r="E44" s="60"/>
      <c r="F44" s="34"/>
      <c r="G44" s="34"/>
      <c r="H44" s="39"/>
      <c r="I44" s="40"/>
      <c r="J44" s="40"/>
      <c r="K44" s="41"/>
      <c r="L44" s="41"/>
      <c r="M44" s="32"/>
      <c r="N44" s="58"/>
      <c r="O44" s="58"/>
      <c r="P44" s="34"/>
      <c r="Q44" s="521"/>
      <c r="R44" s="37" t="s">
        <v>28</v>
      </c>
    </row>
    <row r="45" spans="1:23" ht="45" hidden="1">
      <c r="A45" s="531"/>
      <c r="B45" s="532"/>
      <c r="C45" s="38" t="s">
        <v>89</v>
      </c>
      <c r="D45" s="32"/>
      <c r="E45" s="60"/>
      <c r="F45" s="45"/>
      <c r="G45" s="46"/>
      <c r="H45" s="47"/>
      <c r="I45" s="48"/>
      <c r="J45" s="49"/>
      <c r="K45" s="50"/>
      <c r="L45" s="50"/>
      <c r="M45" s="62"/>
      <c r="N45" s="58"/>
      <c r="O45" s="58"/>
      <c r="P45" s="34"/>
      <c r="Q45" s="521"/>
      <c r="R45" s="37" t="s">
        <v>28</v>
      </c>
    </row>
    <row r="46" spans="1:23" ht="60">
      <c r="A46" s="31">
        <f>1*9</f>
        <v>9</v>
      </c>
      <c r="B46" s="517" t="s">
        <v>90</v>
      </c>
      <c r="C46" s="518"/>
      <c r="D46" s="32" t="s">
        <v>91</v>
      </c>
      <c r="E46" s="59">
        <v>0</v>
      </c>
      <c r="F46" s="34" t="s">
        <v>92</v>
      </c>
      <c r="G46" s="55" t="s">
        <v>93</v>
      </c>
      <c r="H46" s="35">
        <v>1</v>
      </c>
      <c r="I46" s="519">
        <v>1</v>
      </c>
      <c r="J46" s="519"/>
      <c r="K46" s="519"/>
      <c r="L46" s="488">
        <v>1</v>
      </c>
      <c r="M46" s="61" t="s">
        <v>39</v>
      </c>
      <c r="N46" s="32" t="s">
        <v>25</v>
      </c>
      <c r="O46" s="32" t="s">
        <v>26</v>
      </c>
      <c r="P46" s="55" t="s">
        <v>94</v>
      </c>
      <c r="Q46" s="521"/>
      <c r="R46" s="37" t="s">
        <v>28</v>
      </c>
    </row>
    <row r="47" spans="1:23" ht="45" hidden="1">
      <c r="A47" s="531" t="s">
        <v>29</v>
      </c>
      <c r="B47" s="532" t="s">
        <v>30</v>
      </c>
      <c r="C47" s="38" t="s">
        <v>95</v>
      </c>
      <c r="D47" s="32"/>
      <c r="E47" s="60"/>
      <c r="F47" s="34"/>
      <c r="G47" s="55"/>
      <c r="H47" s="56"/>
      <c r="I47" s="57"/>
      <c r="J47" s="57"/>
      <c r="K47" s="57"/>
      <c r="L47" s="57"/>
      <c r="M47" s="61"/>
      <c r="N47" s="58"/>
      <c r="O47" s="58"/>
      <c r="P47" s="55"/>
      <c r="Q47" s="521"/>
      <c r="R47" s="37" t="s">
        <v>28</v>
      </c>
    </row>
    <row r="48" spans="1:23" ht="45" hidden="1">
      <c r="A48" s="531"/>
      <c r="B48" s="518"/>
      <c r="C48" s="38" t="s">
        <v>96</v>
      </c>
      <c r="D48" s="32"/>
      <c r="E48" s="60"/>
      <c r="F48" s="34"/>
      <c r="G48" s="55"/>
      <c r="H48" s="56"/>
      <c r="I48" s="57"/>
      <c r="J48" s="57"/>
      <c r="K48" s="57"/>
      <c r="L48" s="57"/>
      <c r="M48" s="61"/>
      <c r="N48" s="58"/>
      <c r="O48" s="58"/>
      <c r="P48" s="55"/>
      <c r="Q48" s="521"/>
      <c r="R48" s="37" t="s">
        <v>28</v>
      </c>
    </row>
    <row r="49" spans="1:18" ht="45" hidden="1">
      <c r="A49" s="531"/>
      <c r="B49" s="518"/>
      <c r="C49" s="38" t="s">
        <v>97</v>
      </c>
      <c r="D49" s="32"/>
      <c r="E49" s="60"/>
      <c r="F49" s="34"/>
      <c r="G49" s="55"/>
      <c r="H49" s="56"/>
      <c r="I49" s="57"/>
      <c r="J49" s="57"/>
      <c r="K49" s="57"/>
      <c r="L49" s="57"/>
      <c r="M49" s="61"/>
      <c r="N49" s="58"/>
      <c r="O49" s="58"/>
      <c r="P49" s="55"/>
      <c r="Q49" s="521"/>
      <c r="R49" s="37" t="s">
        <v>28</v>
      </c>
    </row>
    <row r="50" spans="1:18" ht="75">
      <c r="A50" s="31">
        <f>1*10</f>
        <v>10</v>
      </c>
      <c r="B50" s="517" t="s">
        <v>98</v>
      </c>
      <c r="C50" s="518"/>
      <c r="D50" s="32" t="s">
        <v>99</v>
      </c>
      <c r="E50" s="59">
        <v>0</v>
      </c>
      <c r="F50" s="63" t="s">
        <v>100</v>
      </c>
      <c r="G50" s="55" t="s">
        <v>101</v>
      </c>
      <c r="H50" s="35">
        <v>1</v>
      </c>
      <c r="I50" s="519">
        <v>1</v>
      </c>
      <c r="J50" s="519"/>
      <c r="K50" s="519"/>
      <c r="L50" s="488">
        <v>1</v>
      </c>
      <c r="M50" s="61" t="s">
        <v>102</v>
      </c>
      <c r="N50" s="32" t="s">
        <v>25</v>
      </c>
      <c r="O50" s="32" t="s">
        <v>26</v>
      </c>
      <c r="P50" s="55" t="s">
        <v>103</v>
      </c>
      <c r="Q50" s="521"/>
      <c r="R50" s="37" t="s">
        <v>28</v>
      </c>
    </row>
    <row r="51" spans="1:18" ht="45" hidden="1">
      <c r="A51" s="531" t="s">
        <v>29</v>
      </c>
      <c r="B51" s="532" t="s">
        <v>30</v>
      </c>
      <c r="C51" s="38" t="s">
        <v>104</v>
      </c>
      <c r="D51" s="32"/>
      <c r="E51" s="60"/>
      <c r="F51" s="34"/>
      <c r="G51" s="61"/>
      <c r="H51" s="56"/>
      <c r="I51" s="57"/>
      <c r="J51" s="57"/>
      <c r="K51" s="57"/>
      <c r="L51" s="57"/>
      <c r="M51" s="61"/>
      <c r="N51" s="58"/>
      <c r="O51" s="58"/>
      <c r="P51" s="55"/>
      <c r="Q51" s="521"/>
      <c r="R51" s="37" t="s">
        <v>28</v>
      </c>
    </row>
    <row r="52" spans="1:18" ht="45" hidden="1">
      <c r="A52" s="531"/>
      <c r="B52" s="532"/>
      <c r="C52" s="38" t="s">
        <v>105</v>
      </c>
      <c r="D52" s="32"/>
      <c r="E52" s="60"/>
      <c r="F52" s="34"/>
      <c r="G52" s="61"/>
      <c r="H52" s="56"/>
      <c r="I52" s="57"/>
      <c r="J52" s="57"/>
      <c r="K52" s="57"/>
      <c r="L52" s="57"/>
      <c r="M52" s="61"/>
      <c r="N52" s="58"/>
      <c r="O52" s="58"/>
      <c r="P52" s="55"/>
      <c r="Q52" s="521"/>
      <c r="R52" s="37" t="s">
        <v>28</v>
      </c>
    </row>
    <row r="53" spans="1:18" ht="45" hidden="1">
      <c r="A53" s="531"/>
      <c r="B53" s="532"/>
      <c r="C53" s="38" t="s">
        <v>106</v>
      </c>
      <c r="D53" s="32"/>
      <c r="E53" s="60"/>
      <c r="F53" s="34"/>
      <c r="G53" s="61"/>
      <c r="H53" s="56"/>
      <c r="I53" s="57"/>
      <c r="J53" s="57"/>
      <c r="K53" s="57"/>
      <c r="L53" s="57"/>
      <c r="M53" s="61"/>
      <c r="N53" s="58"/>
      <c r="O53" s="58"/>
      <c r="P53" s="55"/>
      <c r="Q53" s="521"/>
      <c r="R53" s="37" t="s">
        <v>28</v>
      </c>
    </row>
    <row r="54" spans="1:18" ht="45" hidden="1">
      <c r="A54" s="531"/>
      <c r="B54" s="532"/>
      <c r="C54" s="38" t="s">
        <v>107</v>
      </c>
      <c r="D54" s="32"/>
      <c r="E54" s="60"/>
      <c r="F54" s="34"/>
      <c r="G54" s="61"/>
      <c r="H54" s="56"/>
      <c r="I54" s="57"/>
      <c r="J54" s="57"/>
      <c r="K54" s="57"/>
      <c r="L54" s="57"/>
      <c r="M54" s="61"/>
      <c r="N54" s="58"/>
      <c r="O54" s="58"/>
      <c r="P54" s="55"/>
      <c r="Q54" s="521"/>
      <c r="R54" s="37" t="s">
        <v>28</v>
      </c>
    </row>
    <row r="55" spans="1:18" ht="60">
      <c r="A55" s="31">
        <f>1*11</f>
        <v>11</v>
      </c>
      <c r="B55" s="517" t="s">
        <v>108</v>
      </c>
      <c r="C55" s="518"/>
      <c r="D55" s="32" t="s">
        <v>109</v>
      </c>
      <c r="E55" s="59">
        <v>0</v>
      </c>
      <c r="F55" s="34" t="s">
        <v>110</v>
      </c>
      <c r="G55" s="61" t="s">
        <v>101</v>
      </c>
      <c r="H55" s="35">
        <v>1</v>
      </c>
      <c r="I55" s="519">
        <v>1</v>
      </c>
      <c r="J55" s="519"/>
      <c r="K55" s="519"/>
      <c r="L55" s="488">
        <v>1</v>
      </c>
      <c r="M55" s="34" t="s">
        <v>111</v>
      </c>
      <c r="N55" s="36" t="s">
        <v>59</v>
      </c>
      <c r="O55" s="32" t="s">
        <v>112</v>
      </c>
      <c r="P55" s="55" t="s">
        <v>113</v>
      </c>
      <c r="Q55" s="521"/>
      <c r="R55" s="37" t="s">
        <v>28</v>
      </c>
    </row>
    <row r="56" spans="1:18" ht="45" hidden="1">
      <c r="A56" s="531" t="s">
        <v>29</v>
      </c>
      <c r="B56" s="532" t="s">
        <v>30</v>
      </c>
      <c r="C56" s="38" t="s">
        <v>114</v>
      </c>
      <c r="D56" s="32"/>
      <c r="E56" s="60"/>
      <c r="F56" s="34"/>
      <c r="G56" s="61"/>
      <c r="H56" s="56"/>
      <c r="I56" s="57"/>
      <c r="J56" s="57"/>
      <c r="K56" s="57"/>
      <c r="L56" s="57"/>
      <c r="M56" s="55"/>
      <c r="N56" s="58"/>
      <c r="O56" s="58"/>
      <c r="P56" s="55"/>
      <c r="Q56" s="521"/>
      <c r="R56" s="37" t="s">
        <v>28</v>
      </c>
    </row>
    <row r="57" spans="1:18" ht="45" hidden="1">
      <c r="A57" s="531"/>
      <c r="B57" s="532"/>
      <c r="C57" s="38" t="s">
        <v>115</v>
      </c>
      <c r="D57" s="32"/>
      <c r="E57" s="60"/>
      <c r="F57" s="34"/>
      <c r="G57" s="61"/>
      <c r="H57" s="56"/>
      <c r="I57" s="57"/>
      <c r="J57" s="57"/>
      <c r="K57" s="57"/>
      <c r="L57" s="57"/>
      <c r="M57" s="55"/>
      <c r="N57" s="58"/>
      <c r="O57" s="58"/>
      <c r="P57" s="55"/>
      <c r="Q57" s="521"/>
      <c r="R57" s="37" t="s">
        <v>28</v>
      </c>
    </row>
    <row r="58" spans="1:18" ht="45" hidden="1">
      <c r="A58" s="531"/>
      <c r="B58" s="532"/>
      <c r="C58" s="38" t="s">
        <v>116</v>
      </c>
      <c r="D58" s="32"/>
      <c r="E58" s="60"/>
      <c r="F58" s="34"/>
      <c r="G58" s="61"/>
      <c r="H58" s="56"/>
      <c r="I58" s="57"/>
      <c r="J58" s="57"/>
      <c r="K58" s="57"/>
      <c r="L58" s="57"/>
      <c r="M58" s="55"/>
      <c r="N58" s="58"/>
      <c r="O58" s="58"/>
      <c r="P58" s="55"/>
      <c r="Q58" s="521"/>
      <c r="R58" s="37" t="s">
        <v>28</v>
      </c>
    </row>
    <row r="59" spans="1:18" ht="75">
      <c r="A59" s="31">
        <f>2*6</f>
        <v>12</v>
      </c>
      <c r="B59" s="517" t="s">
        <v>117</v>
      </c>
      <c r="C59" s="518"/>
      <c r="D59" s="32" t="s">
        <v>118</v>
      </c>
      <c r="E59" s="59">
        <v>0</v>
      </c>
      <c r="F59" s="34" t="s">
        <v>119</v>
      </c>
      <c r="G59" s="61" t="s">
        <v>120</v>
      </c>
      <c r="H59" s="35">
        <v>1</v>
      </c>
      <c r="I59" s="519">
        <v>1</v>
      </c>
      <c r="J59" s="519"/>
      <c r="K59" s="519"/>
      <c r="L59" s="488">
        <v>1</v>
      </c>
      <c r="M59" s="34" t="s">
        <v>121</v>
      </c>
      <c r="N59" s="32" t="s">
        <v>25</v>
      </c>
      <c r="O59" s="32" t="s">
        <v>122</v>
      </c>
      <c r="P59" s="55" t="s">
        <v>123</v>
      </c>
      <c r="Q59" s="521"/>
      <c r="R59" s="37" t="s">
        <v>28</v>
      </c>
    </row>
    <row r="60" spans="1:18" ht="45" hidden="1">
      <c r="A60" s="533" t="s">
        <v>29</v>
      </c>
      <c r="B60" s="534" t="s">
        <v>30</v>
      </c>
      <c r="C60" s="64" t="s">
        <v>124</v>
      </c>
      <c r="D60" s="65"/>
      <c r="E60" s="66"/>
      <c r="F60" s="67"/>
      <c r="G60" s="68"/>
      <c r="H60" s="69"/>
      <c r="I60" s="70"/>
      <c r="J60" s="70"/>
      <c r="K60" s="70"/>
      <c r="L60" s="70"/>
      <c r="M60" s="34"/>
      <c r="N60" s="71"/>
      <c r="O60" s="71"/>
      <c r="P60" s="72"/>
      <c r="Q60" s="521"/>
      <c r="R60" s="37" t="s">
        <v>28</v>
      </c>
    </row>
    <row r="61" spans="1:18" ht="45" hidden="1">
      <c r="A61" s="533"/>
      <c r="B61" s="534"/>
      <c r="C61" s="64" t="s">
        <v>125</v>
      </c>
      <c r="D61" s="65"/>
      <c r="E61" s="66"/>
      <c r="F61" s="67"/>
      <c r="G61" s="68"/>
      <c r="H61" s="69"/>
      <c r="I61" s="70"/>
      <c r="J61" s="70"/>
      <c r="K61" s="70"/>
      <c r="L61" s="70"/>
      <c r="M61" s="34"/>
      <c r="N61" s="71"/>
      <c r="O61" s="71"/>
      <c r="P61" s="72"/>
      <c r="Q61" s="521"/>
      <c r="R61" s="37" t="s">
        <v>28</v>
      </c>
    </row>
    <row r="62" spans="1:18" ht="45" hidden="1">
      <c r="A62" s="533"/>
      <c r="B62" s="534"/>
      <c r="C62" s="64" t="s">
        <v>126</v>
      </c>
      <c r="D62" s="65"/>
      <c r="E62" s="66"/>
      <c r="F62" s="67"/>
      <c r="G62" s="68"/>
      <c r="H62" s="69"/>
      <c r="I62" s="70"/>
      <c r="J62" s="70"/>
      <c r="K62" s="70"/>
      <c r="L62" s="70"/>
      <c r="M62" s="34"/>
      <c r="N62" s="71"/>
      <c r="O62" s="71"/>
      <c r="P62" s="72"/>
      <c r="Q62" s="521"/>
      <c r="R62" s="37" t="s">
        <v>28</v>
      </c>
    </row>
    <row r="63" spans="1:18" ht="45">
      <c r="A63" s="31">
        <f>1*13</f>
        <v>13</v>
      </c>
      <c r="B63" s="517" t="s">
        <v>127</v>
      </c>
      <c r="C63" s="518"/>
      <c r="D63" s="33" t="s">
        <v>128</v>
      </c>
      <c r="E63" s="59">
        <v>0</v>
      </c>
      <c r="F63" s="34" t="s">
        <v>129</v>
      </c>
      <c r="G63" s="62" t="s">
        <v>130</v>
      </c>
      <c r="H63" s="35">
        <v>1</v>
      </c>
      <c r="I63" s="519">
        <v>1</v>
      </c>
      <c r="J63" s="519"/>
      <c r="K63" s="519"/>
      <c r="L63" s="488">
        <v>1</v>
      </c>
      <c r="M63" s="34" t="s">
        <v>131</v>
      </c>
      <c r="N63" s="32" t="s">
        <v>25</v>
      </c>
      <c r="O63" s="32" t="s">
        <v>26</v>
      </c>
      <c r="P63" s="34" t="s">
        <v>132</v>
      </c>
      <c r="Q63" s="521"/>
      <c r="R63" s="37" t="s">
        <v>28</v>
      </c>
    </row>
    <row r="64" spans="1:18" ht="45" hidden="1">
      <c r="A64" s="73" t="s">
        <v>29</v>
      </c>
      <c r="B64" s="74" t="s">
        <v>30</v>
      </c>
      <c r="C64" s="75" t="s">
        <v>133</v>
      </c>
      <c r="D64" s="65"/>
      <c r="E64" s="66"/>
      <c r="F64" s="67"/>
      <c r="G64" s="76"/>
      <c r="H64" s="77"/>
      <c r="I64" s="78"/>
      <c r="J64" s="78"/>
      <c r="K64" s="79"/>
      <c r="L64" s="79"/>
      <c r="M64" s="34"/>
      <c r="N64" s="71"/>
      <c r="O64" s="71"/>
      <c r="P64" s="67"/>
      <c r="Q64" s="521"/>
      <c r="R64" s="37" t="s">
        <v>28</v>
      </c>
    </row>
    <row r="65" spans="1:18" ht="90">
      <c r="A65" s="31">
        <f>1*14</f>
        <v>14</v>
      </c>
      <c r="B65" s="517" t="s">
        <v>134</v>
      </c>
      <c r="C65" s="518"/>
      <c r="D65" s="32" t="s">
        <v>128</v>
      </c>
      <c r="E65" s="59">
        <v>0</v>
      </c>
      <c r="F65" s="34" t="s">
        <v>135</v>
      </c>
      <c r="G65" s="55" t="s">
        <v>136</v>
      </c>
      <c r="H65" s="35">
        <v>1</v>
      </c>
      <c r="I65" s="519">
        <v>1</v>
      </c>
      <c r="J65" s="519"/>
      <c r="K65" s="519"/>
      <c r="L65" s="488">
        <v>1</v>
      </c>
      <c r="M65" s="34" t="s">
        <v>137</v>
      </c>
      <c r="N65" s="32" t="s">
        <v>25</v>
      </c>
      <c r="O65" s="32" t="s">
        <v>26</v>
      </c>
      <c r="P65" s="55" t="s">
        <v>138</v>
      </c>
      <c r="Q65" s="521"/>
      <c r="R65" s="37" t="s">
        <v>28</v>
      </c>
    </row>
    <row r="66" spans="1:18" ht="45" hidden="1">
      <c r="A66" s="533" t="s">
        <v>29</v>
      </c>
      <c r="B66" s="534" t="s">
        <v>30</v>
      </c>
      <c r="C66" s="64" t="s">
        <v>139</v>
      </c>
      <c r="D66" s="65"/>
      <c r="E66" s="66"/>
      <c r="F66" s="67"/>
      <c r="G66" s="68"/>
      <c r="H66" s="69"/>
      <c r="I66" s="70"/>
      <c r="J66" s="70"/>
      <c r="K66" s="70"/>
      <c r="L66" s="70"/>
      <c r="M66" s="34"/>
      <c r="N66" s="71"/>
      <c r="O66" s="71"/>
      <c r="P66" s="72"/>
      <c r="Q66" s="521"/>
      <c r="R66" s="37" t="s">
        <v>28</v>
      </c>
    </row>
    <row r="67" spans="1:18" ht="45" hidden="1">
      <c r="A67" s="533"/>
      <c r="B67" s="535"/>
      <c r="C67" s="64" t="s">
        <v>140</v>
      </c>
      <c r="D67" s="65"/>
      <c r="E67" s="66"/>
      <c r="F67" s="67"/>
      <c r="G67" s="68"/>
      <c r="H67" s="69"/>
      <c r="I67" s="70"/>
      <c r="J67" s="70"/>
      <c r="K67" s="70"/>
      <c r="L67" s="70"/>
      <c r="M67" s="34"/>
      <c r="N67" s="71"/>
      <c r="O67" s="71"/>
      <c r="P67" s="72"/>
      <c r="Q67" s="521"/>
      <c r="R67" s="37" t="s">
        <v>28</v>
      </c>
    </row>
    <row r="68" spans="1:18" ht="45" hidden="1">
      <c r="A68" s="533"/>
      <c r="B68" s="535"/>
      <c r="C68" s="64" t="s">
        <v>141</v>
      </c>
      <c r="D68" s="65"/>
      <c r="E68" s="66"/>
      <c r="F68" s="67"/>
      <c r="G68" s="68"/>
      <c r="H68" s="69"/>
      <c r="I68" s="70"/>
      <c r="J68" s="70"/>
      <c r="K68" s="70"/>
      <c r="L68" s="70"/>
      <c r="M68" s="34"/>
      <c r="N68" s="71"/>
      <c r="O68" s="71"/>
      <c r="P68" s="72"/>
      <c r="Q68" s="521"/>
      <c r="R68" s="37" t="s">
        <v>28</v>
      </c>
    </row>
    <row r="69" spans="1:18" ht="60">
      <c r="A69" s="31">
        <f>1*15</f>
        <v>15</v>
      </c>
      <c r="B69" s="517" t="s">
        <v>142</v>
      </c>
      <c r="C69" s="518"/>
      <c r="D69" s="32" t="s">
        <v>143</v>
      </c>
      <c r="E69" s="59">
        <v>0</v>
      </c>
      <c r="F69" s="34" t="s">
        <v>144</v>
      </c>
      <c r="G69" s="61" t="s">
        <v>101</v>
      </c>
      <c r="H69" s="35">
        <v>1</v>
      </c>
      <c r="I69" s="519">
        <v>1</v>
      </c>
      <c r="J69" s="519"/>
      <c r="K69" s="519"/>
      <c r="L69" s="488">
        <v>1</v>
      </c>
      <c r="M69" s="34" t="s">
        <v>145</v>
      </c>
      <c r="N69" s="32" t="s">
        <v>25</v>
      </c>
      <c r="O69" s="32" t="s">
        <v>26</v>
      </c>
      <c r="P69" s="55" t="s">
        <v>146</v>
      </c>
      <c r="Q69" s="521"/>
      <c r="R69" s="37" t="s">
        <v>28</v>
      </c>
    </row>
    <row r="70" spans="1:18" ht="45" hidden="1">
      <c r="A70" s="533" t="s">
        <v>29</v>
      </c>
      <c r="B70" s="534" t="s">
        <v>30</v>
      </c>
      <c r="C70" s="64" t="s">
        <v>147</v>
      </c>
      <c r="D70" s="65"/>
      <c r="E70" s="66"/>
      <c r="F70" s="67"/>
      <c r="G70" s="68"/>
      <c r="H70" s="69"/>
      <c r="I70" s="70"/>
      <c r="J70" s="70"/>
      <c r="K70" s="70"/>
      <c r="L70" s="70"/>
      <c r="M70" s="34"/>
      <c r="N70" s="71"/>
      <c r="O70" s="71"/>
      <c r="P70" s="72"/>
      <c r="Q70" s="521"/>
      <c r="R70" s="37" t="s">
        <v>28</v>
      </c>
    </row>
    <row r="71" spans="1:18" ht="45" hidden="1">
      <c r="A71" s="533"/>
      <c r="B71" s="534"/>
      <c r="C71" s="64" t="s">
        <v>148</v>
      </c>
      <c r="D71" s="65"/>
      <c r="E71" s="66"/>
      <c r="F71" s="67"/>
      <c r="G71" s="68"/>
      <c r="H71" s="69"/>
      <c r="I71" s="70"/>
      <c r="J71" s="70"/>
      <c r="K71" s="70"/>
      <c r="L71" s="70"/>
      <c r="M71" s="34"/>
      <c r="N71" s="71"/>
      <c r="O71" s="71"/>
      <c r="P71" s="72"/>
      <c r="Q71" s="521"/>
      <c r="R71" s="37" t="s">
        <v>28</v>
      </c>
    </row>
    <row r="72" spans="1:18" ht="75">
      <c r="A72" s="31">
        <v>16</v>
      </c>
      <c r="B72" s="536" t="s">
        <v>149</v>
      </c>
      <c r="C72" s="537"/>
      <c r="D72" s="32" t="s">
        <v>150</v>
      </c>
      <c r="E72" s="59">
        <v>0</v>
      </c>
      <c r="F72" s="34" t="s">
        <v>151</v>
      </c>
      <c r="G72" s="61" t="s">
        <v>85</v>
      </c>
      <c r="H72" s="35">
        <v>1</v>
      </c>
      <c r="I72" s="519">
        <v>1</v>
      </c>
      <c r="J72" s="519"/>
      <c r="K72" s="519"/>
      <c r="L72" s="488">
        <v>1</v>
      </c>
      <c r="M72" s="34" t="s">
        <v>152</v>
      </c>
      <c r="N72" s="32" t="s">
        <v>25</v>
      </c>
      <c r="O72" s="32" t="s">
        <v>26</v>
      </c>
      <c r="P72" s="55" t="s">
        <v>153</v>
      </c>
      <c r="Q72" s="521"/>
      <c r="R72" s="37" t="s">
        <v>28</v>
      </c>
    </row>
    <row r="73" spans="1:18" ht="45" hidden="1">
      <c r="A73" s="533" t="s">
        <v>29</v>
      </c>
      <c r="B73" s="534" t="s">
        <v>30</v>
      </c>
      <c r="C73" s="64" t="s">
        <v>154</v>
      </c>
      <c r="D73" s="65"/>
      <c r="E73" s="80"/>
      <c r="F73" s="67"/>
      <c r="G73" s="68"/>
      <c r="H73" s="69"/>
      <c r="I73" s="70"/>
      <c r="J73" s="70"/>
      <c r="K73" s="70"/>
      <c r="L73" s="70"/>
      <c r="M73" s="34"/>
      <c r="N73" s="71"/>
      <c r="O73" s="71"/>
      <c r="P73" s="72"/>
      <c r="Q73" s="521"/>
      <c r="R73" s="37" t="s">
        <v>28</v>
      </c>
    </row>
    <row r="74" spans="1:18" ht="45" hidden="1">
      <c r="A74" s="533"/>
      <c r="B74" s="534"/>
      <c r="C74" s="64" t="s">
        <v>155</v>
      </c>
      <c r="D74" s="65"/>
      <c r="E74" s="80"/>
      <c r="F74" s="67"/>
      <c r="G74" s="68"/>
      <c r="H74" s="69"/>
      <c r="I74" s="70"/>
      <c r="J74" s="70"/>
      <c r="K74" s="70"/>
      <c r="L74" s="70"/>
      <c r="M74" s="34"/>
      <c r="N74" s="71"/>
      <c r="O74" s="71"/>
      <c r="P74" s="72"/>
      <c r="Q74" s="521"/>
      <c r="R74" s="37" t="s">
        <v>28</v>
      </c>
    </row>
    <row r="75" spans="1:18" ht="90">
      <c r="A75" s="31">
        <v>17</v>
      </c>
      <c r="B75" s="517" t="s">
        <v>156</v>
      </c>
      <c r="C75" s="518"/>
      <c r="D75" s="32" t="s">
        <v>20</v>
      </c>
      <c r="E75" s="59">
        <v>0</v>
      </c>
      <c r="F75" s="34" t="s">
        <v>157</v>
      </c>
      <c r="G75" s="62" t="s">
        <v>158</v>
      </c>
      <c r="H75" s="35">
        <v>1</v>
      </c>
      <c r="I75" s="519">
        <v>1</v>
      </c>
      <c r="J75" s="519"/>
      <c r="K75" s="519"/>
      <c r="L75" s="488">
        <v>0.92630000000000001</v>
      </c>
      <c r="M75" s="34" t="s">
        <v>152</v>
      </c>
      <c r="N75" s="32" t="s">
        <v>25</v>
      </c>
      <c r="O75" s="32" t="s">
        <v>26</v>
      </c>
      <c r="P75" s="55" t="s">
        <v>153</v>
      </c>
      <c r="Q75" s="522"/>
      <c r="R75" s="61" t="s">
        <v>159</v>
      </c>
    </row>
    <row r="76" spans="1:18" ht="30" hidden="1">
      <c r="A76" s="538" t="s">
        <v>29</v>
      </c>
      <c r="B76" s="539" t="s">
        <v>30</v>
      </c>
      <c r="C76" s="81" t="s">
        <v>160</v>
      </c>
      <c r="D76" s="42"/>
      <c r="E76" s="42"/>
      <c r="F76" s="51"/>
      <c r="G76" s="51"/>
      <c r="H76" s="39"/>
      <c r="I76" s="40"/>
      <c r="J76" s="40"/>
      <c r="K76" s="41"/>
      <c r="L76" s="41"/>
      <c r="M76" s="44"/>
      <c r="N76" s="43"/>
      <c r="O76" s="43"/>
      <c r="P76" s="44"/>
      <c r="Q76" s="82"/>
      <c r="R76" s="83"/>
    </row>
    <row r="77" spans="1:18" ht="30" hidden="1">
      <c r="A77" s="538"/>
      <c r="B77" s="539"/>
      <c r="C77" s="81" t="s">
        <v>161</v>
      </c>
      <c r="D77" s="42"/>
      <c r="E77" s="42"/>
      <c r="F77" s="84"/>
      <c r="G77" s="53"/>
      <c r="H77" s="47"/>
      <c r="I77" s="48"/>
      <c r="J77" s="49"/>
      <c r="K77" s="50"/>
      <c r="L77" s="50"/>
      <c r="M77" s="44"/>
      <c r="N77" s="43"/>
      <c r="O77" s="43"/>
      <c r="P77" s="44"/>
      <c r="Q77" s="82"/>
      <c r="R77" s="53"/>
    </row>
    <row r="78" spans="1:18" ht="30" hidden="1">
      <c r="A78" s="538"/>
      <c r="B78" s="539"/>
      <c r="C78" s="81" t="s">
        <v>162</v>
      </c>
      <c r="D78" s="85"/>
      <c r="E78" s="85"/>
      <c r="F78" s="84"/>
      <c r="G78" s="53"/>
      <c r="H78" s="47"/>
      <c r="I78" s="49"/>
      <c r="J78" s="49"/>
      <c r="K78" s="49"/>
      <c r="L78" s="49"/>
      <c r="M78" s="54"/>
      <c r="N78" s="43"/>
      <c r="O78" s="43"/>
      <c r="P78" s="54"/>
      <c r="Q78" s="82"/>
      <c r="R78" s="53"/>
    </row>
    <row r="79" spans="1:18" hidden="1">
      <c r="A79" s="538"/>
      <c r="B79" s="539"/>
      <c r="C79" s="81" t="s">
        <v>163</v>
      </c>
      <c r="D79" s="42"/>
      <c r="E79" s="85"/>
      <c r="F79" s="84"/>
      <c r="G79" s="53"/>
      <c r="H79" s="47"/>
      <c r="I79" s="49"/>
      <c r="J79" s="49"/>
      <c r="K79" s="49"/>
      <c r="L79" s="49"/>
      <c r="M79" s="54"/>
      <c r="N79" s="43"/>
      <c r="O79" s="43"/>
      <c r="P79" s="54"/>
      <c r="Q79" s="82"/>
      <c r="R79" s="53"/>
    </row>
    <row r="80" spans="1:18" ht="30" hidden="1">
      <c r="A80" s="538"/>
      <c r="B80" s="539"/>
      <c r="C80" s="81" t="s">
        <v>164</v>
      </c>
      <c r="D80" s="42"/>
      <c r="E80" s="42"/>
      <c r="F80" s="84"/>
      <c r="G80" s="53"/>
      <c r="H80" s="47"/>
      <c r="I80" s="49"/>
      <c r="J80" s="49"/>
      <c r="K80" s="50"/>
      <c r="L80" s="50"/>
      <c r="M80" s="44"/>
      <c r="N80" s="43"/>
      <c r="O80" s="43"/>
      <c r="P80" s="44"/>
      <c r="Q80" s="82"/>
      <c r="R80" s="53"/>
    </row>
    <row r="81" spans="1:18" ht="75">
      <c r="A81" s="86">
        <v>18</v>
      </c>
      <c r="B81" s="536" t="s">
        <v>165</v>
      </c>
      <c r="C81" s="540"/>
      <c r="D81" s="87" t="s">
        <v>20</v>
      </c>
      <c r="E81" s="59">
        <v>0</v>
      </c>
      <c r="F81" s="88" t="s">
        <v>166</v>
      </c>
      <c r="G81" s="89" t="s">
        <v>167</v>
      </c>
      <c r="H81" s="35">
        <v>1</v>
      </c>
      <c r="I81" s="519">
        <v>0.8</v>
      </c>
      <c r="J81" s="519"/>
      <c r="K81" s="519"/>
      <c r="L81" s="488">
        <v>0.8</v>
      </c>
      <c r="M81" s="90" t="s">
        <v>168</v>
      </c>
      <c r="N81" s="36" t="s">
        <v>169</v>
      </c>
      <c r="O81" s="36" t="s">
        <v>122</v>
      </c>
      <c r="P81" s="90" t="s">
        <v>40</v>
      </c>
      <c r="Q81" s="82">
        <v>10000000</v>
      </c>
      <c r="R81" s="91" t="s">
        <v>170</v>
      </c>
    </row>
    <row r="82" spans="1:18" ht="30" hidden="1">
      <c r="A82" s="538" t="s">
        <v>29</v>
      </c>
      <c r="B82" s="539" t="s">
        <v>30</v>
      </c>
      <c r="C82" s="92" t="s">
        <v>171</v>
      </c>
      <c r="D82" s="87" t="s">
        <v>20</v>
      </c>
      <c r="E82" s="93"/>
      <c r="F82" s="51"/>
      <c r="G82" s="94"/>
      <c r="H82" s="56"/>
      <c r="I82" s="57"/>
      <c r="J82" s="57"/>
      <c r="K82" s="57"/>
      <c r="L82" s="57"/>
      <c r="M82" s="95"/>
      <c r="N82" s="36" t="s">
        <v>14</v>
      </c>
      <c r="O82" s="36" t="s">
        <v>122</v>
      </c>
      <c r="P82" s="95"/>
      <c r="Q82" s="82"/>
      <c r="R82" s="96"/>
    </row>
    <row r="83" spans="1:18" ht="60" hidden="1">
      <c r="A83" s="538"/>
      <c r="B83" s="530"/>
      <c r="C83" s="92" t="s">
        <v>172</v>
      </c>
      <c r="D83" s="87" t="s">
        <v>20</v>
      </c>
      <c r="E83" s="97" t="s">
        <v>173</v>
      </c>
      <c r="F83" s="51"/>
      <c r="G83" s="94"/>
      <c r="H83" s="56"/>
      <c r="I83" s="57"/>
      <c r="J83" s="57"/>
      <c r="K83" s="57"/>
      <c r="L83" s="57"/>
      <c r="M83" s="95"/>
      <c r="N83" s="36" t="s">
        <v>14</v>
      </c>
      <c r="O83" s="36" t="s">
        <v>122</v>
      </c>
      <c r="P83" s="95"/>
      <c r="Q83" s="82">
        <v>150000</v>
      </c>
      <c r="R83" s="98"/>
    </row>
    <row r="84" spans="1:18" ht="30" hidden="1">
      <c r="A84" s="538"/>
      <c r="B84" s="530"/>
      <c r="C84" s="92" t="s">
        <v>174</v>
      </c>
      <c r="D84" s="87" t="s">
        <v>20</v>
      </c>
      <c r="E84" s="99"/>
      <c r="F84" s="51"/>
      <c r="G84" s="94"/>
      <c r="H84" s="56"/>
      <c r="I84" s="57"/>
      <c r="J84" s="57"/>
      <c r="K84" s="57"/>
      <c r="L84" s="57"/>
      <c r="M84" s="95"/>
      <c r="N84" s="36" t="s">
        <v>14</v>
      </c>
      <c r="O84" s="36" t="s">
        <v>122</v>
      </c>
      <c r="P84" s="95"/>
      <c r="Q84" s="82"/>
      <c r="R84" s="96"/>
    </row>
    <row r="85" spans="1:18" ht="60" hidden="1">
      <c r="A85" s="538"/>
      <c r="B85" s="530"/>
      <c r="C85" s="92" t="s">
        <v>175</v>
      </c>
      <c r="D85" s="87" t="s">
        <v>20</v>
      </c>
      <c r="E85" s="99"/>
      <c r="F85" s="51"/>
      <c r="G85" s="94"/>
      <c r="H85" s="56"/>
      <c r="I85" s="57"/>
      <c r="J85" s="57"/>
      <c r="K85" s="57"/>
      <c r="L85" s="57"/>
      <c r="M85" s="95"/>
      <c r="N85" s="36" t="s">
        <v>14</v>
      </c>
      <c r="O85" s="36" t="s">
        <v>122</v>
      </c>
      <c r="P85" s="95"/>
      <c r="Q85" s="82"/>
      <c r="R85" s="96"/>
    </row>
    <row r="86" spans="1:18" ht="60" hidden="1">
      <c r="A86" s="538"/>
      <c r="B86" s="530"/>
      <c r="C86" s="92" t="s">
        <v>176</v>
      </c>
      <c r="D86" s="87" t="s">
        <v>20</v>
      </c>
      <c r="E86" s="99"/>
      <c r="F86" s="51"/>
      <c r="G86" s="94"/>
      <c r="H86" s="56"/>
      <c r="I86" s="57"/>
      <c r="J86" s="57"/>
      <c r="K86" s="57"/>
      <c r="L86" s="57"/>
      <c r="M86" s="95"/>
      <c r="N86" s="36" t="s">
        <v>14</v>
      </c>
      <c r="O86" s="36" t="s">
        <v>122</v>
      </c>
      <c r="P86" s="95"/>
      <c r="Q86" s="82"/>
      <c r="R86" s="96"/>
    </row>
    <row r="87" spans="1:18" ht="75">
      <c r="A87" s="86">
        <v>19</v>
      </c>
      <c r="B87" s="536" t="s">
        <v>177</v>
      </c>
      <c r="C87" s="540"/>
      <c r="D87" s="87" t="s">
        <v>20</v>
      </c>
      <c r="E87" s="100">
        <v>0</v>
      </c>
      <c r="F87" s="88" t="s">
        <v>178</v>
      </c>
      <c r="G87" s="88" t="s">
        <v>179</v>
      </c>
      <c r="H87" s="35">
        <v>1</v>
      </c>
      <c r="I87" s="519">
        <v>1</v>
      </c>
      <c r="J87" s="519"/>
      <c r="K87" s="519"/>
      <c r="L87" s="488">
        <v>0.9</v>
      </c>
      <c r="M87" s="90" t="s">
        <v>180</v>
      </c>
      <c r="N87" s="36" t="s">
        <v>25</v>
      </c>
      <c r="O87" s="36" t="s">
        <v>122</v>
      </c>
      <c r="P87" s="90" t="s">
        <v>181</v>
      </c>
      <c r="Q87" s="82">
        <v>130000</v>
      </c>
      <c r="R87" s="101"/>
    </row>
    <row r="88" spans="1:18" ht="60" hidden="1">
      <c r="A88" s="538" t="s">
        <v>29</v>
      </c>
      <c r="B88" s="539" t="s">
        <v>30</v>
      </c>
      <c r="C88" s="92" t="s">
        <v>182</v>
      </c>
      <c r="D88" s="99"/>
      <c r="E88" s="102"/>
      <c r="F88" s="51"/>
      <c r="G88" s="94"/>
      <c r="H88" s="56"/>
      <c r="I88" s="57"/>
      <c r="J88" s="57"/>
      <c r="K88" s="57"/>
      <c r="L88" s="57"/>
      <c r="M88" s="94"/>
      <c r="N88" s="36" t="s">
        <v>25</v>
      </c>
      <c r="O88" s="36" t="s">
        <v>122</v>
      </c>
      <c r="P88" s="94"/>
      <c r="Q88" s="82"/>
      <c r="R88" s="96"/>
    </row>
    <row r="89" spans="1:18" ht="45" hidden="1">
      <c r="A89" s="538"/>
      <c r="B89" s="539"/>
      <c r="C89" s="92" t="s">
        <v>183</v>
      </c>
      <c r="D89" s="99"/>
      <c r="E89" s="102"/>
      <c r="F89" s="51"/>
      <c r="G89" s="94"/>
      <c r="H89" s="56"/>
      <c r="I89" s="57"/>
      <c r="J89" s="57"/>
      <c r="K89" s="57"/>
      <c r="L89" s="57"/>
      <c r="M89" s="94"/>
      <c r="N89" s="36" t="s">
        <v>25</v>
      </c>
      <c r="O89" s="36" t="s">
        <v>122</v>
      </c>
      <c r="P89" s="94"/>
      <c r="Q89" s="82">
        <v>70000.02</v>
      </c>
      <c r="R89" s="98"/>
    </row>
    <row r="90" spans="1:18" ht="30" hidden="1">
      <c r="A90" s="538"/>
      <c r="B90" s="539"/>
      <c r="C90" s="92" t="s">
        <v>184</v>
      </c>
      <c r="D90" s="99"/>
      <c r="E90" s="102"/>
      <c r="F90" s="51"/>
      <c r="G90" s="94"/>
      <c r="H90" s="56"/>
      <c r="I90" s="57"/>
      <c r="J90" s="57"/>
      <c r="K90" s="57"/>
      <c r="L90" s="57"/>
      <c r="M90" s="94"/>
      <c r="N90" s="36" t="s">
        <v>25</v>
      </c>
      <c r="O90" s="36" t="s">
        <v>122</v>
      </c>
      <c r="P90" s="94"/>
      <c r="Q90" s="82"/>
      <c r="R90" s="96"/>
    </row>
    <row r="91" spans="1:18" ht="45" hidden="1">
      <c r="A91" s="538"/>
      <c r="B91" s="539"/>
      <c r="C91" s="92" t="s">
        <v>185</v>
      </c>
      <c r="D91" s="99"/>
      <c r="E91" s="102"/>
      <c r="F91" s="51" t="s">
        <v>186</v>
      </c>
      <c r="G91" s="94"/>
      <c r="H91" s="56"/>
      <c r="I91" s="57"/>
      <c r="J91" s="57"/>
      <c r="K91" s="57"/>
      <c r="L91" s="57"/>
      <c r="M91" s="94"/>
      <c r="N91" s="36" t="s">
        <v>25</v>
      </c>
      <c r="O91" s="36" t="s">
        <v>122</v>
      </c>
      <c r="P91" s="94"/>
      <c r="Q91" s="82"/>
      <c r="R91" s="96"/>
    </row>
    <row r="92" spans="1:18" ht="30" hidden="1">
      <c r="A92" s="538"/>
      <c r="B92" s="539"/>
      <c r="C92" s="92" t="s">
        <v>187</v>
      </c>
      <c r="D92" s="99"/>
      <c r="E92" s="102"/>
      <c r="F92" s="51" t="s">
        <v>188</v>
      </c>
      <c r="G92" s="94"/>
      <c r="H92" s="56"/>
      <c r="I92" s="57"/>
      <c r="J92" s="57"/>
      <c r="K92" s="57"/>
      <c r="L92" s="57"/>
      <c r="M92" s="94"/>
      <c r="N92" s="36" t="s">
        <v>25</v>
      </c>
      <c r="O92" s="36" t="s">
        <v>122</v>
      </c>
      <c r="P92" s="94"/>
      <c r="Q92" s="82"/>
      <c r="R92" s="96"/>
    </row>
    <row r="93" spans="1:18" ht="45" hidden="1">
      <c r="A93" s="538"/>
      <c r="B93" s="539"/>
      <c r="C93" s="92" t="s">
        <v>189</v>
      </c>
      <c r="D93" s="99"/>
      <c r="E93" s="102"/>
      <c r="F93" s="51" t="s">
        <v>190</v>
      </c>
      <c r="G93" s="94"/>
      <c r="H93" s="56"/>
      <c r="I93" s="57"/>
      <c r="J93" s="57"/>
      <c r="K93" s="57"/>
      <c r="L93" s="57"/>
      <c r="M93" s="94"/>
      <c r="N93" s="36" t="s">
        <v>25</v>
      </c>
      <c r="O93" s="36" t="s">
        <v>122</v>
      </c>
      <c r="P93" s="94"/>
      <c r="Q93" s="82"/>
      <c r="R93" s="96"/>
    </row>
    <row r="94" spans="1:18" ht="105">
      <c r="A94" s="86">
        <v>20</v>
      </c>
      <c r="B94" s="536" t="s">
        <v>191</v>
      </c>
      <c r="C94" s="537"/>
      <c r="D94" s="36" t="s">
        <v>192</v>
      </c>
      <c r="E94" s="100">
        <v>0</v>
      </c>
      <c r="F94" s="149" t="s">
        <v>193</v>
      </c>
      <c r="G94" s="149" t="s">
        <v>194</v>
      </c>
      <c r="H94" s="35">
        <v>1</v>
      </c>
      <c r="I94" s="519">
        <v>0.8</v>
      </c>
      <c r="J94" s="519"/>
      <c r="K94" s="519"/>
      <c r="L94" s="489">
        <v>0.8</v>
      </c>
      <c r="M94" s="89" t="s">
        <v>195</v>
      </c>
      <c r="N94" s="36" t="s">
        <v>169</v>
      </c>
      <c r="O94" s="36" t="s">
        <v>122</v>
      </c>
      <c r="P94" s="89" t="s">
        <v>196</v>
      </c>
      <c r="Q94" s="82">
        <v>11619200</v>
      </c>
      <c r="R94" s="101"/>
    </row>
    <row r="95" spans="1:18" ht="45" hidden="1">
      <c r="A95" s="538" t="s">
        <v>29</v>
      </c>
      <c r="B95" s="539"/>
      <c r="C95" s="92" t="s">
        <v>197</v>
      </c>
      <c r="D95" s="85"/>
      <c r="E95" s="102"/>
      <c r="F95" s="97" t="s">
        <v>198</v>
      </c>
      <c r="G95" s="94"/>
      <c r="H95" s="56"/>
      <c r="I95" s="57"/>
      <c r="J95" s="57"/>
      <c r="K95" s="57"/>
      <c r="L95" s="57"/>
      <c r="M95" s="94"/>
      <c r="N95" s="36" t="s">
        <v>169</v>
      </c>
      <c r="O95" s="43"/>
      <c r="P95" s="94"/>
      <c r="Q95" s="94"/>
      <c r="R95" s="96"/>
    </row>
    <row r="96" spans="1:18" ht="30" hidden="1">
      <c r="A96" s="538"/>
      <c r="B96" s="539"/>
      <c r="C96" s="92" t="s">
        <v>199</v>
      </c>
      <c r="D96" s="85"/>
      <c r="E96" s="102"/>
      <c r="F96" s="92" t="s">
        <v>200</v>
      </c>
      <c r="G96" s="94"/>
      <c r="H96" s="56"/>
      <c r="I96" s="57"/>
      <c r="J96" s="57"/>
      <c r="K96" s="57"/>
      <c r="L96" s="57"/>
      <c r="M96" s="94"/>
      <c r="N96" s="36" t="s">
        <v>169</v>
      </c>
      <c r="O96" s="43"/>
      <c r="P96" s="94"/>
      <c r="Q96" s="94"/>
      <c r="R96" s="96"/>
    </row>
    <row r="97" spans="1:18" ht="45" hidden="1">
      <c r="A97" s="538"/>
      <c r="B97" s="539"/>
      <c r="C97" s="92" t="s">
        <v>201</v>
      </c>
      <c r="D97" s="85"/>
      <c r="E97" s="102"/>
      <c r="F97" s="92"/>
      <c r="G97" s="94"/>
      <c r="H97" s="56"/>
      <c r="I97" s="57"/>
      <c r="J97" s="57"/>
      <c r="K97" s="57"/>
      <c r="L97" s="57"/>
      <c r="M97" s="94"/>
      <c r="N97" s="36" t="s">
        <v>169</v>
      </c>
      <c r="O97" s="43"/>
      <c r="P97" s="94"/>
      <c r="Q97" s="94"/>
      <c r="R97" s="96"/>
    </row>
    <row r="98" spans="1:18" ht="30" hidden="1">
      <c r="A98" s="538"/>
      <c r="B98" s="539"/>
      <c r="C98" s="92" t="s">
        <v>202</v>
      </c>
      <c r="D98" s="85"/>
      <c r="E98" s="102"/>
      <c r="F98" s="92"/>
      <c r="G98" s="94"/>
      <c r="H98" s="56"/>
      <c r="I98" s="57"/>
      <c r="J98" s="57"/>
      <c r="K98" s="57"/>
      <c r="L98" s="57"/>
      <c r="M98" s="94"/>
      <c r="N98" s="36" t="s">
        <v>169</v>
      </c>
      <c r="O98" s="43"/>
      <c r="P98" s="94"/>
      <c r="Q98" s="94"/>
      <c r="R98" s="96"/>
    </row>
    <row r="99" spans="1:18" ht="30" hidden="1">
      <c r="A99" s="538"/>
      <c r="B99" s="539"/>
      <c r="C99" s="92" t="s">
        <v>203</v>
      </c>
      <c r="D99" s="85"/>
      <c r="E99" s="102"/>
      <c r="F99" s="97"/>
      <c r="G99" s="94"/>
      <c r="H99" s="56"/>
      <c r="I99" s="57"/>
      <c r="J99" s="57"/>
      <c r="K99" s="57"/>
      <c r="L99" s="57"/>
      <c r="M99" s="94"/>
      <c r="N99" s="36" t="s">
        <v>169</v>
      </c>
      <c r="O99" s="43"/>
      <c r="P99" s="94"/>
      <c r="Q99" s="94"/>
      <c r="R99" s="96"/>
    </row>
    <row r="100" spans="1:18" ht="30" hidden="1">
      <c r="A100" s="538"/>
      <c r="B100" s="539"/>
      <c r="C100" s="92" t="s">
        <v>204</v>
      </c>
      <c r="D100" s="85"/>
      <c r="E100" s="102"/>
      <c r="F100" s="51"/>
      <c r="G100" s="94"/>
      <c r="H100" s="56"/>
      <c r="I100" s="57"/>
      <c r="J100" s="57"/>
      <c r="K100" s="57"/>
      <c r="L100" s="57"/>
      <c r="M100" s="94"/>
      <c r="N100" s="36" t="s">
        <v>169</v>
      </c>
      <c r="O100" s="43"/>
      <c r="P100" s="94"/>
      <c r="Q100" s="94"/>
      <c r="R100" s="96"/>
    </row>
    <row r="101" spans="1:18" ht="30" hidden="1">
      <c r="A101" s="538"/>
      <c r="B101" s="539"/>
      <c r="C101" s="92" t="s">
        <v>205</v>
      </c>
      <c r="D101" s="85"/>
      <c r="E101" s="102"/>
      <c r="F101" s="51"/>
      <c r="G101" s="94"/>
      <c r="H101" s="56"/>
      <c r="I101" s="57"/>
      <c r="J101" s="57"/>
      <c r="K101" s="57"/>
      <c r="L101" s="57"/>
      <c r="M101" s="94"/>
      <c r="N101" s="36" t="s">
        <v>169</v>
      </c>
      <c r="O101" s="43"/>
      <c r="P101" s="94"/>
      <c r="Q101" s="94"/>
      <c r="R101" s="96"/>
    </row>
    <row r="102" spans="1:18" ht="75">
      <c r="A102" s="86">
        <v>21</v>
      </c>
      <c r="B102" s="536" t="s">
        <v>206</v>
      </c>
      <c r="C102" s="541"/>
      <c r="D102" s="36" t="s">
        <v>20</v>
      </c>
      <c r="E102" s="100">
        <v>0</v>
      </c>
      <c r="F102" s="88" t="s">
        <v>207</v>
      </c>
      <c r="G102" s="88" t="s">
        <v>208</v>
      </c>
      <c r="H102" s="35">
        <v>1</v>
      </c>
      <c r="I102" s="519">
        <v>0.8</v>
      </c>
      <c r="J102" s="519"/>
      <c r="K102" s="519"/>
      <c r="L102" s="488">
        <v>0.8</v>
      </c>
      <c r="M102" s="88" t="str">
        <f>+M72</f>
        <v>No obtener la informaciones verídicas</v>
      </c>
      <c r="N102" s="36" t="s">
        <v>169</v>
      </c>
      <c r="O102" s="36" t="s">
        <v>122</v>
      </c>
      <c r="P102" s="88" t="s">
        <v>209</v>
      </c>
      <c r="Q102" s="89"/>
      <c r="R102" s="61" t="s">
        <v>159</v>
      </c>
    </row>
    <row r="103" spans="1:18" ht="25.5" hidden="1">
      <c r="A103" s="542" t="s">
        <v>29</v>
      </c>
      <c r="B103" s="543"/>
      <c r="C103" s="222" t="s">
        <v>210</v>
      </c>
      <c r="D103" s="103"/>
      <c r="E103" s="104"/>
      <c r="F103" s="105"/>
      <c r="G103" s="106"/>
      <c r="H103" s="107"/>
      <c r="I103" s="57"/>
      <c r="J103" s="57"/>
      <c r="K103" s="57"/>
      <c r="L103" s="57"/>
      <c r="M103" s="106"/>
      <c r="N103" s="108"/>
      <c r="O103" s="108"/>
      <c r="P103" s="106"/>
      <c r="Q103" s="106"/>
      <c r="R103" s="106"/>
    </row>
    <row r="104" spans="1:18" ht="25.5" hidden="1">
      <c r="A104" s="542"/>
      <c r="B104" s="543"/>
      <c r="C104" s="222" t="s">
        <v>211</v>
      </c>
      <c r="D104" s="103"/>
      <c r="E104" s="104"/>
      <c r="F104" s="105"/>
      <c r="G104" s="106"/>
      <c r="H104" s="107"/>
      <c r="I104" s="57"/>
      <c r="J104" s="57"/>
      <c r="K104" s="57"/>
      <c r="L104" s="57"/>
      <c r="M104" s="106"/>
      <c r="N104" s="108"/>
      <c r="O104" s="108"/>
      <c r="P104" s="106"/>
      <c r="Q104" s="106"/>
      <c r="R104" s="106"/>
    </row>
    <row r="105" spans="1:18" ht="25.5" hidden="1">
      <c r="A105" s="542"/>
      <c r="B105" s="543"/>
      <c r="C105" s="222" t="s">
        <v>212</v>
      </c>
      <c r="D105" s="103"/>
      <c r="E105" s="104"/>
      <c r="F105" s="105"/>
      <c r="G105" s="106"/>
      <c r="H105" s="107"/>
      <c r="I105" s="57"/>
      <c r="J105" s="57"/>
      <c r="K105" s="57"/>
      <c r="L105" s="57"/>
      <c r="M105" s="106"/>
      <c r="N105" s="108"/>
      <c r="O105" s="108"/>
      <c r="P105" s="106"/>
      <c r="Q105" s="106"/>
      <c r="R105" s="106"/>
    </row>
    <row r="106" spans="1:18" hidden="1">
      <c r="A106" s="542"/>
      <c r="B106" s="543"/>
      <c r="C106" s="222" t="s">
        <v>213</v>
      </c>
      <c r="D106" s="103"/>
      <c r="E106" s="104"/>
      <c r="F106" s="105"/>
      <c r="G106" s="106"/>
      <c r="H106" s="107"/>
      <c r="I106" s="57"/>
      <c r="J106" s="57"/>
      <c r="K106" s="57"/>
      <c r="L106" s="57"/>
      <c r="M106" s="106"/>
      <c r="N106" s="108"/>
      <c r="O106" s="108"/>
      <c r="P106" s="106"/>
      <c r="Q106" s="106"/>
      <c r="R106" s="106"/>
    </row>
    <row r="107" spans="1:18" ht="25.5" hidden="1">
      <c r="A107" s="542"/>
      <c r="B107" s="543"/>
      <c r="C107" s="222" t="s">
        <v>214</v>
      </c>
      <c r="D107" s="103"/>
      <c r="E107" s="104"/>
      <c r="F107" s="105"/>
      <c r="G107" s="106"/>
      <c r="H107" s="107"/>
      <c r="I107" s="57"/>
      <c r="J107" s="57"/>
      <c r="K107" s="57"/>
      <c r="L107" s="57"/>
      <c r="M107" s="106"/>
      <c r="N107" s="108"/>
      <c r="O107" s="108"/>
      <c r="P107" s="106"/>
      <c r="Q107" s="106"/>
      <c r="R107" s="106"/>
    </row>
    <row r="108" spans="1:18" ht="25.5" hidden="1">
      <c r="A108" s="542"/>
      <c r="B108" s="543"/>
      <c r="C108" s="222" t="s">
        <v>215</v>
      </c>
      <c r="D108" s="103"/>
      <c r="E108" s="104"/>
      <c r="F108" s="105"/>
      <c r="G108" s="106"/>
      <c r="H108" s="107"/>
      <c r="I108" s="57"/>
      <c r="J108" s="57"/>
      <c r="K108" s="57"/>
      <c r="L108" s="57"/>
      <c r="M108" s="106"/>
      <c r="N108" s="108"/>
      <c r="O108" s="108"/>
      <c r="P108" s="106"/>
      <c r="Q108" s="106"/>
      <c r="R108" s="106"/>
    </row>
    <row r="109" spans="1:18" ht="18.75" hidden="1">
      <c r="A109" s="109"/>
      <c r="B109" s="110"/>
      <c r="C109" s="111"/>
      <c r="D109" s="112"/>
      <c r="E109" s="112"/>
      <c r="F109" s="112"/>
      <c r="G109" s="112"/>
      <c r="H109" s="113"/>
      <c r="I109" s="114"/>
      <c r="J109" s="114"/>
      <c r="K109" s="114"/>
      <c r="L109" s="114"/>
      <c r="M109" s="112"/>
      <c r="N109" s="112"/>
      <c r="O109" s="112"/>
      <c r="P109" s="115"/>
      <c r="Q109" s="115"/>
      <c r="R109" s="116"/>
    </row>
    <row r="110" spans="1:18" ht="15.75" hidden="1">
      <c r="A110" s="117"/>
      <c r="B110" s="118"/>
      <c r="C110" s="119"/>
      <c r="D110" s="120"/>
      <c r="E110" s="120"/>
      <c r="F110" s="121"/>
      <c r="G110" s="120"/>
      <c r="H110" s="113"/>
      <c r="I110" s="114"/>
      <c r="J110" s="114"/>
      <c r="K110" s="122"/>
      <c r="L110" s="122"/>
      <c r="M110" s="120"/>
      <c r="N110" s="123"/>
      <c r="O110" s="123"/>
      <c r="P110" s="118"/>
      <c r="Q110" s="118"/>
      <c r="R110" s="118"/>
    </row>
    <row r="111" spans="1:18" ht="15.75">
      <c r="A111" s="124"/>
      <c r="B111" s="125"/>
      <c r="C111" s="126"/>
      <c r="D111" s="127"/>
      <c r="E111" s="127"/>
      <c r="F111" s="128"/>
      <c r="G111" s="125"/>
      <c r="H111" s="129"/>
      <c r="I111" s="130"/>
      <c r="J111" s="130"/>
      <c r="K111" s="130"/>
      <c r="L111" s="130"/>
      <c r="M111" s="125"/>
      <c r="N111" s="131"/>
      <c r="O111" s="128"/>
      <c r="P111" s="125"/>
      <c r="Q111" s="125"/>
      <c r="R111" s="125"/>
    </row>
  </sheetData>
  <mergeCells count="94">
    <mergeCell ref="A103:A108"/>
    <mergeCell ref="B103:B108"/>
    <mergeCell ref="B94:C94"/>
    <mergeCell ref="I94:K94"/>
    <mergeCell ref="A95:A101"/>
    <mergeCell ref="B95:B101"/>
    <mergeCell ref="B102:C102"/>
    <mergeCell ref="I102:K102"/>
    <mergeCell ref="A82:A86"/>
    <mergeCell ref="B82:B86"/>
    <mergeCell ref="B87:C87"/>
    <mergeCell ref="I87:K87"/>
    <mergeCell ref="A88:A93"/>
    <mergeCell ref="B88:B93"/>
    <mergeCell ref="B75:C75"/>
    <mergeCell ref="I75:K75"/>
    <mergeCell ref="A76:A80"/>
    <mergeCell ref="B76:B80"/>
    <mergeCell ref="B81:C81"/>
    <mergeCell ref="I81:K81"/>
    <mergeCell ref="A70:A71"/>
    <mergeCell ref="B70:B71"/>
    <mergeCell ref="B72:C72"/>
    <mergeCell ref="I72:K72"/>
    <mergeCell ref="A73:A74"/>
    <mergeCell ref="B73:B74"/>
    <mergeCell ref="I65:K65"/>
    <mergeCell ref="A66:A68"/>
    <mergeCell ref="B66:B68"/>
    <mergeCell ref="B69:C69"/>
    <mergeCell ref="I69:K69"/>
    <mergeCell ref="A56:A58"/>
    <mergeCell ref="B56:B58"/>
    <mergeCell ref="B59:C59"/>
    <mergeCell ref="I59:K59"/>
    <mergeCell ref="A60:A62"/>
    <mergeCell ref="B60:B62"/>
    <mergeCell ref="A47:A49"/>
    <mergeCell ref="B47:B49"/>
    <mergeCell ref="B50:C50"/>
    <mergeCell ref="I50:K50"/>
    <mergeCell ref="A51:A54"/>
    <mergeCell ref="B51:B54"/>
    <mergeCell ref="A41:A42"/>
    <mergeCell ref="B41:B42"/>
    <mergeCell ref="B43:C43"/>
    <mergeCell ref="I43:K43"/>
    <mergeCell ref="A44:A45"/>
    <mergeCell ref="B44:B45"/>
    <mergeCell ref="A31:A35"/>
    <mergeCell ref="B31:B35"/>
    <mergeCell ref="B36:C36"/>
    <mergeCell ref="I36:K36"/>
    <mergeCell ref="A37:A39"/>
    <mergeCell ref="B37:B39"/>
    <mergeCell ref="A23:A25"/>
    <mergeCell ref="B23:B25"/>
    <mergeCell ref="B26:C26"/>
    <mergeCell ref="I26:K26"/>
    <mergeCell ref="A27:A29"/>
    <mergeCell ref="B27:B29"/>
    <mergeCell ref="A13:A17"/>
    <mergeCell ref="B13:B17"/>
    <mergeCell ref="B18:C18"/>
    <mergeCell ref="I18:K18"/>
    <mergeCell ref="A19:A21"/>
    <mergeCell ref="B19:B21"/>
    <mergeCell ref="B10:L10"/>
    <mergeCell ref="M10:P10"/>
    <mergeCell ref="Q10:R10"/>
    <mergeCell ref="B11:C11"/>
    <mergeCell ref="I11:K11"/>
    <mergeCell ref="B12:C12"/>
    <mergeCell ref="I12:K12"/>
    <mergeCell ref="Q12:Q75"/>
    <mergeCell ref="B22:C22"/>
    <mergeCell ref="I22:K22"/>
    <mergeCell ref="B30:C30"/>
    <mergeCell ref="I30:K30"/>
    <mergeCell ref="B40:C40"/>
    <mergeCell ref="I40:K40"/>
    <mergeCell ref="B46:C46"/>
    <mergeCell ref="I46:K46"/>
    <mergeCell ref="B55:C55"/>
    <mergeCell ref="I55:K55"/>
    <mergeCell ref="B63:C63"/>
    <mergeCell ref="I63:K63"/>
    <mergeCell ref="B65:C65"/>
    <mergeCell ref="A7:R8"/>
    <mergeCell ref="G1:R4"/>
    <mergeCell ref="T3:V3"/>
    <mergeCell ref="T4:V4"/>
    <mergeCell ref="H5:M5"/>
    <mergeCell ref="P5:Q5"/>
  </mergeCells>
  <dataValidations count="1">
    <dataValidation allowBlank="1" showInputMessage="1" showErrorMessage="1" error="$" sqref="Q76:Q102 Q12" xr:uid="{4403C0EB-2D9B-44CE-A9DE-CCD109BED498}"/>
  </dataValidation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E1C0E-DC1F-4648-B89C-B4445F302377}">
  <sheetPr>
    <tabColor theme="3" tint="0.79998168889431442"/>
  </sheetPr>
  <dimension ref="A1:V51"/>
  <sheetViews>
    <sheetView topLeftCell="A4" zoomScale="40" zoomScaleNormal="40" zoomScaleSheetLayoutView="40" zoomScalePageLayoutView="70" workbookViewId="0">
      <selection activeCell="L87" sqref="L87"/>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32" bestFit="1" customWidth="1"/>
    <col min="9" max="11" width="3.28515625" style="133" customWidth="1"/>
    <col min="12" max="12" width="9.85546875" style="133"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512" t="s">
        <v>1474</v>
      </c>
      <c r="H1" s="512"/>
      <c r="I1" s="512"/>
      <c r="J1" s="512"/>
      <c r="K1" s="512"/>
      <c r="L1" s="512"/>
      <c r="M1" s="512"/>
      <c r="N1" s="512"/>
      <c r="O1" s="512"/>
      <c r="P1" s="512"/>
      <c r="Q1" s="512"/>
      <c r="R1" s="512"/>
    </row>
    <row r="2" spans="1:22" ht="19.5" customHeight="1">
      <c r="A2" s="1"/>
      <c r="B2" s="3"/>
      <c r="C2" s="3"/>
      <c r="D2" s="3"/>
      <c r="E2" s="3"/>
      <c r="F2" s="3"/>
      <c r="G2" s="512"/>
      <c r="H2" s="512"/>
      <c r="I2" s="512"/>
      <c r="J2" s="512"/>
      <c r="K2" s="512"/>
      <c r="L2" s="512"/>
      <c r="M2" s="512"/>
      <c r="N2" s="512"/>
      <c r="O2" s="512"/>
      <c r="P2" s="512"/>
      <c r="Q2" s="512"/>
      <c r="R2" s="512"/>
    </row>
    <row r="3" spans="1:22" ht="19.5" customHeight="1">
      <c r="A3" s="1"/>
      <c r="B3" s="4"/>
      <c r="C3" s="3"/>
      <c r="D3" s="3"/>
      <c r="E3" s="3"/>
      <c r="F3" s="3"/>
      <c r="G3" s="512"/>
      <c r="H3" s="512"/>
      <c r="I3" s="512"/>
      <c r="J3" s="512"/>
      <c r="K3" s="512"/>
      <c r="L3" s="512"/>
      <c r="M3" s="512"/>
      <c r="N3" s="512"/>
      <c r="O3" s="512"/>
      <c r="P3" s="512"/>
      <c r="Q3" s="512"/>
      <c r="R3" s="512"/>
      <c r="T3" s="513"/>
      <c r="U3" s="513"/>
      <c r="V3" s="513"/>
    </row>
    <row r="4" spans="1:22" ht="36" customHeight="1" thickBot="1">
      <c r="A4" s="1"/>
      <c r="B4" s="5"/>
      <c r="C4" s="5"/>
      <c r="D4" s="5"/>
      <c r="E4" s="5"/>
      <c r="F4" s="5"/>
      <c r="G4" s="512"/>
      <c r="H4" s="512"/>
      <c r="I4" s="512"/>
      <c r="J4" s="512"/>
      <c r="K4" s="512"/>
      <c r="L4" s="512"/>
      <c r="M4" s="512"/>
      <c r="N4" s="512"/>
      <c r="O4" s="512"/>
      <c r="P4" s="512"/>
      <c r="Q4" s="512"/>
      <c r="R4" s="512"/>
      <c r="T4" s="514"/>
      <c r="U4" s="514"/>
      <c r="V4" s="514"/>
    </row>
    <row r="5" spans="1:22" ht="19.5" thickTop="1">
      <c r="A5" s="6"/>
      <c r="B5" s="7"/>
      <c r="C5" s="8"/>
      <c r="D5" s="9"/>
      <c r="E5" s="9"/>
      <c r="F5" s="9"/>
      <c r="G5" s="9"/>
      <c r="H5" s="515"/>
      <c r="I5" s="515"/>
      <c r="J5" s="515"/>
      <c r="K5" s="515"/>
      <c r="L5" s="515"/>
      <c r="M5" s="515"/>
      <c r="N5" s="9"/>
      <c r="O5" s="9"/>
      <c r="P5" s="516"/>
      <c r="Q5" s="516"/>
      <c r="R5" s="10"/>
    </row>
    <row r="6" spans="1:22" ht="9" customHeight="1" thickBot="1">
      <c r="A6" s="11"/>
      <c r="B6" s="12"/>
      <c r="C6" s="13"/>
      <c r="D6" s="14"/>
      <c r="E6" s="14"/>
      <c r="F6" s="15"/>
      <c r="G6" s="14"/>
      <c r="H6" s="16"/>
      <c r="I6" s="17"/>
      <c r="J6" s="17"/>
      <c r="K6" s="18"/>
      <c r="L6" s="18"/>
      <c r="M6" s="14"/>
      <c r="N6" s="19"/>
      <c r="O6" s="19"/>
      <c r="P6" s="12"/>
      <c r="Q6" s="12"/>
      <c r="R6" s="12"/>
    </row>
    <row r="7" spans="1:22" ht="15" customHeight="1">
      <c r="A7" s="635" t="s">
        <v>1475</v>
      </c>
      <c r="B7" s="636"/>
      <c r="C7" s="636"/>
      <c r="D7" s="636"/>
      <c r="E7" s="636"/>
      <c r="F7" s="636"/>
      <c r="G7" s="636"/>
      <c r="H7" s="636"/>
      <c r="I7" s="636"/>
      <c r="J7" s="636"/>
      <c r="K7" s="636"/>
      <c r="L7" s="636"/>
      <c r="M7" s="636"/>
      <c r="N7" s="636"/>
      <c r="O7" s="636"/>
      <c r="P7" s="636"/>
      <c r="Q7" s="636"/>
      <c r="R7" s="637"/>
    </row>
    <row r="8" spans="1:22" ht="15.75" customHeight="1" thickBot="1">
      <c r="A8" s="638"/>
      <c r="B8" s="639"/>
      <c r="C8" s="639"/>
      <c r="D8" s="639"/>
      <c r="E8" s="639"/>
      <c r="F8" s="639"/>
      <c r="G8" s="639"/>
      <c r="H8" s="639"/>
      <c r="I8" s="639"/>
      <c r="J8" s="639"/>
      <c r="K8" s="639"/>
      <c r="L8" s="639"/>
      <c r="M8" s="639"/>
      <c r="N8" s="639"/>
      <c r="O8" s="639"/>
      <c r="P8" s="639"/>
      <c r="Q8" s="639"/>
      <c r="R8" s="640"/>
    </row>
    <row r="9" spans="1:22" ht="8.25" customHeight="1">
      <c r="A9" s="502"/>
      <c r="B9" s="502"/>
      <c r="C9" s="502"/>
      <c r="D9" s="502"/>
      <c r="E9" s="502"/>
      <c r="F9" s="502"/>
      <c r="G9" s="502"/>
      <c r="H9" s="502"/>
      <c r="I9" s="502"/>
      <c r="J9" s="502"/>
      <c r="K9" s="502"/>
      <c r="L9" s="502"/>
      <c r="M9" s="502"/>
      <c r="N9" s="502"/>
      <c r="O9" s="502"/>
      <c r="P9" s="502"/>
      <c r="Q9" s="502"/>
      <c r="R9" s="502"/>
    </row>
    <row r="10" spans="1:22" ht="12" customHeight="1" thickBot="1">
      <c r="A10" s="502"/>
      <c r="B10" s="502"/>
      <c r="C10" s="502"/>
      <c r="D10" s="502"/>
      <c r="E10" s="502"/>
      <c r="F10" s="502"/>
      <c r="G10" s="502"/>
      <c r="H10" s="502"/>
      <c r="I10" s="502"/>
      <c r="J10" s="502"/>
      <c r="K10" s="502"/>
      <c r="L10" s="502"/>
      <c r="M10" s="502"/>
      <c r="N10" s="502"/>
      <c r="O10" s="502"/>
      <c r="P10" s="502"/>
      <c r="Q10" s="502"/>
      <c r="R10" s="502"/>
    </row>
    <row r="11" spans="1:22" ht="15.75" customHeight="1" thickTop="1">
      <c r="A11" s="506" t="s">
        <v>1477</v>
      </c>
      <c r="B11" s="507"/>
      <c r="C11" s="507"/>
      <c r="D11" s="507"/>
      <c r="E11" s="507"/>
      <c r="F11" s="507"/>
      <c r="G11" s="507"/>
      <c r="H11" s="507"/>
      <c r="I11" s="507"/>
      <c r="J11" s="507"/>
      <c r="K11" s="507"/>
      <c r="L11" s="507"/>
      <c r="M11" s="507"/>
      <c r="N11" s="507"/>
      <c r="O11" s="507"/>
      <c r="P11" s="507"/>
      <c r="Q11" s="507"/>
      <c r="R11" s="508"/>
    </row>
    <row r="12" spans="1:22" ht="15.75" customHeight="1" thickBot="1">
      <c r="A12" s="509"/>
      <c r="B12" s="510"/>
      <c r="C12" s="510"/>
      <c r="D12" s="510"/>
      <c r="E12" s="510"/>
      <c r="F12" s="510"/>
      <c r="G12" s="510"/>
      <c r="H12" s="510"/>
      <c r="I12" s="510"/>
      <c r="J12" s="510"/>
      <c r="K12" s="510"/>
      <c r="L12" s="510"/>
      <c r="M12" s="510"/>
      <c r="N12" s="510"/>
      <c r="O12" s="510"/>
      <c r="P12" s="510"/>
      <c r="Q12" s="510"/>
      <c r="R12" s="511"/>
    </row>
    <row r="13" spans="1:22" ht="19.5" thickTop="1" thickBot="1">
      <c r="A13" s="266"/>
      <c r="B13" s="267"/>
      <c r="C13" s="268"/>
      <c r="D13" s="268"/>
      <c r="E13" s="269"/>
      <c r="F13" s="268"/>
      <c r="G13" s="268"/>
      <c r="H13" s="270"/>
      <c r="I13" s="271"/>
      <c r="J13" s="271"/>
      <c r="K13" s="271"/>
      <c r="L13" s="271"/>
      <c r="M13" s="272"/>
      <c r="N13" s="268"/>
      <c r="O13" s="268"/>
      <c r="P13" s="273"/>
      <c r="Q13" s="274"/>
      <c r="R13" s="273"/>
    </row>
    <row r="14" spans="1:22" ht="33" thickTop="1" thickBot="1">
      <c r="A14" s="275" t="s">
        <v>1</v>
      </c>
      <c r="B14" s="647" t="s">
        <v>2</v>
      </c>
      <c r="C14" s="648"/>
      <c r="D14" s="648"/>
      <c r="E14" s="648"/>
      <c r="F14" s="648"/>
      <c r="G14" s="648"/>
      <c r="H14" s="648"/>
      <c r="I14" s="648"/>
      <c r="J14" s="648"/>
      <c r="K14" s="648"/>
      <c r="L14" s="648"/>
      <c r="M14" s="647" t="s">
        <v>3</v>
      </c>
      <c r="N14" s="648"/>
      <c r="O14" s="648"/>
      <c r="P14" s="649"/>
      <c r="Q14" s="650" t="s">
        <v>4</v>
      </c>
      <c r="R14" s="649"/>
    </row>
    <row r="15" spans="1:22" ht="42" customHeight="1">
      <c r="A15" s="276" t="s">
        <v>6</v>
      </c>
      <c r="B15" s="693" t="s">
        <v>641</v>
      </c>
      <c r="C15" s="694"/>
      <c r="D15" s="277" t="s">
        <v>8</v>
      </c>
      <c r="E15" s="278" t="s">
        <v>642</v>
      </c>
      <c r="F15" s="277" t="s">
        <v>10</v>
      </c>
      <c r="G15" s="277" t="s">
        <v>11</v>
      </c>
      <c r="H15" s="279" t="s">
        <v>12</v>
      </c>
      <c r="I15" s="523" t="s">
        <v>1473</v>
      </c>
      <c r="J15" s="523"/>
      <c r="K15" s="523"/>
      <c r="L15" s="487" t="s">
        <v>1472</v>
      </c>
      <c r="M15" s="280" t="s">
        <v>13</v>
      </c>
      <c r="N15" s="281" t="s">
        <v>14</v>
      </c>
      <c r="O15" s="281" t="s">
        <v>15</v>
      </c>
      <c r="P15" s="282" t="s">
        <v>16</v>
      </c>
      <c r="Q15" s="281" t="s">
        <v>17</v>
      </c>
      <c r="R15" s="283" t="s">
        <v>18</v>
      </c>
    </row>
    <row r="16" spans="1:22" ht="75">
      <c r="A16" s="284">
        <v>1</v>
      </c>
      <c r="B16" s="549" t="s">
        <v>643</v>
      </c>
      <c r="C16" s="695"/>
      <c r="D16" s="285" t="s">
        <v>644</v>
      </c>
      <c r="E16" s="286">
        <v>0</v>
      </c>
      <c r="F16" s="139" t="str">
        <f>CONCATENATE(F19,", ",F18)</f>
        <v>Informe y fotos, Fotos y Listado de Participantes</v>
      </c>
      <c r="G16" s="287" t="str">
        <f>CONCATENATE(G19,G18)</f>
        <v>Personal Eléctrico CapacitadoComité sostenibilidad Ambiental y Personal Capacitado en el área</v>
      </c>
      <c r="H16" s="288">
        <f>SUM(H17:H19)</f>
        <v>12</v>
      </c>
      <c r="I16" s="558">
        <v>0.22222222222222221</v>
      </c>
      <c r="J16" s="559"/>
      <c r="K16" s="560"/>
      <c r="L16" s="490">
        <v>0.22</v>
      </c>
      <c r="M16" s="141" t="str">
        <f>CONCATENATE(P17," ",P17)</f>
        <v>Solicitar materiales cuestión que nunca falten Solicitar materiales cuestión que nunca falten</v>
      </c>
      <c r="N16" s="289" t="str">
        <f>+N17</f>
        <v>Improbable (0-25)</v>
      </c>
      <c r="O16" s="290" t="str">
        <f>CONCATENATE(O17,O18)</f>
        <v xml:space="preserve">Bajo Medio </v>
      </c>
      <c r="P16" s="290" t="str">
        <f>CONCATENATE(P17,P18)</f>
        <v>Solicitar materiales cuestión que nunca faltenSolicitar personal capacitado en el área</v>
      </c>
      <c r="Q16" s="291">
        <f>+Q17</f>
        <v>8000</v>
      </c>
      <c r="R16" s="292" t="str">
        <f>+R17</f>
        <v>PC, tinta e impresora, trasporte y dieta</v>
      </c>
    </row>
    <row r="17" spans="1:18" ht="60" hidden="1">
      <c r="A17" s="696" t="s">
        <v>563</v>
      </c>
      <c r="B17" s="539" t="s">
        <v>363</v>
      </c>
      <c r="C17" s="81" t="s">
        <v>645</v>
      </c>
      <c r="D17" s="465" t="s">
        <v>646</v>
      </c>
      <c r="E17" s="293">
        <v>30</v>
      </c>
      <c r="F17" s="42" t="s">
        <v>647</v>
      </c>
      <c r="G17" s="42" t="s">
        <v>648</v>
      </c>
      <c r="H17" s="294">
        <f>SUM(I17:L17)</f>
        <v>12</v>
      </c>
      <c r="I17" s="295">
        <v>4</v>
      </c>
      <c r="J17" s="295">
        <v>4</v>
      </c>
      <c r="K17" s="295">
        <v>4</v>
      </c>
      <c r="L17" s="295"/>
      <c r="M17" s="51" t="s">
        <v>649</v>
      </c>
      <c r="N17" s="43" t="s">
        <v>59</v>
      </c>
      <c r="O17" s="43" t="s">
        <v>112</v>
      </c>
      <c r="P17" s="44" t="s">
        <v>650</v>
      </c>
      <c r="Q17" s="697">
        <v>8000</v>
      </c>
      <c r="R17" s="700" t="s">
        <v>651</v>
      </c>
    </row>
    <row r="18" spans="1:18" ht="45" hidden="1">
      <c r="A18" s="696"/>
      <c r="B18" s="539"/>
      <c r="C18" s="81" t="s">
        <v>652</v>
      </c>
      <c r="D18" s="465" t="s">
        <v>653</v>
      </c>
      <c r="E18" s="293">
        <v>4</v>
      </c>
      <c r="F18" s="42" t="s">
        <v>654</v>
      </c>
      <c r="G18" s="42" t="s">
        <v>655</v>
      </c>
      <c r="H18" s="294">
        <f>SUM(I18:L18)</f>
        <v>0</v>
      </c>
      <c r="I18" s="296"/>
      <c r="J18" s="297"/>
      <c r="K18" s="295"/>
      <c r="L18" s="295"/>
      <c r="M18" s="51" t="s">
        <v>656</v>
      </c>
      <c r="N18" s="43" t="s">
        <v>25</v>
      </c>
      <c r="O18" s="43" t="s">
        <v>122</v>
      </c>
      <c r="P18" s="44" t="s">
        <v>657</v>
      </c>
      <c r="Q18" s="698"/>
      <c r="R18" s="701"/>
    </row>
    <row r="19" spans="1:18" ht="60" hidden="1">
      <c r="A19" s="696"/>
      <c r="B19" s="539"/>
      <c r="C19" s="81" t="s">
        <v>658</v>
      </c>
      <c r="D19" s="465" t="s">
        <v>659</v>
      </c>
      <c r="E19" s="293">
        <v>2</v>
      </c>
      <c r="F19" s="42" t="s">
        <v>660</v>
      </c>
      <c r="G19" s="42" t="s">
        <v>661</v>
      </c>
      <c r="H19" s="294">
        <f>SUM(I19:L19)</f>
        <v>0</v>
      </c>
      <c r="I19" s="296"/>
      <c r="J19" s="297"/>
      <c r="K19" s="295"/>
      <c r="L19" s="295"/>
      <c r="M19" s="51" t="s">
        <v>656</v>
      </c>
      <c r="N19" s="43" t="s">
        <v>59</v>
      </c>
      <c r="O19" s="43" t="s">
        <v>112</v>
      </c>
      <c r="P19" s="44" t="s">
        <v>657</v>
      </c>
      <c r="Q19" s="699"/>
      <c r="R19" s="702"/>
    </row>
    <row r="20" spans="1:18" ht="120">
      <c r="A20" s="284">
        <v>2</v>
      </c>
      <c r="B20" s="549" t="s">
        <v>662</v>
      </c>
      <c r="C20" s="621"/>
      <c r="D20" s="285" t="str">
        <f>+D16</f>
        <v xml:space="preserve">CANTIDAD </v>
      </c>
      <c r="E20" s="298">
        <f>SUM(E21:E23)</f>
        <v>3</v>
      </c>
      <c r="F20" s="139" t="str">
        <f>CONCATENATE(F22)</f>
        <v>Informe y fotos</v>
      </c>
      <c r="G20" s="287" t="str">
        <f>CONCATENATE(G22)</f>
        <v>Comité sostenibilidad Ambiental y Departamento de Compras</v>
      </c>
      <c r="H20" s="288">
        <f>+E21+E22+E23</f>
        <v>3</v>
      </c>
      <c r="I20" s="558">
        <v>0</v>
      </c>
      <c r="J20" s="559"/>
      <c r="K20" s="560"/>
      <c r="L20" s="490">
        <v>0</v>
      </c>
      <c r="M20" s="141" t="str">
        <f>CONCATENATE(P21," ",P21)</f>
        <v>Velar porque el departamento correspondiente realice el trabajo Velar porque el departamento correspondiente realice el trabajo</v>
      </c>
      <c r="N20" s="289" t="str">
        <f>+N22</f>
        <v>Improbable (0-25)</v>
      </c>
      <c r="O20" s="290" t="str">
        <f>CONCATENATE(O21,O22)</f>
        <v xml:space="preserve">Bajo Bajo </v>
      </c>
      <c r="P20" s="290" t="str">
        <f>CONCATENATE(P21,P22)</f>
        <v>Velar porque el departamento correspondiente realice el trabajoTramitar la solicitud con tiempo</v>
      </c>
      <c r="Q20" s="299">
        <f>+Q21</f>
        <v>100000</v>
      </c>
      <c r="R20" s="300" t="str">
        <f>+R21</f>
        <v>Personal y recursos</v>
      </c>
    </row>
    <row r="21" spans="1:18" ht="60" hidden="1">
      <c r="A21" s="696" t="s">
        <v>663</v>
      </c>
      <c r="B21" s="539" t="s">
        <v>363</v>
      </c>
      <c r="C21" s="81" t="s">
        <v>664</v>
      </c>
      <c r="D21" s="301" t="s">
        <v>624</v>
      </c>
      <c r="E21" s="302">
        <v>1</v>
      </c>
      <c r="F21" s="42" t="s">
        <v>660</v>
      </c>
      <c r="G21" s="42" t="s">
        <v>665</v>
      </c>
      <c r="H21" s="303">
        <v>1</v>
      </c>
      <c r="I21" s="304"/>
      <c r="J21" s="304"/>
      <c r="K21" s="304"/>
      <c r="L21" s="304"/>
      <c r="M21" s="51" t="s">
        <v>666</v>
      </c>
      <c r="N21" s="43" t="s">
        <v>59</v>
      </c>
      <c r="O21" s="43" t="s">
        <v>112</v>
      </c>
      <c r="P21" s="306" t="s">
        <v>667</v>
      </c>
      <c r="Q21" s="660">
        <v>100000</v>
      </c>
      <c r="R21" s="700" t="s">
        <v>668</v>
      </c>
    </row>
    <row r="22" spans="1:18" ht="60" hidden="1">
      <c r="A22" s="696"/>
      <c r="B22" s="634"/>
      <c r="C22" s="81" t="s">
        <v>669</v>
      </c>
      <c r="D22" s="301" t="s">
        <v>670</v>
      </c>
      <c r="E22" s="302">
        <v>1</v>
      </c>
      <c r="F22" s="42" t="s">
        <v>660</v>
      </c>
      <c r="G22" s="42" t="s">
        <v>671</v>
      </c>
      <c r="H22" s="303">
        <v>1</v>
      </c>
      <c r="I22" s="304"/>
      <c r="J22" s="304"/>
      <c r="K22" s="304"/>
      <c r="L22" s="304"/>
      <c r="M22" s="51" t="s">
        <v>672</v>
      </c>
      <c r="N22" s="43" t="s">
        <v>59</v>
      </c>
      <c r="O22" s="43" t="s">
        <v>112</v>
      </c>
      <c r="P22" s="306" t="s">
        <v>673</v>
      </c>
      <c r="Q22" s="661"/>
      <c r="R22" s="701"/>
    </row>
    <row r="23" spans="1:18" ht="75" hidden="1">
      <c r="A23" s="696"/>
      <c r="B23" s="634"/>
      <c r="C23" s="81" t="s">
        <v>674</v>
      </c>
      <c r="D23" s="301" t="s">
        <v>675</v>
      </c>
      <c r="E23" s="302">
        <v>1</v>
      </c>
      <c r="F23" s="42" t="s">
        <v>676</v>
      </c>
      <c r="G23" s="42" t="s">
        <v>677</v>
      </c>
      <c r="H23" s="303">
        <v>1</v>
      </c>
      <c r="I23" s="304"/>
      <c r="J23" s="304"/>
      <c r="K23" s="304"/>
      <c r="L23" s="304"/>
      <c r="M23" s="51" t="s">
        <v>678</v>
      </c>
      <c r="N23" s="43" t="s">
        <v>169</v>
      </c>
      <c r="O23" s="43" t="s">
        <v>392</v>
      </c>
      <c r="P23" s="306" t="s">
        <v>679</v>
      </c>
      <c r="Q23" s="666"/>
      <c r="R23" s="702"/>
    </row>
    <row r="24" spans="1:18" ht="163.5" customHeight="1">
      <c r="A24" s="307">
        <v>3</v>
      </c>
      <c r="B24" s="549" t="s">
        <v>680</v>
      </c>
      <c r="C24" s="621"/>
      <c r="D24" s="137" t="str">
        <f>+D20</f>
        <v xml:space="preserve">CANTIDAD </v>
      </c>
      <c r="E24" s="298">
        <v>25</v>
      </c>
      <c r="F24" s="139" t="str">
        <f>CONCATENATE(F25)</f>
        <v>Fotos</v>
      </c>
      <c r="G24" s="287" t="str">
        <f>CONCATENATE(G25)</f>
        <v>Comité sostenibilidad Ambiental</v>
      </c>
      <c r="H24" s="288">
        <f>+E25</f>
        <v>25</v>
      </c>
      <c r="I24" s="558">
        <v>0</v>
      </c>
      <c r="J24" s="559"/>
      <c r="K24" s="560"/>
      <c r="L24" s="490">
        <v>0</v>
      </c>
      <c r="M24" s="141" t="str">
        <f t="shared" ref="M24:R24" si="0">+M25</f>
        <v>Que no existan materiales específicos</v>
      </c>
      <c r="N24" s="137" t="str">
        <f t="shared" si="0"/>
        <v>Improbable (0-25)</v>
      </c>
      <c r="O24" s="137" t="str">
        <f t="shared" si="0"/>
        <v xml:space="preserve">Bajo </v>
      </c>
      <c r="P24" s="290" t="str">
        <f t="shared" si="0"/>
        <v>Solicitar materiales cuestión que nunca falten</v>
      </c>
      <c r="Q24" s="299">
        <f t="shared" si="0"/>
        <v>2500</v>
      </c>
      <c r="R24" s="300" t="str">
        <f t="shared" si="0"/>
        <v>PC, tinta e impresora</v>
      </c>
    </row>
    <row r="25" spans="1:18" ht="90" hidden="1">
      <c r="A25" s="311" t="s">
        <v>681</v>
      </c>
      <c r="B25" s="308" t="s">
        <v>363</v>
      </c>
      <c r="C25" s="81" t="s">
        <v>682</v>
      </c>
      <c r="D25" s="301" t="s">
        <v>646</v>
      </c>
      <c r="E25" s="302">
        <v>25</v>
      </c>
      <c r="F25" s="42" t="s">
        <v>676</v>
      </c>
      <c r="G25" s="42" t="s">
        <v>648</v>
      </c>
      <c r="H25" s="303">
        <v>25</v>
      </c>
      <c r="I25" s="305"/>
      <c r="J25" s="305"/>
      <c r="K25" s="305"/>
      <c r="L25" s="305"/>
      <c r="M25" s="51" t="s">
        <v>649</v>
      </c>
      <c r="N25" s="43" t="s">
        <v>59</v>
      </c>
      <c r="O25" s="43" t="s">
        <v>112</v>
      </c>
      <c r="P25" s="44" t="s">
        <v>650</v>
      </c>
      <c r="Q25" s="309">
        <v>2500</v>
      </c>
      <c r="R25" s="310" t="s">
        <v>683</v>
      </c>
    </row>
    <row r="26" spans="1:18" ht="137.25" customHeight="1">
      <c r="A26" s="307">
        <v>4</v>
      </c>
      <c r="B26" s="549" t="s">
        <v>684</v>
      </c>
      <c r="C26" s="621"/>
      <c r="D26" s="137" t="str">
        <f>+D24</f>
        <v xml:space="preserve">CANTIDAD </v>
      </c>
      <c r="E26" s="286"/>
      <c r="F26" s="139" t="str">
        <f>CONCATENATE(F27)</f>
        <v>Informe y fotos</v>
      </c>
      <c r="G26" s="137"/>
      <c r="H26" s="288">
        <f>+E27+E28</f>
        <v>4</v>
      </c>
      <c r="I26" s="519">
        <f>(((I27+J27+K27)/H27 )+((I28+J28+K28)/H28)+((I29+J29+K29)/H29))/3</f>
        <v>0</v>
      </c>
      <c r="J26" s="519"/>
      <c r="K26" s="519"/>
      <c r="L26" s="488">
        <v>0</v>
      </c>
      <c r="M26" s="141" t="str">
        <f t="shared" ref="M26:R26" si="1">+M27</f>
        <v>Que no se realicen los levantamientos</v>
      </c>
      <c r="N26" s="137" t="str">
        <f t="shared" si="1"/>
        <v>Improbable (0-25)</v>
      </c>
      <c r="O26" s="137" t="str">
        <f t="shared" si="1"/>
        <v xml:space="preserve">Bajo </v>
      </c>
      <c r="P26" s="290" t="str">
        <f t="shared" si="1"/>
        <v>Velar porque el departamento correspondiente realice el trabajo</v>
      </c>
      <c r="Q26" s="299">
        <f t="shared" si="1"/>
        <v>200000</v>
      </c>
      <c r="R26" s="300" t="str">
        <f t="shared" si="1"/>
        <v>Personal y recursos</v>
      </c>
    </row>
    <row r="27" spans="1:18" ht="75" hidden="1">
      <c r="A27" s="703" t="s">
        <v>685</v>
      </c>
      <c r="B27" s="539" t="s">
        <v>363</v>
      </c>
      <c r="C27" s="92" t="s">
        <v>686</v>
      </c>
      <c r="D27" s="301" t="s">
        <v>624</v>
      </c>
      <c r="E27" s="302">
        <v>1</v>
      </c>
      <c r="F27" s="42" t="s">
        <v>660</v>
      </c>
      <c r="G27" s="42" t="s">
        <v>687</v>
      </c>
      <c r="H27" s="303">
        <v>1</v>
      </c>
      <c r="I27" s="305"/>
      <c r="J27" s="305"/>
      <c r="K27" s="305"/>
      <c r="L27" s="305"/>
      <c r="M27" s="51" t="s">
        <v>666</v>
      </c>
      <c r="N27" s="43" t="s">
        <v>59</v>
      </c>
      <c r="O27" s="43" t="s">
        <v>112</v>
      </c>
      <c r="P27" s="306" t="s">
        <v>667</v>
      </c>
      <c r="Q27" s="660">
        <v>200000</v>
      </c>
      <c r="R27" s="700" t="s">
        <v>668</v>
      </c>
    </row>
    <row r="28" spans="1:18" ht="45" hidden="1">
      <c r="A28" s="704"/>
      <c r="B28" s="539"/>
      <c r="C28" s="92" t="s">
        <v>688</v>
      </c>
      <c r="D28" s="301" t="s">
        <v>689</v>
      </c>
      <c r="E28" s="302">
        <v>3</v>
      </c>
      <c r="F28" s="42" t="s">
        <v>660</v>
      </c>
      <c r="G28" s="42" t="s">
        <v>687</v>
      </c>
      <c r="H28" s="303">
        <v>3</v>
      </c>
      <c r="I28" s="305"/>
      <c r="J28" s="305"/>
      <c r="K28" s="305"/>
      <c r="L28" s="305"/>
      <c r="M28" s="51" t="s">
        <v>672</v>
      </c>
      <c r="N28" s="43" t="s">
        <v>59</v>
      </c>
      <c r="O28" s="43" t="s">
        <v>112</v>
      </c>
      <c r="P28" s="306" t="s">
        <v>673</v>
      </c>
      <c r="Q28" s="666"/>
      <c r="R28" s="702"/>
    </row>
    <row r="29" spans="1:18" ht="140.25" customHeight="1">
      <c r="A29" s="307">
        <v>5</v>
      </c>
      <c r="B29" s="549" t="s">
        <v>690</v>
      </c>
      <c r="C29" s="621"/>
      <c r="D29" s="285" t="str">
        <f>+D26</f>
        <v xml:space="preserve">CANTIDAD </v>
      </c>
      <c r="E29" s="286"/>
      <c r="F29" s="139" t="str">
        <f>CONCATENATE(F30)</f>
        <v>Informe y fotos</v>
      </c>
      <c r="G29" s="137"/>
      <c r="H29" s="288">
        <f>+E30+E31+E32</f>
        <v>9</v>
      </c>
      <c r="I29" s="519">
        <f>(((I30+J30+K30)/H30 )+((I31+J31+K31)/H31)+((I32+J32+K32)/H32))/3</f>
        <v>0</v>
      </c>
      <c r="J29" s="519"/>
      <c r="K29" s="519"/>
      <c r="L29" s="488">
        <v>0</v>
      </c>
      <c r="M29" s="141" t="str">
        <f t="shared" ref="M29:R29" si="2">+M30</f>
        <v>Que no se realice el estudio por el personal encargado</v>
      </c>
      <c r="N29" s="137" t="str">
        <f t="shared" si="2"/>
        <v>Poco probable (26-50)</v>
      </c>
      <c r="O29" s="137" t="str">
        <f t="shared" si="2"/>
        <v xml:space="preserve">Medio </v>
      </c>
      <c r="P29" s="290" t="str">
        <f t="shared" si="2"/>
        <v>Velar porque el departamento correspondiente realice el trabajo</v>
      </c>
      <c r="Q29" s="299">
        <f t="shared" si="2"/>
        <v>20000</v>
      </c>
      <c r="R29" s="300" t="str">
        <f t="shared" si="2"/>
        <v>Personal y recursos</v>
      </c>
    </row>
    <row r="30" spans="1:18" ht="120" hidden="1">
      <c r="A30" s="696" t="s">
        <v>691</v>
      </c>
      <c r="B30" s="539" t="s">
        <v>363</v>
      </c>
      <c r="C30" s="92" t="s">
        <v>692</v>
      </c>
      <c r="D30" s="301" t="s">
        <v>693</v>
      </c>
      <c r="E30" s="302">
        <v>1</v>
      </c>
      <c r="F30" s="42" t="s">
        <v>660</v>
      </c>
      <c r="G30" s="42" t="s">
        <v>694</v>
      </c>
      <c r="H30" s="303">
        <v>1</v>
      </c>
      <c r="I30" s="304"/>
      <c r="J30" s="304"/>
      <c r="K30" s="304"/>
      <c r="L30" s="304"/>
      <c r="M30" s="51" t="s">
        <v>695</v>
      </c>
      <c r="N30" s="43" t="s">
        <v>25</v>
      </c>
      <c r="O30" s="43" t="s">
        <v>122</v>
      </c>
      <c r="P30" s="306" t="s">
        <v>667</v>
      </c>
      <c r="Q30" s="660">
        <v>20000</v>
      </c>
      <c r="R30" s="700" t="s">
        <v>668</v>
      </c>
    </row>
    <row r="31" spans="1:18" ht="60" hidden="1">
      <c r="A31" s="696"/>
      <c r="B31" s="539"/>
      <c r="C31" s="92" t="s">
        <v>696</v>
      </c>
      <c r="D31" s="301" t="s">
        <v>697</v>
      </c>
      <c r="E31" s="302">
        <v>6</v>
      </c>
      <c r="F31" s="42" t="s">
        <v>676</v>
      </c>
      <c r="G31" s="42" t="s">
        <v>648</v>
      </c>
      <c r="H31" s="303">
        <v>6</v>
      </c>
      <c r="I31" s="304"/>
      <c r="J31" s="304"/>
      <c r="K31" s="304"/>
      <c r="L31" s="304"/>
      <c r="M31" s="51" t="s">
        <v>649</v>
      </c>
      <c r="N31" s="43" t="s">
        <v>59</v>
      </c>
      <c r="O31" s="43" t="s">
        <v>112</v>
      </c>
      <c r="P31" s="44" t="s">
        <v>650</v>
      </c>
      <c r="Q31" s="661"/>
      <c r="R31" s="701"/>
    </row>
    <row r="32" spans="1:18" ht="60" hidden="1">
      <c r="A32" s="696"/>
      <c r="B32" s="539"/>
      <c r="C32" s="92" t="s">
        <v>698</v>
      </c>
      <c r="D32" s="301" t="s">
        <v>699</v>
      </c>
      <c r="E32" s="302">
        <v>2</v>
      </c>
      <c r="F32" s="42" t="s">
        <v>660</v>
      </c>
      <c r="G32" s="42" t="s">
        <v>694</v>
      </c>
      <c r="H32" s="303">
        <v>1</v>
      </c>
      <c r="I32" s="304"/>
      <c r="J32" s="304"/>
      <c r="K32" s="304"/>
      <c r="L32" s="304"/>
      <c r="M32" s="51" t="s">
        <v>700</v>
      </c>
      <c r="N32" s="43" t="s">
        <v>59</v>
      </c>
      <c r="O32" s="43" t="s">
        <v>112</v>
      </c>
      <c r="P32" s="44" t="s">
        <v>657</v>
      </c>
      <c r="Q32" s="666"/>
      <c r="R32" s="702"/>
    </row>
    <row r="33" spans="1:18" ht="60">
      <c r="A33" s="307">
        <v>6</v>
      </c>
      <c r="B33" s="549" t="s">
        <v>701</v>
      </c>
      <c r="C33" s="621"/>
      <c r="D33" s="285" t="str">
        <f>+D29</f>
        <v xml:space="preserve">CANTIDAD </v>
      </c>
      <c r="E33" s="286"/>
      <c r="F33" s="139" t="str">
        <f>CONCATENATE(F35)</f>
        <v>Informe y fotos</v>
      </c>
      <c r="G33" s="137"/>
      <c r="H33" s="288">
        <f>+E34+E35</f>
        <v>2</v>
      </c>
      <c r="I33" s="519">
        <f>(((I34+J34+K34)/H34 )+((I35+J35+K35)/H35)+((I36+J36+K36)/H36))/3</f>
        <v>0</v>
      </c>
      <c r="J33" s="519"/>
      <c r="K33" s="519"/>
      <c r="L33" s="488">
        <v>0</v>
      </c>
      <c r="M33" s="141" t="str">
        <f t="shared" ref="M33:R33" si="3">+M34</f>
        <v>Que no se realicen los levantamientos</v>
      </c>
      <c r="N33" s="137" t="str">
        <f t="shared" si="3"/>
        <v>Improbable (0-25)</v>
      </c>
      <c r="O33" s="137" t="str">
        <f t="shared" si="3"/>
        <v xml:space="preserve">Bajo </v>
      </c>
      <c r="P33" s="290" t="str">
        <f t="shared" si="3"/>
        <v>Velar porque el departamento correspondiente realice el trabajo</v>
      </c>
      <c r="Q33" s="299">
        <f t="shared" si="3"/>
        <v>20000</v>
      </c>
      <c r="R33" s="300" t="str">
        <f t="shared" si="3"/>
        <v>Personal y recursos</v>
      </c>
    </row>
    <row r="34" spans="1:18" ht="60" hidden="1">
      <c r="A34" s="696" t="s">
        <v>702</v>
      </c>
      <c r="B34" s="539" t="s">
        <v>363</v>
      </c>
      <c r="C34" s="92" t="s">
        <v>703</v>
      </c>
      <c r="D34" s="301" t="s">
        <v>704</v>
      </c>
      <c r="E34" s="302">
        <v>1</v>
      </c>
      <c r="F34" s="42" t="s">
        <v>660</v>
      </c>
      <c r="G34" s="42" t="s">
        <v>694</v>
      </c>
      <c r="H34" s="303">
        <v>1</v>
      </c>
      <c r="I34" s="304"/>
      <c r="J34" s="304"/>
      <c r="K34" s="304"/>
      <c r="L34" s="304"/>
      <c r="M34" s="51" t="s">
        <v>666</v>
      </c>
      <c r="N34" s="43" t="s">
        <v>59</v>
      </c>
      <c r="O34" s="43" t="s">
        <v>112</v>
      </c>
      <c r="P34" s="306" t="s">
        <v>667</v>
      </c>
      <c r="Q34" s="660">
        <v>20000</v>
      </c>
      <c r="R34" s="700" t="s">
        <v>668</v>
      </c>
    </row>
    <row r="35" spans="1:18" ht="45" hidden="1">
      <c r="A35" s="696"/>
      <c r="B35" s="539"/>
      <c r="C35" s="92" t="s">
        <v>705</v>
      </c>
      <c r="D35" s="301" t="s">
        <v>706</v>
      </c>
      <c r="E35" s="302">
        <v>1</v>
      </c>
      <c r="F35" s="42" t="s">
        <v>660</v>
      </c>
      <c r="G35" s="42" t="s">
        <v>694</v>
      </c>
      <c r="H35" s="303">
        <v>1</v>
      </c>
      <c r="I35" s="304"/>
      <c r="J35" s="304"/>
      <c r="K35" s="304"/>
      <c r="L35" s="304"/>
      <c r="M35" s="51" t="s">
        <v>707</v>
      </c>
      <c r="N35" s="43" t="s">
        <v>25</v>
      </c>
      <c r="O35" s="43" t="s">
        <v>122</v>
      </c>
      <c r="P35" s="44" t="s">
        <v>657</v>
      </c>
      <c r="Q35" s="666"/>
      <c r="R35" s="702"/>
    </row>
    <row r="36" spans="1:18" ht="107.25" customHeight="1">
      <c r="A36" s="307">
        <v>7</v>
      </c>
      <c r="B36" s="549" t="s">
        <v>708</v>
      </c>
      <c r="C36" s="621"/>
      <c r="D36" s="285" t="str">
        <f>+D33</f>
        <v xml:space="preserve">CANTIDAD </v>
      </c>
      <c r="E36" s="286"/>
      <c r="F36" s="139" t="str">
        <f>CONCATENATE(F38)</f>
        <v>Fotos y Listado de Participantes</v>
      </c>
      <c r="G36" s="137"/>
      <c r="H36" s="288">
        <f>+E37+E38+E39</f>
        <v>4</v>
      </c>
      <c r="I36" s="519">
        <f>(((I37+J37+K37)/H37 )+((I38+J38+K38)/H38)+((I39+J39+K39)/H39))/3</f>
        <v>0</v>
      </c>
      <c r="J36" s="519"/>
      <c r="K36" s="519"/>
      <c r="L36" s="488">
        <v>0</v>
      </c>
      <c r="M36" s="141" t="str">
        <f t="shared" ref="M36:R36" si="4">+M37</f>
        <v xml:space="preserve">Que no se implementen las medidas </v>
      </c>
      <c r="N36" s="137" t="str">
        <f t="shared" si="4"/>
        <v>Improbable (0-25)</v>
      </c>
      <c r="O36" s="137" t="str">
        <f t="shared" si="4"/>
        <v xml:space="preserve">Bajo </v>
      </c>
      <c r="P36" s="290" t="str">
        <f t="shared" si="4"/>
        <v>Seguimiento constante</v>
      </c>
      <c r="Q36" s="299">
        <f t="shared" si="4"/>
        <v>25000</v>
      </c>
      <c r="R36" s="300" t="str">
        <f t="shared" si="4"/>
        <v>Personal y recursos</v>
      </c>
    </row>
    <row r="37" spans="1:18" ht="60" hidden="1">
      <c r="A37" s="696" t="s">
        <v>709</v>
      </c>
      <c r="B37" s="539" t="s">
        <v>363</v>
      </c>
      <c r="C37" s="92" t="s">
        <v>710</v>
      </c>
      <c r="D37" s="147" t="s">
        <v>711</v>
      </c>
      <c r="E37" s="302">
        <v>1</v>
      </c>
      <c r="F37" s="42" t="s">
        <v>660</v>
      </c>
      <c r="G37" s="42" t="s">
        <v>648</v>
      </c>
      <c r="H37" s="303">
        <v>1</v>
      </c>
      <c r="I37" s="304"/>
      <c r="J37" s="304"/>
      <c r="K37" s="304"/>
      <c r="L37" s="304"/>
      <c r="M37" s="51" t="s">
        <v>712</v>
      </c>
      <c r="N37" s="43" t="s">
        <v>59</v>
      </c>
      <c r="O37" s="43" t="s">
        <v>112</v>
      </c>
      <c r="P37" s="306" t="s">
        <v>679</v>
      </c>
      <c r="Q37" s="660">
        <v>25000</v>
      </c>
      <c r="R37" s="700" t="s">
        <v>668</v>
      </c>
    </row>
    <row r="38" spans="1:18" ht="135" hidden="1">
      <c r="A38" s="696"/>
      <c r="B38" s="539"/>
      <c r="C38" s="92" t="s">
        <v>713</v>
      </c>
      <c r="D38" s="301" t="s">
        <v>714</v>
      </c>
      <c r="E38" s="302">
        <v>2</v>
      </c>
      <c r="F38" s="42" t="s">
        <v>654</v>
      </c>
      <c r="G38" s="42" t="s">
        <v>655</v>
      </c>
      <c r="H38" s="303">
        <v>2</v>
      </c>
      <c r="I38" s="304"/>
      <c r="J38" s="304"/>
      <c r="K38" s="304"/>
      <c r="L38" s="304"/>
      <c r="M38" s="51" t="s">
        <v>656</v>
      </c>
      <c r="N38" s="43" t="s">
        <v>59</v>
      </c>
      <c r="O38" s="43" t="s">
        <v>112</v>
      </c>
      <c r="P38" s="44" t="s">
        <v>657</v>
      </c>
      <c r="Q38" s="661"/>
      <c r="R38" s="701"/>
    </row>
    <row r="39" spans="1:18" ht="75" hidden="1">
      <c r="A39" s="696"/>
      <c r="B39" s="539"/>
      <c r="C39" s="92" t="s">
        <v>715</v>
      </c>
      <c r="D39" s="301" t="s">
        <v>716</v>
      </c>
      <c r="E39" s="302">
        <v>1</v>
      </c>
      <c r="F39" s="42" t="s">
        <v>676</v>
      </c>
      <c r="G39" s="42" t="s">
        <v>655</v>
      </c>
      <c r="H39" s="303">
        <v>1</v>
      </c>
      <c r="I39" s="304"/>
      <c r="J39" s="304"/>
      <c r="K39" s="304"/>
      <c r="L39" s="304"/>
      <c r="M39" s="51" t="s">
        <v>717</v>
      </c>
      <c r="N39" s="43" t="s">
        <v>59</v>
      </c>
      <c r="O39" s="43" t="s">
        <v>112</v>
      </c>
      <c r="P39" s="306" t="s">
        <v>667</v>
      </c>
      <c r="Q39" s="666"/>
      <c r="R39" s="702"/>
    </row>
    <row r="40" spans="1:18" ht="103.5" customHeight="1">
      <c r="A40" s="307">
        <v>8</v>
      </c>
      <c r="B40" s="549" t="s">
        <v>718</v>
      </c>
      <c r="C40" s="621"/>
      <c r="D40" s="137" t="str">
        <f>+D36</f>
        <v xml:space="preserve">CANTIDAD </v>
      </c>
      <c r="E40" s="286"/>
      <c r="F40" s="139" t="str">
        <f>CONCATENATE(F41)</f>
        <v>Fotos y Listado de Participantes</v>
      </c>
      <c r="G40" s="137"/>
      <c r="H40" s="288">
        <f>+E41</f>
        <v>2</v>
      </c>
      <c r="I40" s="558">
        <v>0</v>
      </c>
      <c r="J40" s="559"/>
      <c r="K40" s="560"/>
      <c r="L40" s="151">
        <v>0</v>
      </c>
      <c r="M40" s="141" t="str">
        <f>+M41</f>
        <v>Falta de personal capacitado</v>
      </c>
      <c r="N40" s="137" t="str">
        <f>+N41</f>
        <v>Improbable (0-25)</v>
      </c>
      <c r="O40" s="137" t="str">
        <f>+O41</f>
        <v xml:space="preserve">Bajo </v>
      </c>
      <c r="P40" s="290" t="str">
        <f>+P41</f>
        <v>Solicitar personal capacitado en el área</v>
      </c>
      <c r="Q40" s="312"/>
      <c r="R40" s="300"/>
    </row>
    <row r="41" spans="1:18" ht="60" hidden="1">
      <c r="A41" s="311" t="s">
        <v>719</v>
      </c>
      <c r="B41" s="313" t="s">
        <v>363</v>
      </c>
      <c r="C41" s="81" t="s">
        <v>720</v>
      </c>
      <c r="D41" s="301" t="s">
        <v>721</v>
      </c>
      <c r="E41" s="302">
        <v>2</v>
      </c>
      <c r="F41" s="42" t="s">
        <v>654</v>
      </c>
      <c r="G41" s="42" t="s">
        <v>655</v>
      </c>
      <c r="H41" s="314">
        <v>1</v>
      </c>
      <c r="I41" s="315"/>
      <c r="J41" s="315"/>
      <c r="K41" s="315"/>
      <c r="L41" s="315"/>
      <c r="M41" s="51" t="s">
        <v>656</v>
      </c>
      <c r="N41" s="43" t="s">
        <v>59</v>
      </c>
      <c r="O41" s="43" t="s">
        <v>112</v>
      </c>
      <c r="P41" s="44" t="s">
        <v>657</v>
      </c>
      <c r="Q41" s="309">
        <v>10000</v>
      </c>
      <c r="R41" s="316" t="s">
        <v>668</v>
      </c>
    </row>
    <row r="42" spans="1:18" ht="113.25" customHeight="1" thickBot="1">
      <c r="A42" s="317">
        <v>9</v>
      </c>
      <c r="B42" s="705" t="s">
        <v>722</v>
      </c>
      <c r="C42" s="706"/>
      <c r="D42" s="318" t="str">
        <f>+D40</f>
        <v xml:space="preserve">CANTIDAD </v>
      </c>
      <c r="E42" s="319"/>
      <c r="F42" s="320" t="str">
        <f>CONCATENATE(,,F43)</f>
        <v>Fotos y Listado de Participantes</v>
      </c>
      <c r="G42" s="321">
        <v>1</v>
      </c>
      <c r="H42" s="322">
        <f>+E43</f>
        <v>2</v>
      </c>
      <c r="I42" s="707">
        <f>(((I43+J43+K43)/H43 ))/3</f>
        <v>0</v>
      </c>
      <c r="J42" s="708"/>
      <c r="K42" s="709"/>
      <c r="L42" s="501">
        <v>0</v>
      </c>
      <c r="M42" s="323" t="str">
        <f t="shared" ref="M42:R42" si="5">+M43</f>
        <v>Que la reunión no se realice</v>
      </c>
      <c r="N42" s="318" t="str">
        <f t="shared" si="5"/>
        <v>Improbable (0-25)</v>
      </c>
      <c r="O42" s="318" t="str">
        <f t="shared" si="5"/>
        <v xml:space="preserve">Bajo </v>
      </c>
      <c r="P42" s="324" t="str">
        <f t="shared" si="5"/>
        <v xml:space="preserve">Convocar la reunión con mucha anticipación </v>
      </c>
      <c r="Q42" s="325">
        <f t="shared" si="5"/>
        <v>1000</v>
      </c>
      <c r="R42" s="326" t="str">
        <f t="shared" si="5"/>
        <v>Personal y recursos</v>
      </c>
    </row>
    <row r="43" spans="1:18" ht="195" hidden="1">
      <c r="A43" s="327" t="s">
        <v>723</v>
      </c>
      <c r="B43" s="328" t="s">
        <v>724</v>
      </c>
      <c r="C43" s="329" t="s">
        <v>725</v>
      </c>
      <c r="D43" s="330" t="s">
        <v>726</v>
      </c>
      <c r="E43" s="331">
        <v>2</v>
      </c>
      <c r="F43" s="332" t="s">
        <v>654</v>
      </c>
      <c r="G43" s="332" t="s">
        <v>671</v>
      </c>
      <c r="H43" s="333">
        <v>2</v>
      </c>
      <c r="I43" s="334"/>
      <c r="J43" s="334"/>
      <c r="K43" s="334"/>
      <c r="L43" s="334"/>
      <c r="M43" s="335" t="s">
        <v>727</v>
      </c>
      <c r="N43" s="336" t="s">
        <v>59</v>
      </c>
      <c r="O43" s="336" t="s">
        <v>112</v>
      </c>
      <c r="P43" s="337" t="s">
        <v>728</v>
      </c>
      <c r="Q43" s="338">
        <v>1000</v>
      </c>
      <c r="R43" s="332" t="s">
        <v>668</v>
      </c>
    </row>
    <row r="45" spans="1:18" ht="53.25" hidden="1">
      <c r="A45" s="442" t="s">
        <v>1098</v>
      </c>
      <c r="B45" s="443" t="s">
        <v>363</v>
      </c>
      <c r="C45" s="444" t="s">
        <v>1099</v>
      </c>
      <c r="D45" s="424" t="s">
        <v>1083</v>
      </c>
      <c r="E45" s="445">
        <v>1</v>
      </c>
      <c r="F45" s="424" t="s">
        <v>1095</v>
      </c>
      <c r="G45" s="424" t="s">
        <v>1063</v>
      </c>
      <c r="H45" s="434">
        <f>SUM(I45:L45)</f>
        <v>0</v>
      </c>
      <c r="I45" s="446"/>
      <c r="J45" s="446"/>
      <c r="K45" s="446"/>
      <c r="L45" s="446"/>
      <c r="M45" s="447" t="s">
        <v>1091</v>
      </c>
      <c r="N45" s="427" t="s">
        <v>25</v>
      </c>
      <c r="O45" s="427" t="s">
        <v>392</v>
      </c>
      <c r="P45" s="424" t="s">
        <v>1096</v>
      </c>
      <c r="Q45" s="448">
        <v>1500</v>
      </c>
      <c r="R45" s="424" t="s">
        <v>1087</v>
      </c>
    </row>
    <row r="47" spans="1:18" ht="45" hidden="1">
      <c r="A47" s="531" t="s">
        <v>1402</v>
      </c>
      <c r="B47" s="576" t="s">
        <v>30</v>
      </c>
      <c r="C47" s="192" t="s">
        <v>1180</v>
      </c>
      <c r="D47" s="59" t="s">
        <v>1181</v>
      </c>
      <c r="E47" s="469">
        <v>0</v>
      </c>
      <c r="F47" s="59" t="s">
        <v>1182</v>
      </c>
      <c r="G47" s="32" t="s">
        <v>1105</v>
      </c>
      <c r="H47" s="470">
        <v>1</v>
      </c>
      <c r="I47" s="471"/>
      <c r="J47" s="472">
        <v>1</v>
      </c>
      <c r="K47" s="472"/>
      <c r="L47" s="472"/>
      <c r="M47" s="62"/>
      <c r="N47" s="32" t="s">
        <v>169</v>
      </c>
      <c r="O47" s="32" t="s">
        <v>392</v>
      </c>
      <c r="P47" s="453"/>
      <c r="Q47" s="475"/>
      <c r="R47" s="94"/>
    </row>
    <row r="48" spans="1:18" ht="75" hidden="1">
      <c r="A48" s="531"/>
      <c r="B48" s="576"/>
      <c r="C48" s="192" t="s">
        <v>1183</v>
      </c>
      <c r="D48" s="59" t="s">
        <v>608</v>
      </c>
      <c r="E48" s="469"/>
      <c r="F48" s="59" t="s">
        <v>1184</v>
      </c>
      <c r="G48" s="32" t="s">
        <v>1105</v>
      </c>
      <c r="H48" s="470">
        <v>3</v>
      </c>
      <c r="I48" s="471"/>
      <c r="J48" s="472"/>
      <c r="K48" s="472"/>
      <c r="L48" s="472"/>
      <c r="M48" s="62"/>
      <c r="N48" s="32" t="s">
        <v>169</v>
      </c>
      <c r="O48" s="32" t="s">
        <v>392</v>
      </c>
      <c r="P48" s="453"/>
      <c r="Q48" s="475"/>
      <c r="R48" s="94"/>
    </row>
    <row r="49" spans="1:18" ht="45" hidden="1">
      <c r="A49" s="531"/>
      <c r="B49" s="576"/>
      <c r="C49" s="192" t="s">
        <v>1185</v>
      </c>
      <c r="D49" s="59" t="s">
        <v>1186</v>
      </c>
      <c r="E49" s="469"/>
      <c r="F49" s="59" t="s">
        <v>1187</v>
      </c>
      <c r="G49" s="32" t="s">
        <v>1105</v>
      </c>
      <c r="H49" s="470">
        <v>2</v>
      </c>
      <c r="I49" s="471"/>
      <c r="J49" s="472"/>
      <c r="K49" s="472"/>
      <c r="L49" s="472"/>
      <c r="M49" s="62"/>
      <c r="N49" s="32" t="s">
        <v>169</v>
      </c>
      <c r="O49" s="32" t="s">
        <v>392</v>
      </c>
      <c r="P49" s="453"/>
      <c r="Q49" s="475"/>
      <c r="R49" s="94"/>
    </row>
    <row r="50" spans="1:18" ht="45" hidden="1">
      <c r="A50" s="531"/>
      <c r="B50" s="576"/>
      <c r="C50" s="192" t="s">
        <v>1188</v>
      </c>
      <c r="D50" s="59" t="s">
        <v>1189</v>
      </c>
      <c r="E50" s="469"/>
      <c r="F50" s="59" t="s">
        <v>1176</v>
      </c>
      <c r="G50" s="32" t="s">
        <v>1105</v>
      </c>
      <c r="H50" s="470">
        <v>3</v>
      </c>
      <c r="I50" s="471"/>
      <c r="J50" s="472"/>
      <c r="K50" s="472">
        <v>1</v>
      </c>
      <c r="L50" s="472"/>
      <c r="M50" s="62"/>
      <c r="N50" s="32" t="s">
        <v>169</v>
      </c>
      <c r="O50" s="32" t="s">
        <v>392</v>
      </c>
      <c r="P50" s="453"/>
      <c r="Q50" s="475"/>
      <c r="R50" s="94"/>
    </row>
    <row r="51" spans="1:18" ht="45" hidden="1">
      <c r="A51" s="531"/>
      <c r="B51" s="576"/>
      <c r="C51" s="474" t="s">
        <v>1190</v>
      </c>
      <c r="D51" s="59" t="s">
        <v>1191</v>
      </c>
      <c r="E51" s="453"/>
      <c r="F51" s="59" t="s">
        <v>1176</v>
      </c>
      <c r="G51" s="32" t="s">
        <v>1105</v>
      </c>
      <c r="H51" s="470"/>
      <c r="I51" s="471"/>
      <c r="J51" s="472"/>
      <c r="K51" s="472"/>
      <c r="L51" s="472"/>
      <c r="M51" s="62"/>
      <c r="N51" s="32" t="s">
        <v>169</v>
      </c>
      <c r="O51" s="32" t="s">
        <v>392</v>
      </c>
      <c r="P51" s="453"/>
      <c r="Q51" s="475"/>
      <c r="R51" s="94"/>
    </row>
  </sheetData>
  <mergeCells count="56">
    <mergeCell ref="A47:A51"/>
    <mergeCell ref="B47:B51"/>
    <mergeCell ref="B40:C40"/>
    <mergeCell ref="I40:K40"/>
    <mergeCell ref="B42:C42"/>
    <mergeCell ref="I42:K42"/>
    <mergeCell ref="R37:R39"/>
    <mergeCell ref="B33:C33"/>
    <mergeCell ref="I33:K33"/>
    <mergeCell ref="A34:A35"/>
    <mergeCell ref="B34:B35"/>
    <mergeCell ref="Q34:Q35"/>
    <mergeCell ref="R34:R35"/>
    <mergeCell ref="B36:C36"/>
    <mergeCell ref="I36:K36"/>
    <mergeCell ref="A37:A39"/>
    <mergeCell ref="B37:B39"/>
    <mergeCell ref="Q37:Q39"/>
    <mergeCell ref="Q27:Q28"/>
    <mergeCell ref="R27:R28"/>
    <mergeCell ref="B29:C29"/>
    <mergeCell ref="I29:K29"/>
    <mergeCell ref="A30:A32"/>
    <mergeCell ref="B30:B32"/>
    <mergeCell ref="Q30:Q32"/>
    <mergeCell ref="R30:R32"/>
    <mergeCell ref="B24:C24"/>
    <mergeCell ref="I24:K24"/>
    <mergeCell ref="B26:C26"/>
    <mergeCell ref="I26:K26"/>
    <mergeCell ref="A27:A28"/>
    <mergeCell ref="B27:B28"/>
    <mergeCell ref="Q17:Q19"/>
    <mergeCell ref="R17:R19"/>
    <mergeCell ref="B20:C20"/>
    <mergeCell ref="I20:K20"/>
    <mergeCell ref="A21:A23"/>
    <mergeCell ref="B21:B23"/>
    <mergeCell ref="Q21:Q23"/>
    <mergeCell ref="R21:R23"/>
    <mergeCell ref="B15:C15"/>
    <mergeCell ref="I15:K15"/>
    <mergeCell ref="B16:C16"/>
    <mergeCell ref="I16:K16"/>
    <mergeCell ref="A17:A19"/>
    <mergeCell ref="B17:B19"/>
    <mergeCell ref="A11:R12"/>
    <mergeCell ref="B14:L14"/>
    <mergeCell ref="M14:P14"/>
    <mergeCell ref="Q14:R14"/>
    <mergeCell ref="G1:R4"/>
    <mergeCell ref="T3:V3"/>
    <mergeCell ref="T4:V4"/>
    <mergeCell ref="H5:M5"/>
    <mergeCell ref="P5:Q5"/>
    <mergeCell ref="A7:R8"/>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BA2CC-7346-4803-872F-362AFAE823AB}">
  <sheetPr>
    <tabColor theme="3" tint="0.79998168889431442"/>
  </sheetPr>
  <dimension ref="A1:V41"/>
  <sheetViews>
    <sheetView topLeftCell="A13" zoomScale="40" zoomScaleNormal="40" zoomScaleSheetLayoutView="100" zoomScalePageLayoutView="70" workbookViewId="0">
      <selection activeCell="L87" sqref="L87"/>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32" bestFit="1" customWidth="1"/>
    <col min="9" max="11" width="3.28515625" style="133" customWidth="1"/>
    <col min="12" max="12" width="9.85546875" style="133"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512" t="s">
        <v>1474</v>
      </c>
      <c r="H1" s="512"/>
      <c r="I1" s="512"/>
      <c r="J1" s="512"/>
      <c r="K1" s="512"/>
      <c r="L1" s="512"/>
      <c r="M1" s="512"/>
      <c r="N1" s="512"/>
      <c r="O1" s="512"/>
      <c r="P1" s="512"/>
      <c r="Q1" s="512"/>
      <c r="R1" s="512"/>
    </row>
    <row r="2" spans="1:22" ht="19.5" customHeight="1">
      <c r="A2" s="1"/>
      <c r="B2" s="3"/>
      <c r="C2" s="3"/>
      <c r="D2" s="3"/>
      <c r="E2" s="3"/>
      <c r="F2" s="3"/>
      <c r="G2" s="512"/>
      <c r="H2" s="512"/>
      <c r="I2" s="512"/>
      <c r="J2" s="512"/>
      <c r="K2" s="512"/>
      <c r="L2" s="512"/>
      <c r="M2" s="512"/>
      <c r="N2" s="512"/>
      <c r="O2" s="512"/>
      <c r="P2" s="512"/>
      <c r="Q2" s="512"/>
      <c r="R2" s="512"/>
    </row>
    <row r="3" spans="1:22" ht="19.5" customHeight="1">
      <c r="A3" s="1"/>
      <c r="B3" s="4"/>
      <c r="C3" s="3"/>
      <c r="D3" s="3"/>
      <c r="E3" s="3"/>
      <c r="F3" s="3"/>
      <c r="G3" s="512"/>
      <c r="H3" s="512"/>
      <c r="I3" s="512"/>
      <c r="J3" s="512"/>
      <c r="K3" s="512"/>
      <c r="L3" s="512"/>
      <c r="M3" s="512"/>
      <c r="N3" s="512"/>
      <c r="O3" s="512"/>
      <c r="P3" s="512"/>
      <c r="Q3" s="512"/>
      <c r="R3" s="512"/>
      <c r="T3" s="513"/>
      <c r="U3" s="513"/>
      <c r="V3" s="513"/>
    </row>
    <row r="4" spans="1:22" ht="36" customHeight="1" thickBot="1">
      <c r="A4" s="1"/>
      <c r="B4" s="5"/>
      <c r="C4" s="5"/>
      <c r="D4" s="5"/>
      <c r="E4" s="5"/>
      <c r="F4" s="5"/>
      <c r="G4" s="512"/>
      <c r="H4" s="512"/>
      <c r="I4" s="512"/>
      <c r="J4" s="512"/>
      <c r="K4" s="512"/>
      <c r="L4" s="512"/>
      <c r="M4" s="512"/>
      <c r="N4" s="512"/>
      <c r="O4" s="512"/>
      <c r="P4" s="512"/>
      <c r="Q4" s="512"/>
      <c r="R4" s="512"/>
      <c r="T4" s="514"/>
      <c r="U4" s="514"/>
      <c r="V4" s="514"/>
    </row>
    <row r="5" spans="1:22" ht="19.5" thickTop="1">
      <c r="A5" s="6"/>
      <c r="B5" s="7"/>
      <c r="C5" s="8"/>
      <c r="D5" s="9"/>
      <c r="E5" s="9"/>
      <c r="F5" s="9"/>
      <c r="G5" s="9"/>
      <c r="H5" s="515"/>
      <c r="I5" s="515"/>
      <c r="J5" s="515"/>
      <c r="K5" s="515"/>
      <c r="L5" s="515"/>
      <c r="M5" s="515"/>
      <c r="N5" s="9"/>
      <c r="O5" s="9"/>
      <c r="P5" s="516"/>
      <c r="Q5" s="516"/>
      <c r="R5" s="10"/>
    </row>
    <row r="6" spans="1:22" ht="9" customHeight="1" thickBot="1">
      <c r="A6" s="11"/>
      <c r="B6" s="12"/>
      <c r="C6" s="13"/>
      <c r="D6" s="14"/>
      <c r="E6" s="14"/>
      <c r="F6" s="15"/>
      <c r="G6" s="14"/>
      <c r="H6" s="16"/>
      <c r="I6" s="17"/>
      <c r="J6" s="17"/>
      <c r="K6" s="18"/>
      <c r="L6" s="18"/>
      <c r="M6" s="14"/>
      <c r="N6" s="19"/>
      <c r="O6" s="19"/>
      <c r="P6" s="12"/>
      <c r="Q6" s="12"/>
      <c r="R6" s="12"/>
    </row>
    <row r="7" spans="1:22" ht="15" customHeight="1">
      <c r="A7" s="635" t="s">
        <v>1475</v>
      </c>
      <c r="B7" s="636"/>
      <c r="C7" s="636"/>
      <c r="D7" s="636"/>
      <c r="E7" s="636"/>
      <c r="F7" s="636"/>
      <c r="G7" s="636"/>
      <c r="H7" s="636"/>
      <c r="I7" s="636"/>
      <c r="J7" s="636"/>
      <c r="K7" s="636"/>
      <c r="L7" s="636"/>
      <c r="M7" s="636"/>
      <c r="N7" s="636"/>
      <c r="O7" s="636"/>
      <c r="P7" s="636"/>
      <c r="Q7" s="636"/>
      <c r="R7" s="637"/>
    </row>
    <row r="8" spans="1:22" ht="15.75" customHeight="1" thickBot="1">
      <c r="A8" s="638"/>
      <c r="B8" s="639"/>
      <c r="C8" s="639"/>
      <c r="D8" s="639"/>
      <c r="E8" s="639"/>
      <c r="F8" s="639"/>
      <c r="G8" s="639"/>
      <c r="H8" s="639"/>
      <c r="I8" s="639"/>
      <c r="J8" s="639"/>
      <c r="K8" s="639"/>
      <c r="L8" s="639"/>
      <c r="M8" s="639"/>
      <c r="N8" s="639"/>
      <c r="O8" s="639"/>
      <c r="P8" s="639"/>
      <c r="Q8" s="639"/>
      <c r="R8" s="640"/>
    </row>
    <row r="9" spans="1:22" ht="8.25" customHeight="1">
      <c r="A9" s="502"/>
      <c r="B9" s="502"/>
      <c r="C9" s="502"/>
      <c r="D9" s="502"/>
      <c r="E9" s="502"/>
      <c r="F9" s="502"/>
      <c r="G9" s="502"/>
      <c r="H9" s="502"/>
      <c r="I9" s="502"/>
      <c r="J9" s="502"/>
      <c r="K9" s="502"/>
      <c r="L9" s="502"/>
      <c r="M9" s="502"/>
      <c r="N9" s="502"/>
      <c r="O9" s="502"/>
      <c r="P9" s="502"/>
      <c r="Q9" s="502"/>
      <c r="R9" s="502"/>
    </row>
    <row r="10" spans="1:22" ht="12" customHeight="1" thickBot="1">
      <c r="A10" s="502"/>
      <c r="B10" s="502"/>
      <c r="C10" s="502"/>
      <c r="D10" s="502"/>
      <c r="E10" s="502"/>
      <c r="F10" s="502"/>
      <c r="G10" s="502"/>
      <c r="H10" s="502"/>
      <c r="I10" s="502"/>
      <c r="J10" s="502"/>
      <c r="K10" s="502"/>
      <c r="L10" s="502"/>
      <c r="M10" s="502"/>
      <c r="N10" s="502"/>
      <c r="O10" s="502"/>
      <c r="P10" s="502"/>
      <c r="Q10" s="502"/>
      <c r="R10" s="502"/>
    </row>
    <row r="11" spans="1:22" ht="15.75" customHeight="1" thickTop="1">
      <c r="A11" s="506" t="s">
        <v>1476</v>
      </c>
      <c r="B11" s="507"/>
      <c r="C11" s="507"/>
      <c r="D11" s="507"/>
      <c r="E11" s="507"/>
      <c r="F11" s="507"/>
      <c r="G11" s="507"/>
      <c r="H11" s="507"/>
      <c r="I11" s="507"/>
      <c r="J11" s="507"/>
      <c r="K11" s="507"/>
      <c r="L11" s="507"/>
      <c r="M11" s="507"/>
      <c r="N11" s="507"/>
      <c r="O11" s="507"/>
      <c r="P11" s="507"/>
      <c r="Q11" s="507"/>
      <c r="R11" s="508"/>
    </row>
    <row r="12" spans="1:22" ht="15.75" customHeight="1" thickBot="1">
      <c r="A12" s="509"/>
      <c r="B12" s="510"/>
      <c r="C12" s="510"/>
      <c r="D12" s="510"/>
      <c r="E12" s="510"/>
      <c r="F12" s="510"/>
      <c r="G12" s="510"/>
      <c r="H12" s="510"/>
      <c r="I12" s="510"/>
      <c r="J12" s="510"/>
      <c r="K12" s="510"/>
      <c r="L12" s="510"/>
      <c r="M12" s="510"/>
      <c r="N12" s="510"/>
      <c r="O12" s="510"/>
      <c r="P12" s="510"/>
      <c r="Q12" s="510"/>
      <c r="R12" s="511"/>
    </row>
    <row r="13" spans="1:22" ht="19.5" thickTop="1" thickBot="1">
      <c r="A13" s="266"/>
      <c r="B13" s="267"/>
      <c r="C13" s="268"/>
      <c r="D13" s="268"/>
      <c r="E13" s="387"/>
      <c r="F13" s="268"/>
      <c r="G13" s="268"/>
      <c r="H13" s="388"/>
      <c r="I13" s="389"/>
      <c r="J13" s="389"/>
      <c r="K13" s="389"/>
      <c r="L13" s="389"/>
      <c r="M13" s="268"/>
      <c r="N13" s="268"/>
      <c r="O13" s="268"/>
      <c r="P13" s="273"/>
      <c r="Q13" s="390"/>
      <c r="R13" s="273"/>
    </row>
    <row r="14" spans="1:22" ht="32.25" thickTop="1">
      <c r="A14" s="275" t="s">
        <v>1</v>
      </c>
      <c r="B14" s="647" t="s">
        <v>2</v>
      </c>
      <c r="C14" s="648"/>
      <c r="D14" s="648"/>
      <c r="E14" s="648"/>
      <c r="F14" s="648"/>
      <c r="G14" s="648"/>
      <c r="H14" s="648"/>
      <c r="I14" s="648"/>
      <c r="J14" s="648"/>
      <c r="K14" s="648"/>
      <c r="L14" s="648"/>
      <c r="M14" s="647" t="s">
        <v>3</v>
      </c>
      <c r="N14" s="648"/>
      <c r="O14" s="648"/>
      <c r="P14" s="649"/>
      <c r="Q14" s="650" t="s">
        <v>4</v>
      </c>
      <c r="R14" s="649"/>
    </row>
    <row r="15" spans="1:22" ht="37.5" customHeight="1">
      <c r="A15" s="391" t="s">
        <v>6</v>
      </c>
      <c r="B15" s="651" t="s">
        <v>910</v>
      </c>
      <c r="C15" s="652"/>
      <c r="D15" s="392" t="s">
        <v>8</v>
      </c>
      <c r="E15" s="393" t="s">
        <v>642</v>
      </c>
      <c r="F15" s="392" t="s">
        <v>10</v>
      </c>
      <c r="G15" s="392" t="s">
        <v>11</v>
      </c>
      <c r="H15" s="113" t="s">
        <v>12</v>
      </c>
      <c r="I15" s="523" t="s">
        <v>1473</v>
      </c>
      <c r="J15" s="523"/>
      <c r="K15" s="523"/>
      <c r="L15" s="487" t="s">
        <v>1472</v>
      </c>
      <c r="M15" s="394" t="s">
        <v>13</v>
      </c>
      <c r="N15" s="395" t="s">
        <v>14</v>
      </c>
      <c r="O15" s="395" t="s">
        <v>15</v>
      </c>
      <c r="P15" s="394" t="s">
        <v>16</v>
      </c>
      <c r="Q15" s="396" t="s">
        <v>17</v>
      </c>
      <c r="R15" s="394" t="s">
        <v>18</v>
      </c>
    </row>
    <row r="16" spans="1:22" ht="60">
      <c r="A16" s="136">
        <v>1</v>
      </c>
      <c r="B16" s="549" t="s">
        <v>911</v>
      </c>
      <c r="C16" s="621"/>
      <c r="D16" s="137" t="s">
        <v>192</v>
      </c>
      <c r="E16" s="397">
        <f>SUM(E17:E19)</f>
        <v>3</v>
      </c>
      <c r="F16" s="139" t="str">
        <f>+F17</f>
        <v>Informe y fotos</v>
      </c>
      <c r="G16" s="137" t="str">
        <f>+G17</f>
        <v xml:space="preserve">comité Gestión Integral de Riesgo y departamento de compras </v>
      </c>
      <c r="H16" s="398">
        <v>4</v>
      </c>
      <c r="I16" s="519">
        <v>0.25</v>
      </c>
      <c r="J16" s="519"/>
      <c r="K16" s="519"/>
      <c r="L16" s="488">
        <v>0.25</v>
      </c>
      <c r="M16" s="399" t="str">
        <f>+M17</f>
        <v xml:space="preserve">Qué No Se Realicen Las Evaluaciones </v>
      </c>
      <c r="N16" s="399" t="str">
        <f>+N17</f>
        <v>Improbable (0-25)</v>
      </c>
      <c r="O16" s="400" t="str">
        <f>+O17</f>
        <v xml:space="preserve">Bajo </v>
      </c>
      <c r="P16" s="399" t="str">
        <f>+P17</f>
        <v xml:space="preserve">Velar Para Que El Departamento Correspondiente Realice El Trabajo </v>
      </c>
      <c r="Q16" s="401">
        <f>+Q18</f>
        <v>100000</v>
      </c>
      <c r="R16" s="399" t="str">
        <f>+R18</f>
        <v>Pc, tinta e impresora, transporte y dieta</v>
      </c>
      <c r="S16" s="402"/>
    </row>
    <row r="17" spans="1:19" ht="60" hidden="1">
      <c r="A17" s="653" t="s">
        <v>912</v>
      </c>
      <c r="B17" s="539" t="s">
        <v>913</v>
      </c>
      <c r="C17" s="81" t="s">
        <v>914</v>
      </c>
      <c r="D17" s="42" t="s">
        <v>915</v>
      </c>
      <c r="E17" s="42">
        <v>1</v>
      </c>
      <c r="F17" s="403" t="s">
        <v>660</v>
      </c>
      <c r="G17" s="51" t="s">
        <v>916</v>
      </c>
      <c r="H17" s="404">
        <v>1</v>
      </c>
      <c r="I17" s="405">
        <v>1</v>
      </c>
      <c r="J17" s="405"/>
      <c r="K17" s="405"/>
      <c r="L17" s="405"/>
      <c r="M17" s="81" t="s">
        <v>917</v>
      </c>
      <c r="N17" s="43" t="s">
        <v>59</v>
      </c>
      <c r="O17" s="43" t="s">
        <v>112</v>
      </c>
      <c r="P17" s="51" t="s">
        <v>918</v>
      </c>
      <c r="Q17" s="406"/>
      <c r="R17" s="83"/>
      <c r="S17" s="402"/>
    </row>
    <row r="18" spans="1:19" ht="60" hidden="1">
      <c r="A18" s="653"/>
      <c r="B18" s="539"/>
      <c r="C18" s="81" t="s">
        <v>919</v>
      </c>
      <c r="D18" s="42" t="s">
        <v>920</v>
      </c>
      <c r="E18" s="42">
        <f>1</f>
        <v>1</v>
      </c>
      <c r="F18" s="403" t="s">
        <v>660</v>
      </c>
      <c r="G18" s="51" t="s">
        <v>916</v>
      </c>
      <c r="H18" s="404">
        <v>1</v>
      </c>
      <c r="I18" s="405"/>
      <c r="J18" s="405"/>
      <c r="K18" s="405"/>
      <c r="L18" s="405"/>
      <c r="M18" s="81" t="s">
        <v>921</v>
      </c>
      <c r="N18" s="43" t="s">
        <v>59</v>
      </c>
      <c r="O18" s="43" t="s">
        <v>112</v>
      </c>
      <c r="P18" s="51" t="s">
        <v>922</v>
      </c>
      <c r="Q18" s="406">
        <v>100000</v>
      </c>
      <c r="R18" s="83" t="s">
        <v>923</v>
      </c>
      <c r="S18" s="402"/>
    </row>
    <row r="19" spans="1:19" ht="60" hidden="1">
      <c r="A19" s="653"/>
      <c r="B19" s="539"/>
      <c r="C19" s="81" t="s">
        <v>924</v>
      </c>
      <c r="D19" s="42" t="s">
        <v>925</v>
      </c>
      <c r="E19" s="42">
        <v>1</v>
      </c>
      <c r="F19" s="403" t="s">
        <v>676</v>
      </c>
      <c r="G19" s="51" t="s">
        <v>916</v>
      </c>
      <c r="H19" s="404">
        <v>1</v>
      </c>
      <c r="I19" s="405"/>
      <c r="J19" s="405"/>
      <c r="K19" s="405"/>
      <c r="L19" s="405"/>
      <c r="M19" s="81" t="s">
        <v>926</v>
      </c>
      <c r="N19" s="43" t="s">
        <v>169</v>
      </c>
      <c r="O19" s="43" t="s">
        <v>392</v>
      </c>
      <c r="P19" s="51" t="s">
        <v>918</v>
      </c>
      <c r="Q19" s="406"/>
      <c r="R19" s="83"/>
      <c r="S19" s="402"/>
    </row>
    <row r="20" spans="1:19" ht="60">
      <c r="A20" s="136">
        <v>2</v>
      </c>
      <c r="B20" s="549" t="s">
        <v>927</v>
      </c>
      <c r="C20" s="621"/>
      <c r="D20" s="137" t="s">
        <v>192</v>
      </c>
      <c r="E20" s="397">
        <f>SUM(E21:E24)</f>
        <v>4</v>
      </c>
      <c r="F20" s="139" t="str">
        <f>+F21</f>
        <v>Informe y fotos</v>
      </c>
      <c r="G20" s="139" t="str">
        <f>+G21</f>
        <v xml:space="preserve">Servicios generales </v>
      </c>
      <c r="H20" s="407">
        <v>4</v>
      </c>
      <c r="I20" s="519">
        <v>0.25</v>
      </c>
      <c r="J20" s="519"/>
      <c r="K20" s="519"/>
      <c r="L20" s="488">
        <v>0.1</v>
      </c>
      <c r="M20" s="408" t="str">
        <f>+M21</f>
        <v>Qué No Se Puedan Colocar A Tiempo</v>
      </c>
      <c r="N20" s="408" t="str">
        <f>+N21</f>
        <v>Improbable (0-25)</v>
      </c>
      <c r="O20" s="409" t="str">
        <f>+O21</f>
        <v xml:space="preserve">Bajo </v>
      </c>
      <c r="P20" s="408" t="str">
        <f>+P21</f>
        <v xml:space="preserve">Realizar Los Levantamientos A Tiempo Y Con Personas Calificadas </v>
      </c>
      <c r="Q20" s="410">
        <f>+Q22</f>
        <v>10000</v>
      </c>
      <c r="R20" s="408" t="str">
        <f>+R22</f>
        <v>personal y recursos</v>
      </c>
      <c r="S20" s="402"/>
    </row>
    <row r="21" spans="1:19" ht="60" hidden="1">
      <c r="A21" s="653" t="s">
        <v>928</v>
      </c>
      <c r="B21" s="539" t="s">
        <v>913</v>
      </c>
      <c r="C21" s="81" t="s">
        <v>929</v>
      </c>
      <c r="D21" s="403" t="s">
        <v>915</v>
      </c>
      <c r="E21" s="411">
        <v>1</v>
      </c>
      <c r="F21" s="403" t="s">
        <v>660</v>
      </c>
      <c r="G21" s="94" t="s">
        <v>930</v>
      </c>
      <c r="H21" s="412">
        <v>1</v>
      </c>
      <c r="I21" s="413">
        <v>1</v>
      </c>
      <c r="J21" s="413"/>
      <c r="K21" s="413"/>
      <c r="L21" s="413"/>
      <c r="M21" s="81" t="s">
        <v>931</v>
      </c>
      <c r="N21" s="43" t="s">
        <v>59</v>
      </c>
      <c r="O21" s="43" t="s">
        <v>112</v>
      </c>
      <c r="P21" s="51" t="s">
        <v>932</v>
      </c>
      <c r="Q21" s="414"/>
      <c r="R21" s="51"/>
      <c r="S21" s="402"/>
    </row>
    <row r="22" spans="1:19" ht="45" hidden="1">
      <c r="A22" s="653"/>
      <c r="B22" s="634"/>
      <c r="C22" s="81" t="s">
        <v>933</v>
      </c>
      <c r="D22" s="403" t="s">
        <v>920</v>
      </c>
      <c r="E22" s="411">
        <v>1</v>
      </c>
      <c r="F22" s="403" t="s">
        <v>660</v>
      </c>
      <c r="G22" s="94" t="s">
        <v>934</v>
      </c>
      <c r="H22" s="412">
        <v>1</v>
      </c>
      <c r="I22" s="413"/>
      <c r="J22" s="413"/>
      <c r="K22" s="413"/>
      <c r="L22" s="413"/>
      <c r="M22" s="81" t="s">
        <v>921</v>
      </c>
      <c r="N22" s="43" t="s">
        <v>59</v>
      </c>
      <c r="O22" s="43" t="s">
        <v>112</v>
      </c>
      <c r="P22" s="51" t="s">
        <v>935</v>
      </c>
      <c r="Q22" s="414">
        <v>10000</v>
      </c>
      <c r="R22" s="51" t="s">
        <v>936</v>
      </c>
      <c r="S22" s="402"/>
    </row>
    <row r="23" spans="1:19" ht="75" hidden="1">
      <c r="A23" s="653"/>
      <c r="B23" s="634"/>
      <c r="C23" s="81" t="s">
        <v>937</v>
      </c>
      <c r="D23" s="403" t="s">
        <v>938</v>
      </c>
      <c r="E23" s="411">
        <v>1</v>
      </c>
      <c r="F23" s="403" t="s">
        <v>151</v>
      </c>
      <c r="G23" s="94" t="s">
        <v>939</v>
      </c>
      <c r="H23" s="412">
        <v>1</v>
      </c>
      <c r="I23" s="413"/>
      <c r="J23" s="413"/>
      <c r="K23" s="413"/>
      <c r="L23" s="413"/>
      <c r="M23" s="81" t="s">
        <v>940</v>
      </c>
      <c r="N23" s="43" t="s">
        <v>59</v>
      </c>
      <c r="O23" s="43" t="s">
        <v>112</v>
      </c>
      <c r="P23" s="51" t="s">
        <v>941</v>
      </c>
      <c r="Q23" s="414"/>
      <c r="R23" s="51"/>
      <c r="S23" s="402"/>
    </row>
    <row r="24" spans="1:19" ht="105" hidden="1">
      <c r="A24" s="653"/>
      <c r="B24" s="634"/>
      <c r="C24" s="81" t="s">
        <v>942</v>
      </c>
      <c r="D24" s="403" t="s">
        <v>943</v>
      </c>
      <c r="E24" s="411">
        <v>1</v>
      </c>
      <c r="F24" s="403" t="s">
        <v>944</v>
      </c>
      <c r="G24" s="94" t="s">
        <v>945</v>
      </c>
      <c r="H24" s="412">
        <v>1</v>
      </c>
      <c r="I24" s="413"/>
      <c r="J24" s="413"/>
      <c r="K24" s="413"/>
      <c r="L24" s="413"/>
      <c r="M24" s="81" t="s">
        <v>946</v>
      </c>
      <c r="N24" s="43" t="s">
        <v>59</v>
      </c>
      <c r="O24" s="43" t="s">
        <v>392</v>
      </c>
      <c r="P24" s="51" t="s">
        <v>947</v>
      </c>
      <c r="Q24" s="414"/>
      <c r="R24" s="51"/>
      <c r="S24" s="402"/>
    </row>
    <row r="25" spans="1:19" ht="45" customHeight="1">
      <c r="A25" s="148">
        <v>3</v>
      </c>
      <c r="B25" s="549" t="s">
        <v>948</v>
      </c>
      <c r="C25" s="621"/>
      <c r="D25" s="137" t="s">
        <v>192</v>
      </c>
      <c r="E25" s="415">
        <f>+E26</f>
        <v>1</v>
      </c>
      <c r="F25" s="139" t="str">
        <f>+F26</f>
        <v xml:space="preserve">Convocatoria ,fotos, registro de asistencia ,informes </v>
      </c>
      <c r="G25" s="139" t="str">
        <f>+G26</f>
        <v>Enc. Departamentos, comité de riesgos</v>
      </c>
      <c r="H25" s="407">
        <v>2</v>
      </c>
      <c r="I25" s="519">
        <v>0.5</v>
      </c>
      <c r="J25" s="519"/>
      <c r="K25" s="519"/>
      <c r="L25" s="488">
        <v>0.5</v>
      </c>
      <c r="M25" s="408" t="str">
        <f t="shared" ref="M25:R25" si="0">+M26</f>
        <v>Que La Socialización No Se Realice</v>
      </c>
      <c r="N25" s="408" t="str">
        <f t="shared" si="0"/>
        <v>Improbable (0-25)</v>
      </c>
      <c r="O25" s="409" t="str">
        <f t="shared" si="0"/>
        <v xml:space="preserve">Medio </v>
      </c>
      <c r="P25" s="408" t="str">
        <f t="shared" si="0"/>
        <v xml:space="preserve">Convocar Reunión Con Mucha Anticipación </v>
      </c>
      <c r="Q25" s="410">
        <f t="shared" si="0"/>
        <v>1000</v>
      </c>
      <c r="R25" s="408" t="str">
        <f t="shared" si="0"/>
        <v xml:space="preserve">pc, tinta, impresora </v>
      </c>
      <c r="S25" s="402"/>
    </row>
    <row r="26" spans="1:19" ht="48" hidden="1">
      <c r="A26" s="416" t="s">
        <v>949</v>
      </c>
      <c r="B26" s="313" t="s">
        <v>950</v>
      </c>
      <c r="C26" s="81" t="s">
        <v>951</v>
      </c>
      <c r="D26" s="403" t="s">
        <v>952</v>
      </c>
      <c r="E26" s="411">
        <v>1</v>
      </c>
      <c r="F26" s="417" t="s">
        <v>953</v>
      </c>
      <c r="G26" s="42" t="s">
        <v>954</v>
      </c>
      <c r="H26" s="412">
        <v>2</v>
      </c>
      <c r="I26" s="413"/>
      <c r="J26" s="413">
        <v>1</v>
      </c>
      <c r="K26" s="413"/>
      <c r="L26" s="413"/>
      <c r="M26" s="81" t="s">
        <v>955</v>
      </c>
      <c r="N26" s="43" t="s">
        <v>59</v>
      </c>
      <c r="O26" s="43" t="s">
        <v>122</v>
      </c>
      <c r="P26" s="51" t="s">
        <v>956</v>
      </c>
      <c r="Q26" s="414">
        <v>1000</v>
      </c>
      <c r="R26" s="51" t="s">
        <v>957</v>
      </c>
      <c r="S26" s="402"/>
    </row>
    <row r="27" spans="1:19" ht="60">
      <c r="A27" s="148">
        <v>4</v>
      </c>
      <c r="B27" s="549" t="s">
        <v>958</v>
      </c>
      <c r="C27" s="621"/>
      <c r="D27" s="137" t="s">
        <v>192</v>
      </c>
      <c r="E27" s="415">
        <f>SUM(E28)</f>
        <v>2</v>
      </c>
      <c r="F27" s="139" t="str">
        <f>+F28</f>
        <v xml:space="preserve">Convocatoria ,fotos, registro de asistencia ,informes </v>
      </c>
      <c r="G27" s="139" t="str">
        <f>+G28</f>
        <v xml:space="preserve">Personal capacitados para los talleres y  colaboradores de diferentes áreas </v>
      </c>
      <c r="H27" s="407">
        <v>2</v>
      </c>
      <c r="I27" s="519">
        <v>0</v>
      </c>
      <c r="J27" s="519"/>
      <c r="K27" s="519"/>
      <c r="L27" s="488">
        <v>0</v>
      </c>
      <c r="M27" s="408" t="str">
        <f t="shared" ref="M27:R27" si="1">+M28</f>
        <v xml:space="preserve">Qué No Se Realicen Los Talleres Y Capacitación </v>
      </c>
      <c r="N27" s="408" t="str">
        <f t="shared" si="1"/>
        <v>Improbable (0-25)</v>
      </c>
      <c r="O27" s="409" t="str">
        <f t="shared" si="1"/>
        <v xml:space="preserve">Medio </v>
      </c>
      <c r="P27" s="408" t="str">
        <f t="shared" si="1"/>
        <v xml:space="preserve">Prevención De Futuros Riesgos </v>
      </c>
      <c r="Q27" s="410">
        <f t="shared" si="1"/>
        <v>10000</v>
      </c>
      <c r="R27" s="408" t="str">
        <f t="shared" si="1"/>
        <v>personal ,equipos eléctrico, recursos monetarios</v>
      </c>
      <c r="S27" s="402"/>
    </row>
    <row r="28" spans="1:19" ht="60" hidden="1">
      <c r="A28" s="416" t="s">
        <v>959</v>
      </c>
      <c r="B28" s="313" t="s">
        <v>913</v>
      </c>
      <c r="C28" s="92" t="s">
        <v>960</v>
      </c>
      <c r="D28" s="403" t="s">
        <v>920</v>
      </c>
      <c r="E28" s="411">
        <v>2</v>
      </c>
      <c r="F28" s="417" t="s">
        <v>953</v>
      </c>
      <c r="G28" s="42" t="s">
        <v>961</v>
      </c>
      <c r="H28" s="412">
        <v>2</v>
      </c>
      <c r="I28" s="413"/>
      <c r="J28" s="413"/>
      <c r="K28" s="413"/>
      <c r="L28" s="413"/>
      <c r="M28" s="81" t="s">
        <v>962</v>
      </c>
      <c r="N28" s="43" t="s">
        <v>59</v>
      </c>
      <c r="O28" s="43" t="s">
        <v>122</v>
      </c>
      <c r="P28" s="51" t="s">
        <v>963</v>
      </c>
      <c r="Q28" s="414">
        <v>10000</v>
      </c>
      <c r="R28" s="51" t="s">
        <v>964</v>
      </c>
      <c r="S28" s="402"/>
    </row>
    <row r="29" spans="1:19" ht="51" customHeight="1">
      <c r="A29" s="148">
        <v>5</v>
      </c>
      <c r="B29" s="549" t="s">
        <v>965</v>
      </c>
      <c r="C29" s="621"/>
      <c r="D29" s="137" t="s">
        <v>192</v>
      </c>
      <c r="E29" s="415">
        <f>SUM(E30)</f>
        <v>30</v>
      </c>
      <c r="F29" s="139" t="str">
        <f>+F30</f>
        <v>Fotos</v>
      </c>
      <c r="G29" s="139" t="str">
        <f>+G30</f>
        <v xml:space="preserve">Comité de riesgos y supervisores </v>
      </c>
      <c r="H29" s="407">
        <v>24</v>
      </c>
      <c r="I29" s="519">
        <f>SUM(I30:K30)/H29</f>
        <v>0.25</v>
      </c>
      <c r="J29" s="519"/>
      <c r="K29" s="519"/>
      <c r="L29" s="489">
        <v>0.1</v>
      </c>
      <c r="M29" s="408" t="str">
        <f t="shared" ref="M29:R29" si="2">+M30</f>
        <v xml:space="preserve">Qué No Se Realice La Supervisión </v>
      </c>
      <c r="N29" s="408" t="str">
        <f t="shared" si="2"/>
        <v>Improbable (0-25)</v>
      </c>
      <c r="O29" s="409" t="str">
        <f t="shared" si="2"/>
        <v xml:space="preserve">Medio </v>
      </c>
      <c r="P29" s="408" t="str">
        <f t="shared" si="2"/>
        <v xml:space="preserve">Buscar Que Cada Colaborador Este Siempre Protegido De Riesgos </v>
      </c>
      <c r="Q29" s="410">
        <f t="shared" si="2"/>
        <v>3000</v>
      </c>
      <c r="R29" s="408" t="str">
        <f t="shared" si="2"/>
        <v>transportes, dietas, personal</v>
      </c>
      <c r="S29" s="402"/>
    </row>
    <row r="30" spans="1:19" ht="60" hidden="1">
      <c r="A30" s="416" t="s">
        <v>966</v>
      </c>
      <c r="B30" s="313" t="s">
        <v>913</v>
      </c>
      <c r="C30" s="92" t="s">
        <v>967</v>
      </c>
      <c r="D30" s="403" t="s">
        <v>968</v>
      </c>
      <c r="E30" s="411">
        <v>30</v>
      </c>
      <c r="F30" s="417" t="s">
        <v>676</v>
      </c>
      <c r="G30" s="42" t="s">
        <v>969</v>
      </c>
      <c r="H30" s="412">
        <f>SUM(I30:L30)</f>
        <v>6</v>
      </c>
      <c r="I30" s="413">
        <v>2</v>
      </c>
      <c r="J30" s="413">
        <v>2</v>
      </c>
      <c r="K30" s="413">
        <v>2</v>
      </c>
      <c r="L30" s="413"/>
      <c r="M30" s="81" t="s">
        <v>970</v>
      </c>
      <c r="N30" s="43" t="s">
        <v>59</v>
      </c>
      <c r="O30" s="43" t="s">
        <v>122</v>
      </c>
      <c r="P30" s="51" t="s">
        <v>971</v>
      </c>
      <c r="Q30" s="414">
        <v>3000</v>
      </c>
      <c r="R30" s="51" t="s">
        <v>972</v>
      </c>
      <c r="S30" s="402"/>
    </row>
    <row r="31" spans="1:19" ht="45">
      <c r="A31" s="148">
        <v>6</v>
      </c>
      <c r="B31" s="549" t="s">
        <v>973</v>
      </c>
      <c r="C31" s="621"/>
      <c r="D31" s="137" t="s">
        <v>192</v>
      </c>
      <c r="E31" s="415">
        <f>SUM(E32)</f>
        <v>3</v>
      </c>
      <c r="F31" s="139" t="str">
        <f>+F32</f>
        <v xml:space="preserve">Convocatorias, informes, foto, registro de asistencia </v>
      </c>
      <c r="G31" s="139" t="str">
        <f>+G32</f>
        <v>Personal capacitados en el área y colaboradores</v>
      </c>
      <c r="H31" s="407">
        <v>4</v>
      </c>
      <c r="I31" s="519">
        <f>SUM(I32:K32)/H31</f>
        <v>0.25</v>
      </c>
      <c r="J31" s="519"/>
      <c r="K31" s="519"/>
      <c r="L31" s="489">
        <v>0.1</v>
      </c>
      <c r="M31" s="408" t="str">
        <f t="shared" ref="M31:R31" si="3">+M32</f>
        <v>Qué No Se Realicen Las Charlas</v>
      </c>
      <c r="N31" s="408" t="str">
        <f t="shared" si="3"/>
        <v>Improbable (0-25)</v>
      </c>
      <c r="O31" s="409" t="str">
        <f t="shared" si="3"/>
        <v xml:space="preserve">Bajo </v>
      </c>
      <c r="P31" s="408" t="str">
        <f t="shared" si="3"/>
        <v>Tramitar La Solicitud Para Las Charlas A Tiempo</v>
      </c>
      <c r="Q31" s="410">
        <f t="shared" si="3"/>
        <v>5000</v>
      </c>
      <c r="R31" s="408" t="str">
        <f t="shared" si="3"/>
        <v>personal, recursos</v>
      </c>
      <c r="S31" s="402"/>
    </row>
    <row r="32" spans="1:19" ht="48" hidden="1">
      <c r="A32" s="416" t="s">
        <v>974</v>
      </c>
      <c r="B32" s="313" t="s">
        <v>913</v>
      </c>
      <c r="C32" s="92" t="s">
        <v>975</v>
      </c>
      <c r="D32" s="403" t="s">
        <v>976</v>
      </c>
      <c r="E32" s="411">
        <v>3</v>
      </c>
      <c r="F32" s="417" t="s">
        <v>977</v>
      </c>
      <c r="G32" s="42" t="s">
        <v>978</v>
      </c>
      <c r="H32" s="412">
        <f>SUM(I32:L32)</f>
        <v>1</v>
      </c>
      <c r="I32" s="413"/>
      <c r="J32" s="413">
        <v>1</v>
      </c>
      <c r="K32" s="413"/>
      <c r="L32" s="413"/>
      <c r="M32" s="97" t="s">
        <v>979</v>
      </c>
      <c r="N32" s="43" t="s">
        <v>59</v>
      </c>
      <c r="O32" s="43" t="s">
        <v>112</v>
      </c>
      <c r="P32" s="42" t="s">
        <v>980</v>
      </c>
      <c r="Q32" s="418">
        <v>5000</v>
      </c>
      <c r="R32" s="42" t="s">
        <v>981</v>
      </c>
      <c r="S32" s="402"/>
    </row>
    <row r="33" spans="1:19" ht="45">
      <c r="A33" s="148">
        <v>7</v>
      </c>
      <c r="B33" s="549" t="s">
        <v>982</v>
      </c>
      <c r="C33" s="621"/>
      <c r="D33" s="137" t="s">
        <v>192</v>
      </c>
      <c r="E33" s="415">
        <f>SUM(E34:E35)</f>
        <v>28</v>
      </c>
      <c r="F33" s="139" t="str">
        <f>+F35</f>
        <v>Informe y fotos</v>
      </c>
      <c r="G33" s="139" t="str">
        <f>+G35</f>
        <v xml:space="preserve">Servicios generales </v>
      </c>
      <c r="H33" s="407">
        <v>34</v>
      </c>
      <c r="I33" s="519">
        <f>SUM(I34:K35)/H33</f>
        <v>0.17647058823529413</v>
      </c>
      <c r="J33" s="519"/>
      <c r="K33" s="519"/>
      <c r="L33" s="489">
        <v>0.1</v>
      </c>
      <c r="M33" s="408" t="str">
        <f>+M34</f>
        <v xml:space="preserve">Que Existan Materiales Específicos </v>
      </c>
      <c r="N33" s="408" t="str">
        <f>+N34</f>
        <v>Improbable (0-25)</v>
      </c>
      <c r="O33" s="409" t="str">
        <f>+O34</f>
        <v xml:space="preserve">Bajo </v>
      </c>
      <c r="P33" s="408" t="str">
        <f>+P34</f>
        <v xml:space="preserve">Solicitar Materiales </v>
      </c>
      <c r="Q33" s="410">
        <f>+Q35</f>
        <v>20000</v>
      </c>
      <c r="R33" s="419" t="str">
        <f>+R35</f>
        <v>personal y recursos</v>
      </c>
      <c r="S33" s="402"/>
    </row>
    <row r="34" spans="1:19" ht="60" hidden="1">
      <c r="A34" s="653" t="s">
        <v>983</v>
      </c>
      <c r="B34" s="539" t="s">
        <v>984</v>
      </c>
      <c r="C34" s="92" t="s">
        <v>985</v>
      </c>
      <c r="D34" s="403" t="s">
        <v>986</v>
      </c>
      <c r="E34" s="411">
        <v>25</v>
      </c>
      <c r="F34" s="417" t="s">
        <v>676</v>
      </c>
      <c r="G34" s="42" t="s">
        <v>987</v>
      </c>
      <c r="H34" s="412">
        <f>SUM(I34:L34)</f>
        <v>5</v>
      </c>
      <c r="I34" s="413"/>
      <c r="J34" s="413">
        <v>5</v>
      </c>
      <c r="K34" s="413"/>
      <c r="L34" s="413"/>
      <c r="M34" s="81" t="s">
        <v>988</v>
      </c>
      <c r="N34" s="43" t="s">
        <v>59</v>
      </c>
      <c r="O34" s="43" t="s">
        <v>112</v>
      </c>
      <c r="P34" s="51" t="s">
        <v>989</v>
      </c>
      <c r="Q34" s="414"/>
      <c r="R34" s="51"/>
      <c r="S34" s="402"/>
    </row>
    <row r="35" spans="1:19" ht="45" hidden="1">
      <c r="A35" s="653"/>
      <c r="B35" s="539"/>
      <c r="C35" s="92" t="s">
        <v>990</v>
      </c>
      <c r="D35" s="403" t="s">
        <v>991</v>
      </c>
      <c r="E35" s="411">
        <v>3</v>
      </c>
      <c r="F35" s="417" t="s">
        <v>660</v>
      </c>
      <c r="G35" s="42" t="s">
        <v>930</v>
      </c>
      <c r="H35" s="412">
        <f>SUM(I35:L35)</f>
        <v>1</v>
      </c>
      <c r="I35" s="413">
        <v>1</v>
      </c>
      <c r="J35" s="413"/>
      <c r="K35" s="413"/>
      <c r="L35" s="413"/>
      <c r="M35" s="81" t="s">
        <v>921</v>
      </c>
      <c r="N35" s="43" t="s">
        <v>59</v>
      </c>
      <c r="O35" s="43" t="s">
        <v>112</v>
      </c>
      <c r="P35" s="51" t="s">
        <v>922</v>
      </c>
      <c r="Q35" s="414">
        <v>20000</v>
      </c>
      <c r="R35" s="51" t="s">
        <v>936</v>
      </c>
      <c r="S35" s="402"/>
    </row>
    <row r="36" spans="1:19" ht="45">
      <c r="A36" s="148">
        <v>15</v>
      </c>
      <c r="B36" s="549" t="s">
        <v>992</v>
      </c>
      <c r="C36" s="621"/>
      <c r="D36" s="137" t="s">
        <v>192</v>
      </c>
      <c r="E36" s="415">
        <f>SUM(E37:E38)</f>
        <v>33</v>
      </c>
      <c r="F36" s="139" t="str">
        <f>+F37</f>
        <v>Informe, fotos</v>
      </c>
      <c r="G36" s="139" t="str">
        <f>+G37</f>
        <v xml:space="preserve">Comité de riesgos y departamentos de comunicación </v>
      </c>
      <c r="H36" s="407">
        <v>27</v>
      </c>
      <c r="I36" s="519">
        <f>SUM(I37:K38)/H36</f>
        <v>0.22222222222222221</v>
      </c>
      <c r="J36" s="519"/>
      <c r="K36" s="519"/>
      <c r="L36" s="489">
        <v>15</v>
      </c>
      <c r="M36" s="408" t="str">
        <f>+M37</f>
        <v>Qué No Se Realicen Las Charlas</v>
      </c>
      <c r="N36" s="408" t="str">
        <f>+N37</f>
        <v>Improbable (0-25)</v>
      </c>
      <c r="O36" s="409" t="str">
        <f>+O37</f>
        <v xml:space="preserve">Bajo </v>
      </c>
      <c r="P36" s="408" t="str">
        <f>+P37</f>
        <v>Solicitar Charlas Con Tiempo</v>
      </c>
      <c r="Q36" s="410">
        <f>+Q38</f>
        <v>0</v>
      </c>
      <c r="R36" s="419" t="str">
        <f>+R38</f>
        <v>personal  y recursos</v>
      </c>
      <c r="S36" s="402"/>
    </row>
    <row r="37" spans="1:19" ht="60" hidden="1">
      <c r="A37" s="653" t="s">
        <v>993</v>
      </c>
      <c r="B37" s="539" t="s">
        <v>913</v>
      </c>
      <c r="C37" s="92" t="s">
        <v>994</v>
      </c>
      <c r="D37" s="403" t="s">
        <v>653</v>
      </c>
      <c r="E37" s="411">
        <v>3</v>
      </c>
      <c r="F37" s="417" t="s">
        <v>995</v>
      </c>
      <c r="G37" s="42" t="s">
        <v>987</v>
      </c>
      <c r="H37" s="412">
        <f>SUM(I37:L37)</f>
        <v>0</v>
      </c>
      <c r="I37" s="413"/>
      <c r="J37" s="413"/>
      <c r="K37" s="413"/>
      <c r="L37" s="413"/>
      <c r="M37" s="81" t="s">
        <v>979</v>
      </c>
      <c r="N37" s="43" t="s">
        <v>59</v>
      </c>
      <c r="O37" s="43" t="s">
        <v>112</v>
      </c>
      <c r="P37" s="51" t="s">
        <v>996</v>
      </c>
      <c r="Q37" s="414">
        <v>8000</v>
      </c>
      <c r="R37" s="51" t="s">
        <v>997</v>
      </c>
      <c r="S37" s="402"/>
    </row>
    <row r="38" spans="1:19" ht="45" hidden="1">
      <c r="A38" s="653"/>
      <c r="B38" s="539"/>
      <c r="C38" s="92" t="s">
        <v>998</v>
      </c>
      <c r="D38" s="403" t="s">
        <v>999</v>
      </c>
      <c r="E38" s="411">
        <v>30</v>
      </c>
      <c r="F38" s="417" t="s">
        <v>676</v>
      </c>
      <c r="G38" s="42" t="s">
        <v>1000</v>
      </c>
      <c r="H38" s="412">
        <f>SUM(I38:L38)</f>
        <v>6</v>
      </c>
      <c r="I38" s="413">
        <v>3</v>
      </c>
      <c r="J38" s="413"/>
      <c r="K38" s="413">
        <v>3</v>
      </c>
      <c r="L38" s="413"/>
      <c r="M38" s="81" t="s">
        <v>1001</v>
      </c>
      <c r="N38" s="43" t="s">
        <v>59</v>
      </c>
      <c r="O38" s="43" t="s">
        <v>112</v>
      </c>
      <c r="P38" s="51" t="s">
        <v>1002</v>
      </c>
      <c r="Q38" s="414"/>
      <c r="R38" s="51" t="s">
        <v>997</v>
      </c>
      <c r="S38" s="402"/>
    </row>
    <row r="39" spans="1:19" ht="66" customHeight="1">
      <c r="A39" s="148">
        <v>9</v>
      </c>
      <c r="B39" s="549" t="s">
        <v>1003</v>
      </c>
      <c r="C39" s="621"/>
      <c r="D39" s="137" t="s">
        <v>192</v>
      </c>
      <c r="E39" s="415">
        <f>SUM(E40:E41)</f>
        <v>21</v>
      </c>
      <c r="F39" s="139" t="str">
        <f>+F40</f>
        <v>Fotos y informe</v>
      </c>
      <c r="G39" s="139" t="str">
        <f>+G40</f>
        <v xml:space="preserve">Comité de riesgos y servicios generales </v>
      </c>
      <c r="H39" s="407">
        <v>25</v>
      </c>
      <c r="I39" s="519">
        <f>SUM(I40:K41)/H39</f>
        <v>0.24</v>
      </c>
      <c r="J39" s="519"/>
      <c r="K39" s="519"/>
      <c r="L39" s="489">
        <v>0.15</v>
      </c>
      <c r="M39" s="408" t="str">
        <f>+M40</f>
        <v xml:space="preserve">Daños Físicos Y Material </v>
      </c>
      <c r="N39" s="408" t="str">
        <f>+N40</f>
        <v>Improbable (0-25)</v>
      </c>
      <c r="O39" s="409" t="str">
        <f>+O40</f>
        <v xml:space="preserve">Bajo </v>
      </c>
      <c r="P39" s="408" t="str">
        <f>+P40</f>
        <v xml:space="preserve">Realizar Solicitud De Compras A Tiempo </v>
      </c>
      <c r="Q39" s="410">
        <f>+Q41</f>
        <v>10000</v>
      </c>
      <c r="R39" s="419" t="str">
        <f>+R41</f>
        <v>personal y recursos</v>
      </c>
      <c r="S39" s="402"/>
    </row>
    <row r="40" spans="1:19" ht="75" hidden="1">
      <c r="A40" s="710" t="s">
        <v>1004</v>
      </c>
      <c r="B40" s="711" t="s">
        <v>913</v>
      </c>
      <c r="C40" s="420" t="s">
        <v>1005</v>
      </c>
      <c r="D40" s="421" t="s">
        <v>646</v>
      </c>
      <c r="E40" s="422">
        <v>20</v>
      </c>
      <c r="F40" s="423" t="s">
        <v>1006</v>
      </c>
      <c r="G40" s="424" t="s">
        <v>1000</v>
      </c>
      <c r="H40" s="412">
        <f>SUM(I40:L40)</f>
        <v>6</v>
      </c>
      <c r="I40" s="425">
        <v>2</v>
      </c>
      <c r="J40" s="425">
        <v>2</v>
      </c>
      <c r="K40" s="425">
        <v>2</v>
      </c>
      <c r="L40" s="425"/>
      <c r="M40" s="426" t="s">
        <v>1007</v>
      </c>
      <c r="N40" s="427" t="s">
        <v>59</v>
      </c>
      <c r="O40" s="427" t="s">
        <v>112</v>
      </c>
      <c r="P40" s="428" t="s">
        <v>1008</v>
      </c>
      <c r="Q40" s="429"/>
      <c r="R40" s="430"/>
    </row>
    <row r="41" spans="1:19" ht="60" hidden="1">
      <c r="A41" s="710"/>
      <c r="B41" s="711"/>
      <c r="C41" s="420" t="s">
        <v>1009</v>
      </c>
      <c r="D41" s="421" t="s">
        <v>1010</v>
      </c>
      <c r="E41" s="422">
        <v>1</v>
      </c>
      <c r="F41" s="423" t="s">
        <v>660</v>
      </c>
      <c r="G41" s="424" t="s">
        <v>1011</v>
      </c>
      <c r="H41" s="412">
        <f>SUM(I41:L41)</f>
        <v>0</v>
      </c>
      <c r="I41" s="425"/>
      <c r="J41" s="425"/>
      <c r="K41" s="425"/>
      <c r="L41" s="425"/>
      <c r="M41" s="426" t="s">
        <v>1012</v>
      </c>
      <c r="N41" s="427" t="s">
        <v>59</v>
      </c>
      <c r="O41" s="427" t="s">
        <v>112</v>
      </c>
      <c r="P41" s="428" t="s">
        <v>963</v>
      </c>
      <c r="Q41" s="429">
        <v>10000</v>
      </c>
      <c r="R41" s="430" t="s">
        <v>936</v>
      </c>
    </row>
  </sheetData>
  <mergeCells count="40">
    <mergeCell ref="A37:A38"/>
    <mergeCell ref="B37:B38"/>
    <mergeCell ref="B39:C39"/>
    <mergeCell ref="I39:K39"/>
    <mergeCell ref="A40:A41"/>
    <mergeCell ref="B40:B41"/>
    <mergeCell ref="B33:C33"/>
    <mergeCell ref="I33:K33"/>
    <mergeCell ref="A34:A35"/>
    <mergeCell ref="B34:B35"/>
    <mergeCell ref="B36:C36"/>
    <mergeCell ref="I36:K36"/>
    <mergeCell ref="B27:C27"/>
    <mergeCell ref="I27:K27"/>
    <mergeCell ref="B29:C29"/>
    <mergeCell ref="I29:K29"/>
    <mergeCell ref="B31:C31"/>
    <mergeCell ref="I31:K31"/>
    <mergeCell ref="B20:C20"/>
    <mergeCell ref="I20:K20"/>
    <mergeCell ref="A21:A24"/>
    <mergeCell ref="B21:B24"/>
    <mergeCell ref="B25:C25"/>
    <mergeCell ref="I25:K25"/>
    <mergeCell ref="B15:C15"/>
    <mergeCell ref="I15:K15"/>
    <mergeCell ref="B16:C16"/>
    <mergeCell ref="I16:K16"/>
    <mergeCell ref="A17:A19"/>
    <mergeCell ref="B17:B19"/>
    <mergeCell ref="A11:R12"/>
    <mergeCell ref="B14:L14"/>
    <mergeCell ref="M14:P14"/>
    <mergeCell ref="Q14:R14"/>
    <mergeCell ref="G1:R4"/>
    <mergeCell ref="T3:V3"/>
    <mergeCell ref="T4:V4"/>
    <mergeCell ref="H5:M5"/>
    <mergeCell ref="P5:Q5"/>
    <mergeCell ref="A7:R8"/>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84C2A-E417-4F28-B9D0-679CDF06AF19}">
  <sheetPr>
    <tabColor theme="4" tint="0.79998168889431442"/>
  </sheetPr>
  <dimension ref="A1:AH54"/>
  <sheetViews>
    <sheetView topLeftCell="A31" zoomScale="40" zoomScaleNormal="40" zoomScaleSheetLayoutView="55" zoomScalePageLayoutView="70" workbookViewId="0">
      <selection activeCell="L87" sqref="L87"/>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32" bestFit="1" customWidth="1"/>
    <col min="9" max="11" width="3.28515625" style="133" customWidth="1"/>
    <col min="12" max="12" width="9.85546875" style="133"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512" t="s">
        <v>1474</v>
      </c>
      <c r="H1" s="512"/>
      <c r="I1" s="512"/>
      <c r="J1" s="512"/>
      <c r="K1" s="512"/>
      <c r="L1" s="512"/>
      <c r="M1" s="512"/>
      <c r="N1" s="512"/>
      <c r="O1" s="512"/>
      <c r="P1" s="512"/>
      <c r="Q1" s="512"/>
      <c r="R1" s="512"/>
    </row>
    <row r="2" spans="1:22" ht="19.5" customHeight="1">
      <c r="A2" s="1"/>
      <c r="B2" s="3"/>
      <c r="C2" s="3"/>
      <c r="D2" s="3"/>
      <c r="E2" s="3"/>
      <c r="F2" s="3"/>
      <c r="G2" s="512"/>
      <c r="H2" s="512"/>
      <c r="I2" s="512"/>
      <c r="J2" s="512"/>
      <c r="K2" s="512"/>
      <c r="L2" s="512"/>
      <c r="M2" s="512"/>
      <c r="N2" s="512"/>
      <c r="O2" s="512"/>
      <c r="P2" s="512"/>
      <c r="Q2" s="512"/>
      <c r="R2" s="512"/>
    </row>
    <row r="3" spans="1:22" ht="19.5" customHeight="1">
      <c r="A3" s="1"/>
      <c r="B3" s="4"/>
      <c r="C3" s="3"/>
      <c r="D3" s="3"/>
      <c r="E3" s="3"/>
      <c r="F3" s="3"/>
      <c r="G3" s="512"/>
      <c r="H3" s="512"/>
      <c r="I3" s="512"/>
      <c r="J3" s="512"/>
      <c r="K3" s="512"/>
      <c r="L3" s="512"/>
      <c r="M3" s="512"/>
      <c r="N3" s="512"/>
      <c r="O3" s="512"/>
      <c r="P3" s="512"/>
      <c r="Q3" s="512"/>
      <c r="R3" s="512"/>
      <c r="T3" s="513"/>
      <c r="U3" s="513"/>
      <c r="V3" s="513"/>
    </row>
    <row r="4" spans="1:22" ht="36" customHeight="1" thickBot="1">
      <c r="A4" s="1"/>
      <c r="B4" s="5"/>
      <c r="C4" s="5"/>
      <c r="D4" s="5"/>
      <c r="E4" s="5"/>
      <c r="F4" s="5"/>
      <c r="G4" s="512"/>
      <c r="H4" s="512"/>
      <c r="I4" s="512"/>
      <c r="J4" s="512"/>
      <c r="K4" s="512"/>
      <c r="L4" s="512"/>
      <c r="M4" s="512"/>
      <c r="N4" s="512"/>
      <c r="O4" s="512"/>
      <c r="P4" s="512"/>
      <c r="Q4" s="512"/>
      <c r="R4" s="512"/>
      <c r="T4" s="514"/>
      <c r="U4" s="514"/>
      <c r="V4" s="514"/>
    </row>
    <row r="5" spans="1:22" ht="19.5" thickTop="1">
      <c r="A5" s="6"/>
      <c r="B5" s="7"/>
      <c r="C5" s="8"/>
      <c r="D5" s="9"/>
      <c r="E5" s="9"/>
      <c r="F5" s="9"/>
      <c r="G5" s="9"/>
      <c r="H5" s="515"/>
      <c r="I5" s="515"/>
      <c r="J5" s="515"/>
      <c r="K5" s="515"/>
      <c r="L5" s="515"/>
      <c r="M5" s="515"/>
      <c r="N5" s="9"/>
      <c r="O5" s="9"/>
      <c r="P5" s="516"/>
      <c r="Q5" s="516"/>
      <c r="R5" s="10"/>
    </row>
    <row r="6" spans="1:22" ht="9" customHeight="1" thickBot="1">
      <c r="A6" s="11"/>
      <c r="B6" s="12"/>
      <c r="C6" s="13"/>
      <c r="D6" s="14"/>
      <c r="E6" s="14"/>
      <c r="F6" s="15"/>
      <c r="G6" s="14"/>
      <c r="H6" s="16"/>
      <c r="I6" s="17"/>
      <c r="J6" s="17"/>
      <c r="K6" s="18"/>
      <c r="L6" s="18"/>
      <c r="M6" s="14"/>
      <c r="N6" s="19"/>
      <c r="O6" s="19"/>
      <c r="P6" s="12"/>
      <c r="Q6" s="12"/>
      <c r="R6" s="12"/>
    </row>
    <row r="7" spans="1:22" ht="15" customHeight="1">
      <c r="A7" s="635" t="s">
        <v>1475</v>
      </c>
      <c r="B7" s="636"/>
      <c r="C7" s="636"/>
      <c r="D7" s="636"/>
      <c r="E7" s="636"/>
      <c r="F7" s="636"/>
      <c r="G7" s="636"/>
      <c r="H7" s="636"/>
      <c r="I7" s="636"/>
      <c r="J7" s="636"/>
      <c r="K7" s="636"/>
      <c r="L7" s="636"/>
      <c r="M7" s="636"/>
      <c r="N7" s="636"/>
      <c r="O7" s="636"/>
      <c r="P7" s="636"/>
      <c r="Q7" s="636"/>
      <c r="R7" s="637"/>
    </row>
    <row r="8" spans="1:22" ht="15.75" customHeight="1" thickBot="1">
      <c r="A8" s="638"/>
      <c r="B8" s="639"/>
      <c r="C8" s="639"/>
      <c r="D8" s="639"/>
      <c r="E8" s="639"/>
      <c r="F8" s="639"/>
      <c r="G8" s="639"/>
      <c r="H8" s="639"/>
      <c r="I8" s="639"/>
      <c r="J8" s="639"/>
      <c r="K8" s="639"/>
      <c r="L8" s="639"/>
      <c r="M8" s="639"/>
      <c r="N8" s="639"/>
      <c r="O8" s="639"/>
      <c r="P8" s="639"/>
      <c r="Q8" s="639"/>
      <c r="R8" s="640"/>
    </row>
    <row r="9" spans="1:22" ht="8.25" customHeight="1">
      <c r="A9" s="502"/>
      <c r="B9" s="502"/>
      <c r="C9" s="502"/>
      <c r="D9" s="502"/>
      <c r="E9" s="502"/>
      <c r="F9" s="502"/>
      <c r="G9" s="502"/>
      <c r="H9" s="502"/>
      <c r="I9" s="502"/>
      <c r="J9" s="502"/>
      <c r="K9" s="502"/>
      <c r="L9" s="502"/>
      <c r="M9" s="502"/>
      <c r="N9" s="502"/>
      <c r="O9" s="502"/>
      <c r="P9" s="502"/>
      <c r="Q9" s="502"/>
      <c r="R9" s="502"/>
    </row>
    <row r="10" spans="1:22" ht="12" customHeight="1" thickBot="1">
      <c r="A10" s="502"/>
      <c r="B10" s="502"/>
      <c r="C10" s="502"/>
      <c r="D10" s="502"/>
      <c r="E10" s="502"/>
      <c r="F10" s="502"/>
      <c r="G10" s="502"/>
      <c r="H10" s="502"/>
      <c r="I10" s="502"/>
      <c r="J10" s="502"/>
      <c r="K10" s="502"/>
      <c r="L10" s="502"/>
      <c r="M10" s="502"/>
      <c r="N10" s="502"/>
      <c r="O10" s="502"/>
      <c r="P10" s="502"/>
      <c r="Q10" s="502"/>
      <c r="R10" s="502"/>
    </row>
    <row r="11" spans="1:22" ht="15.75" customHeight="1" thickTop="1">
      <c r="A11" s="506" t="s">
        <v>1479</v>
      </c>
      <c r="B11" s="507"/>
      <c r="C11" s="507"/>
      <c r="D11" s="507"/>
      <c r="E11" s="507"/>
      <c r="F11" s="507"/>
      <c r="G11" s="507"/>
      <c r="H11" s="507"/>
      <c r="I11" s="507"/>
      <c r="J11" s="507"/>
      <c r="K11" s="507"/>
      <c r="L11" s="507"/>
      <c r="M11" s="507"/>
      <c r="N11" s="507"/>
      <c r="O11" s="507"/>
      <c r="P11" s="507"/>
      <c r="Q11" s="507"/>
      <c r="R11" s="508"/>
    </row>
    <row r="12" spans="1:22" ht="15.75" customHeight="1" thickBot="1">
      <c r="A12" s="509"/>
      <c r="B12" s="510"/>
      <c r="C12" s="510"/>
      <c r="D12" s="510"/>
      <c r="E12" s="510"/>
      <c r="F12" s="510"/>
      <c r="G12" s="510"/>
      <c r="H12" s="510"/>
      <c r="I12" s="510"/>
      <c r="J12" s="510"/>
      <c r="K12" s="510"/>
      <c r="L12" s="510"/>
      <c r="M12" s="510"/>
      <c r="N12" s="510"/>
      <c r="O12" s="510"/>
      <c r="P12" s="510"/>
      <c r="Q12" s="510"/>
      <c r="R12" s="511"/>
    </row>
    <row r="13" spans="1:22" ht="19.5" thickTop="1" thickBot="1">
      <c r="A13" s="266"/>
      <c r="B13" s="267"/>
      <c r="C13" s="268"/>
      <c r="D13" s="268"/>
      <c r="E13" s="268"/>
      <c r="F13" s="268"/>
      <c r="G13" s="268"/>
      <c r="H13" s="339"/>
      <c r="I13" s="271"/>
      <c r="J13" s="271"/>
      <c r="K13" s="271"/>
      <c r="L13" s="271"/>
      <c r="M13" s="268"/>
      <c r="N13" s="268"/>
      <c r="O13" s="268"/>
      <c r="P13" s="273"/>
      <c r="Q13" s="273"/>
      <c r="R13" s="273"/>
    </row>
    <row r="14" spans="1:22" ht="32.25" thickBot="1">
      <c r="A14" s="340" t="s">
        <v>1</v>
      </c>
      <c r="B14" s="712" t="s">
        <v>2</v>
      </c>
      <c r="C14" s="713"/>
      <c r="D14" s="713"/>
      <c r="E14" s="713"/>
      <c r="F14" s="713"/>
      <c r="G14" s="713"/>
      <c r="H14" s="713"/>
      <c r="I14" s="713"/>
      <c r="J14" s="713"/>
      <c r="K14" s="713"/>
      <c r="L14" s="713"/>
      <c r="M14" s="712" t="s">
        <v>3</v>
      </c>
      <c r="N14" s="713"/>
      <c r="O14" s="713"/>
      <c r="P14" s="714"/>
      <c r="Q14" s="715" t="s">
        <v>4</v>
      </c>
      <c r="R14" s="716"/>
    </row>
    <row r="15" spans="1:22" ht="42" customHeight="1">
      <c r="A15" s="276" t="s">
        <v>6</v>
      </c>
      <c r="B15" s="693" t="s">
        <v>641</v>
      </c>
      <c r="C15" s="694"/>
      <c r="D15" s="277" t="s">
        <v>8</v>
      </c>
      <c r="E15" s="278" t="s">
        <v>642</v>
      </c>
      <c r="F15" s="277" t="s">
        <v>10</v>
      </c>
      <c r="G15" s="277" t="s">
        <v>11</v>
      </c>
      <c r="H15" s="279" t="s">
        <v>12</v>
      </c>
      <c r="I15" s="523" t="s">
        <v>1473</v>
      </c>
      <c r="J15" s="523"/>
      <c r="K15" s="523"/>
      <c r="L15" s="487" t="s">
        <v>1472</v>
      </c>
      <c r="M15" s="280" t="s">
        <v>13</v>
      </c>
      <c r="N15" s="281" t="s">
        <v>14</v>
      </c>
      <c r="O15" s="281" t="s">
        <v>15</v>
      </c>
      <c r="P15" s="282" t="s">
        <v>16</v>
      </c>
      <c r="Q15" s="281" t="s">
        <v>17</v>
      </c>
      <c r="R15" s="283" t="s">
        <v>18</v>
      </c>
    </row>
    <row r="16" spans="1:22" ht="128.25">
      <c r="A16" s="717">
        <v>1</v>
      </c>
      <c r="B16" s="720" t="s">
        <v>730</v>
      </c>
      <c r="C16" s="721"/>
      <c r="D16" s="341" t="s">
        <v>731</v>
      </c>
      <c r="E16" s="342">
        <v>0</v>
      </c>
      <c r="F16" s="343" t="s">
        <v>732</v>
      </c>
      <c r="G16" s="341" t="s">
        <v>733</v>
      </c>
      <c r="H16" s="344">
        <v>1</v>
      </c>
      <c r="I16" s="722">
        <v>0.25</v>
      </c>
      <c r="J16" s="723"/>
      <c r="K16" s="724"/>
      <c r="L16" s="497">
        <v>0.25</v>
      </c>
      <c r="M16" s="345" t="s">
        <v>734</v>
      </c>
      <c r="N16" s="341" t="s">
        <v>735</v>
      </c>
      <c r="O16" s="346" t="s">
        <v>122</v>
      </c>
      <c r="P16" s="341" t="s">
        <v>736</v>
      </c>
      <c r="Q16" s="347">
        <v>100000</v>
      </c>
      <c r="R16" s="348" t="s">
        <v>737</v>
      </c>
    </row>
    <row r="17" spans="1:34" ht="99.75" hidden="1">
      <c r="A17" s="718"/>
      <c r="B17" s="725"/>
      <c r="C17" s="349" t="s">
        <v>738</v>
      </c>
      <c r="D17" s="350" t="s">
        <v>739</v>
      </c>
      <c r="E17" s="351">
        <v>0</v>
      </c>
      <c r="F17" s="350" t="s">
        <v>740</v>
      </c>
      <c r="G17" s="350" t="s">
        <v>733</v>
      </c>
      <c r="H17" s="352">
        <v>1</v>
      </c>
      <c r="I17" s="353">
        <v>0.08</v>
      </c>
      <c r="J17" s="353">
        <v>0.09</v>
      </c>
      <c r="K17" s="354">
        <v>0.08</v>
      </c>
      <c r="L17" s="354"/>
      <c r="M17" s="355" t="s">
        <v>741</v>
      </c>
      <c r="N17" s="356" t="s">
        <v>735</v>
      </c>
      <c r="O17" s="357" t="s">
        <v>122</v>
      </c>
      <c r="P17" s="358" t="s">
        <v>736</v>
      </c>
      <c r="Q17" s="359">
        <v>20000</v>
      </c>
      <c r="R17" s="360" t="s">
        <v>742</v>
      </c>
    </row>
    <row r="18" spans="1:34" ht="128.25" hidden="1">
      <c r="A18" s="718"/>
      <c r="B18" s="726"/>
      <c r="C18" s="349" t="s">
        <v>743</v>
      </c>
      <c r="D18" s="350" t="s">
        <v>744</v>
      </c>
      <c r="E18" s="351">
        <v>0</v>
      </c>
      <c r="F18" s="350" t="s">
        <v>745</v>
      </c>
      <c r="G18" s="350" t="s">
        <v>746</v>
      </c>
      <c r="H18" s="352">
        <v>1</v>
      </c>
      <c r="I18" s="353">
        <v>0.08</v>
      </c>
      <c r="J18" s="353">
        <v>0.09</v>
      </c>
      <c r="K18" s="354">
        <v>0.08</v>
      </c>
      <c r="L18" s="354"/>
      <c r="M18" s="355" t="s">
        <v>747</v>
      </c>
      <c r="N18" s="356" t="s">
        <v>735</v>
      </c>
      <c r="O18" s="357" t="s">
        <v>122</v>
      </c>
      <c r="P18" s="350" t="s">
        <v>747</v>
      </c>
      <c r="Q18" s="359">
        <v>40000</v>
      </c>
      <c r="R18" s="360" t="s">
        <v>748</v>
      </c>
    </row>
    <row r="19" spans="1:34" ht="99.75" hidden="1">
      <c r="A19" s="719"/>
      <c r="B19" s="726"/>
      <c r="C19" s="349" t="s">
        <v>749</v>
      </c>
      <c r="D19" s="350" t="s">
        <v>750</v>
      </c>
      <c r="E19" s="351">
        <v>0</v>
      </c>
      <c r="F19" s="350" t="s">
        <v>740</v>
      </c>
      <c r="G19" s="350" t="s">
        <v>733</v>
      </c>
      <c r="H19" s="352">
        <v>1</v>
      </c>
      <c r="I19" s="353">
        <v>0.08</v>
      </c>
      <c r="J19" s="353">
        <v>0.09</v>
      </c>
      <c r="K19" s="354">
        <v>0.08</v>
      </c>
      <c r="L19" s="354"/>
      <c r="M19" s="355" t="s">
        <v>741</v>
      </c>
      <c r="N19" s="356" t="s">
        <v>735</v>
      </c>
      <c r="O19" s="357" t="s">
        <v>122</v>
      </c>
      <c r="P19" s="358" t="s">
        <v>736</v>
      </c>
      <c r="Q19" s="359">
        <v>40000</v>
      </c>
      <c r="R19" s="360" t="s">
        <v>751</v>
      </c>
    </row>
    <row r="20" spans="1:34" ht="156.75">
      <c r="A20" s="717">
        <v>2</v>
      </c>
      <c r="B20" s="720" t="s">
        <v>752</v>
      </c>
      <c r="C20" s="727"/>
      <c r="D20" s="341" t="s">
        <v>753</v>
      </c>
      <c r="E20" s="361">
        <v>0</v>
      </c>
      <c r="F20" s="343" t="s">
        <v>754</v>
      </c>
      <c r="G20" s="341" t="s">
        <v>755</v>
      </c>
      <c r="H20" s="344">
        <v>0.95</v>
      </c>
      <c r="I20" s="722">
        <v>0.24</v>
      </c>
      <c r="J20" s="723"/>
      <c r="K20" s="724"/>
      <c r="L20" s="497">
        <v>0.2</v>
      </c>
      <c r="M20" s="345" t="s">
        <v>756</v>
      </c>
      <c r="N20" s="341" t="s">
        <v>735</v>
      </c>
      <c r="O20" s="346" t="s">
        <v>112</v>
      </c>
      <c r="P20" s="341" t="s">
        <v>757</v>
      </c>
      <c r="Q20" s="347">
        <v>65000</v>
      </c>
      <c r="R20" s="348" t="s">
        <v>758</v>
      </c>
    </row>
    <row r="21" spans="1:34" ht="114" hidden="1">
      <c r="A21" s="718"/>
      <c r="B21" s="728"/>
      <c r="C21" s="349" t="s">
        <v>759</v>
      </c>
      <c r="D21" s="362" t="s">
        <v>760</v>
      </c>
      <c r="E21" s="351">
        <v>0</v>
      </c>
      <c r="F21" s="363" t="s">
        <v>761</v>
      </c>
      <c r="G21" s="363" t="s">
        <v>755</v>
      </c>
      <c r="H21" s="352">
        <v>0.95</v>
      </c>
      <c r="I21" s="364">
        <v>0.09</v>
      </c>
      <c r="J21" s="364">
        <v>0.09</v>
      </c>
      <c r="K21" s="364">
        <v>0.06</v>
      </c>
      <c r="L21" s="364"/>
      <c r="M21" s="356" t="s">
        <v>762</v>
      </c>
      <c r="N21" s="356" t="s">
        <v>735</v>
      </c>
      <c r="O21" s="357" t="s">
        <v>112</v>
      </c>
      <c r="P21" s="362" t="s">
        <v>763</v>
      </c>
      <c r="Q21" s="359">
        <v>20000</v>
      </c>
      <c r="R21" s="360" t="s">
        <v>764</v>
      </c>
    </row>
    <row r="22" spans="1:34" ht="85.5" hidden="1">
      <c r="A22" s="718"/>
      <c r="B22" s="729"/>
      <c r="C22" s="349" t="s">
        <v>765</v>
      </c>
      <c r="D22" s="362" t="s">
        <v>766</v>
      </c>
      <c r="E22" s="351">
        <v>0</v>
      </c>
      <c r="F22" s="363" t="s">
        <v>767</v>
      </c>
      <c r="G22" s="363" t="s">
        <v>755</v>
      </c>
      <c r="H22" s="352">
        <v>0.95</v>
      </c>
      <c r="I22" s="364">
        <v>0.09</v>
      </c>
      <c r="J22" s="364">
        <v>0.09</v>
      </c>
      <c r="K22" s="364">
        <v>0.06</v>
      </c>
      <c r="L22" s="364"/>
      <c r="M22" s="355" t="s">
        <v>768</v>
      </c>
      <c r="N22" s="356" t="s">
        <v>735</v>
      </c>
      <c r="O22" s="357" t="s">
        <v>112</v>
      </c>
      <c r="P22" s="362" t="s">
        <v>769</v>
      </c>
      <c r="Q22" s="359">
        <v>15000</v>
      </c>
      <c r="R22" s="360" t="s">
        <v>770</v>
      </c>
    </row>
    <row r="23" spans="1:34" ht="99.75" hidden="1">
      <c r="A23" s="719"/>
      <c r="B23" s="729"/>
      <c r="C23" s="349" t="s">
        <v>771</v>
      </c>
      <c r="D23" s="362" t="s">
        <v>772</v>
      </c>
      <c r="E23" s="351">
        <v>0</v>
      </c>
      <c r="F23" s="362" t="s">
        <v>773</v>
      </c>
      <c r="G23" s="363" t="s">
        <v>755</v>
      </c>
      <c r="H23" s="352">
        <v>0.95</v>
      </c>
      <c r="I23" s="364">
        <v>0.09</v>
      </c>
      <c r="J23" s="364">
        <v>0.09</v>
      </c>
      <c r="K23" s="364">
        <v>0.06</v>
      </c>
      <c r="L23" s="364"/>
      <c r="M23" s="355" t="s">
        <v>768</v>
      </c>
      <c r="N23" s="356" t="s">
        <v>735</v>
      </c>
      <c r="O23" s="357" t="s">
        <v>112</v>
      </c>
      <c r="P23" s="362" t="s">
        <v>774</v>
      </c>
      <c r="Q23" s="359">
        <v>30000</v>
      </c>
      <c r="R23" s="360" t="s">
        <v>775</v>
      </c>
    </row>
    <row r="24" spans="1:34" ht="128.25">
      <c r="A24" s="717">
        <v>3</v>
      </c>
      <c r="B24" s="720" t="s">
        <v>776</v>
      </c>
      <c r="C24" s="727"/>
      <c r="D24" s="341" t="s">
        <v>777</v>
      </c>
      <c r="E24" s="361">
        <v>0</v>
      </c>
      <c r="F24" s="343" t="s">
        <v>778</v>
      </c>
      <c r="G24" s="341" t="s">
        <v>779</v>
      </c>
      <c r="H24" s="344">
        <v>0.9</v>
      </c>
      <c r="I24" s="722">
        <v>0.22</v>
      </c>
      <c r="J24" s="723"/>
      <c r="K24" s="724"/>
      <c r="L24" s="497">
        <v>0.22</v>
      </c>
      <c r="M24" s="345" t="s">
        <v>780</v>
      </c>
      <c r="N24" s="341" t="s">
        <v>735</v>
      </c>
      <c r="O24" s="346" t="s">
        <v>122</v>
      </c>
      <c r="P24" s="345" t="s">
        <v>781</v>
      </c>
      <c r="Q24" s="347">
        <v>70000</v>
      </c>
      <c r="R24" s="348" t="s">
        <v>782</v>
      </c>
    </row>
    <row r="25" spans="1:34" ht="114" hidden="1">
      <c r="A25" s="718"/>
      <c r="B25" s="728"/>
      <c r="C25" s="349" t="s">
        <v>783</v>
      </c>
      <c r="D25" s="349" t="s">
        <v>784</v>
      </c>
      <c r="E25" s="365">
        <v>0</v>
      </c>
      <c r="F25" s="362" t="s">
        <v>785</v>
      </c>
      <c r="G25" s="362" t="s">
        <v>779</v>
      </c>
      <c r="H25" s="352">
        <v>0.9</v>
      </c>
      <c r="I25" s="354">
        <v>0.08</v>
      </c>
      <c r="J25" s="354">
        <v>7.0000000000000007E-2</v>
      </c>
      <c r="K25" s="354">
        <v>7.0000000000000007E-2</v>
      </c>
      <c r="L25" s="354"/>
      <c r="M25" s="356" t="s">
        <v>780</v>
      </c>
      <c r="N25" s="356" t="s">
        <v>735</v>
      </c>
      <c r="O25" s="357" t="s">
        <v>122</v>
      </c>
      <c r="P25" s="362" t="s">
        <v>786</v>
      </c>
      <c r="Q25" s="359">
        <v>40000</v>
      </c>
      <c r="R25" s="360" t="s">
        <v>787</v>
      </c>
    </row>
    <row r="26" spans="1:34" ht="85.5" hidden="1">
      <c r="A26" s="719"/>
      <c r="B26" s="729"/>
      <c r="C26" s="349" t="s">
        <v>788</v>
      </c>
      <c r="D26" s="362" t="s">
        <v>789</v>
      </c>
      <c r="E26" s="365">
        <v>0</v>
      </c>
      <c r="F26" s="362" t="s">
        <v>790</v>
      </c>
      <c r="G26" s="362" t="s">
        <v>779</v>
      </c>
      <c r="H26" s="352">
        <v>0.9</v>
      </c>
      <c r="I26" s="354">
        <v>0.08</v>
      </c>
      <c r="J26" s="354">
        <v>7.0000000000000007E-2</v>
      </c>
      <c r="K26" s="354">
        <v>7.0000000000000007E-2</v>
      </c>
      <c r="L26" s="354"/>
      <c r="M26" s="356" t="s">
        <v>780</v>
      </c>
      <c r="N26" s="356" t="s">
        <v>735</v>
      </c>
      <c r="O26" s="357" t="s">
        <v>122</v>
      </c>
      <c r="P26" s="362" t="s">
        <v>786</v>
      </c>
      <c r="Q26" s="359">
        <v>30000</v>
      </c>
      <c r="R26" s="360" t="s">
        <v>791</v>
      </c>
    </row>
    <row r="27" spans="1:34" ht="199.5">
      <c r="A27" s="717">
        <v>4</v>
      </c>
      <c r="B27" s="720" t="s">
        <v>792</v>
      </c>
      <c r="C27" s="727"/>
      <c r="D27" s="341" t="s">
        <v>793</v>
      </c>
      <c r="E27" s="361">
        <v>0</v>
      </c>
      <c r="F27" s="343" t="s">
        <v>794</v>
      </c>
      <c r="G27" s="341" t="s">
        <v>795</v>
      </c>
      <c r="H27" s="344">
        <v>1</v>
      </c>
      <c r="I27" s="722">
        <v>0.25</v>
      </c>
      <c r="J27" s="723"/>
      <c r="K27" s="724"/>
      <c r="L27" s="497">
        <v>0.25</v>
      </c>
      <c r="M27" s="345" t="s">
        <v>796</v>
      </c>
      <c r="N27" s="341" t="s">
        <v>735</v>
      </c>
      <c r="O27" s="346" t="s">
        <v>122</v>
      </c>
      <c r="P27" s="341" t="s">
        <v>797</v>
      </c>
      <c r="Q27" s="366">
        <v>80000</v>
      </c>
      <c r="R27" s="348" t="s">
        <v>798</v>
      </c>
    </row>
    <row r="28" spans="1:34" ht="99.75" hidden="1">
      <c r="A28" s="718"/>
      <c r="B28" s="728"/>
      <c r="C28" s="367" t="s">
        <v>799</v>
      </c>
      <c r="D28" s="362" t="s">
        <v>800</v>
      </c>
      <c r="E28" s="351">
        <v>0</v>
      </c>
      <c r="F28" s="362" t="s">
        <v>794</v>
      </c>
      <c r="G28" s="362" t="s">
        <v>795</v>
      </c>
      <c r="H28" s="352">
        <v>1</v>
      </c>
      <c r="I28" s="353">
        <v>0.08</v>
      </c>
      <c r="J28" s="353">
        <v>0.09</v>
      </c>
      <c r="K28" s="354">
        <v>0.08</v>
      </c>
      <c r="L28" s="354"/>
      <c r="M28" s="355" t="s">
        <v>801</v>
      </c>
      <c r="N28" s="356" t="s">
        <v>735</v>
      </c>
      <c r="O28" s="357" t="s">
        <v>122</v>
      </c>
      <c r="P28" s="362" t="s">
        <v>802</v>
      </c>
      <c r="Q28" s="359">
        <v>30000</v>
      </c>
      <c r="R28" s="368" t="s">
        <v>803</v>
      </c>
    </row>
    <row r="29" spans="1:34" ht="99.75" hidden="1">
      <c r="A29" s="718"/>
      <c r="B29" s="729"/>
      <c r="C29" s="367" t="s">
        <v>804</v>
      </c>
      <c r="D29" s="362" t="s">
        <v>805</v>
      </c>
      <c r="E29" s="351">
        <v>0</v>
      </c>
      <c r="F29" s="362" t="s">
        <v>794</v>
      </c>
      <c r="G29" s="362" t="s">
        <v>795</v>
      </c>
      <c r="H29" s="352">
        <v>1</v>
      </c>
      <c r="I29" s="353">
        <v>0.08</v>
      </c>
      <c r="J29" s="353">
        <v>0.09</v>
      </c>
      <c r="K29" s="354">
        <v>0.08</v>
      </c>
      <c r="L29" s="354"/>
      <c r="M29" s="355" t="s">
        <v>806</v>
      </c>
      <c r="N29" s="356" t="s">
        <v>735</v>
      </c>
      <c r="O29" s="357" t="s">
        <v>122</v>
      </c>
      <c r="P29" s="362" t="s">
        <v>807</v>
      </c>
      <c r="Q29" s="359">
        <v>30000</v>
      </c>
      <c r="R29" s="368" t="s">
        <v>808</v>
      </c>
    </row>
    <row r="30" spans="1:34" ht="71.25" hidden="1">
      <c r="A30" s="719"/>
      <c r="B30" s="729"/>
      <c r="C30" s="367" t="s">
        <v>809</v>
      </c>
      <c r="D30" s="362" t="s">
        <v>810</v>
      </c>
      <c r="E30" s="351">
        <v>0</v>
      </c>
      <c r="F30" s="362" t="s">
        <v>811</v>
      </c>
      <c r="G30" s="362" t="s">
        <v>795</v>
      </c>
      <c r="H30" s="352">
        <v>1</v>
      </c>
      <c r="I30" s="353">
        <v>0.08</v>
      </c>
      <c r="J30" s="353">
        <v>0.09</v>
      </c>
      <c r="K30" s="354">
        <v>0.08</v>
      </c>
      <c r="L30" s="354"/>
      <c r="M30" s="355" t="s">
        <v>812</v>
      </c>
      <c r="N30" s="356" t="s">
        <v>735</v>
      </c>
      <c r="O30" s="357" t="s">
        <v>122</v>
      </c>
      <c r="P30" s="362" t="s">
        <v>813</v>
      </c>
      <c r="Q30" s="359">
        <v>20000</v>
      </c>
      <c r="R30" s="369" t="s">
        <v>814</v>
      </c>
    </row>
    <row r="31" spans="1:34" ht="156.75">
      <c r="A31" s="717">
        <v>5</v>
      </c>
      <c r="B31" s="720" t="s">
        <v>815</v>
      </c>
      <c r="C31" s="727"/>
      <c r="D31" s="341" t="s">
        <v>816</v>
      </c>
      <c r="E31" s="361">
        <v>0</v>
      </c>
      <c r="F31" s="343" t="s">
        <v>817</v>
      </c>
      <c r="G31" s="341" t="s">
        <v>818</v>
      </c>
      <c r="H31" s="344">
        <v>0.9</v>
      </c>
      <c r="I31" s="722">
        <v>0.22</v>
      </c>
      <c r="J31" s="723"/>
      <c r="K31" s="724"/>
      <c r="L31" s="497">
        <v>0.2</v>
      </c>
      <c r="M31" s="345" t="s">
        <v>819</v>
      </c>
      <c r="N31" s="341" t="s">
        <v>735</v>
      </c>
      <c r="O31" s="346" t="s">
        <v>122</v>
      </c>
      <c r="P31" s="341" t="s">
        <v>820</v>
      </c>
      <c r="Q31" s="347">
        <v>50000</v>
      </c>
      <c r="R31" s="348" t="s">
        <v>821</v>
      </c>
      <c r="AH31" s="370"/>
    </row>
    <row r="32" spans="1:34" ht="85.5" hidden="1">
      <c r="A32" s="718"/>
      <c r="B32" s="728"/>
      <c r="C32" s="367" t="s">
        <v>822</v>
      </c>
      <c r="D32" s="362" t="s">
        <v>823</v>
      </c>
      <c r="E32" s="351">
        <v>0</v>
      </c>
      <c r="F32" s="367" t="s">
        <v>824</v>
      </c>
      <c r="G32" s="362" t="s">
        <v>825</v>
      </c>
      <c r="H32" s="352">
        <v>0.9</v>
      </c>
      <c r="I32" s="353">
        <v>0.09</v>
      </c>
      <c r="J32" s="353">
        <v>7.0000000000000007E-2</v>
      </c>
      <c r="K32" s="354">
        <v>0.06</v>
      </c>
      <c r="L32" s="354"/>
      <c r="M32" s="355" t="s">
        <v>826</v>
      </c>
      <c r="N32" s="356" t="s">
        <v>735</v>
      </c>
      <c r="O32" s="357" t="s">
        <v>122</v>
      </c>
      <c r="P32" s="362" t="s">
        <v>827</v>
      </c>
      <c r="Q32" s="359">
        <v>12000</v>
      </c>
      <c r="R32" s="369" t="s">
        <v>828</v>
      </c>
    </row>
    <row r="33" spans="1:18" ht="85.5" hidden="1">
      <c r="A33" s="718"/>
      <c r="B33" s="729"/>
      <c r="C33" s="367" t="s">
        <v>829</v>
      </c>
      <c r="D33" s="362" t="s">
        <v>830</v>
      </c>
      <c r="E33" s="351">
        <v>0</v>
      </c>
      <c r="F33" s="362" t="s">
        <v>831</v>
      </c>
      <c r="G33" s="362" t="s">
        <v>832</v>
      </c>
      <c r="H33" s="352">
        <v>0.9</v>
      </c>
      <c r="I33" s="353">
        <v>0.09</v>
      </c>
      <c r="J33" s="353">
        <v>7.0000000000000007E-2</v>
      </c>
      <c r="K33" s="354">
        <v>0.06</v>
      </c>
      <c r="L33" s="354"/>
      <c r="M33" s="355" t="s">
        <v>833</v>
      </c>
      <c r="N33" s="356" t="s">
        <v>735</v>
      </c>
      <c r="O33" s="357" t="s">
        <v>122</v>
      </c>
      <c r="P33" s="362" t="s">
        <v>834</v>
      </c>
      <c r="Q33" s="359">
        <v>12000</v>
      </c>
      <c r="R33" s="369" t="s">
        <v>835</v>
      </c>
    </row>
    <row r="34" spans="1:18" ht="85.5" hidden="1">
      <c r="A34" s="719"/>
      <c r="B34" s="730"/>
      <c r="C34" s="367" t="s">
        <v>836</v>
      </c>
      <c r="D34" s="367" t="s">
        <v>837</v>
      </c>
      <c r="E34" s="351">
        <v>0</v>
      </c>
      <c r="F34" s="362" t="s">
        <v>838</v>
      </c>
      <c r="G34" s="362" t="s">
        <v>839</v>
      </c>
      <c r="H34" s="352">
        <v>0.9</v>
      </c>
      <c r="I34" s="353">
        <v>0.09</v>
      </c>
      <c r="J34" s="353">
        <v>7.0000000000000007E-2</v>
      </c>
      <c r="K34" s="354">
        <v>0.06</v>
      </c>
      <c r="L34" s="354"/>
      <c r="M34" s="355" t="s">
        <v>840</v>
      </c>
      <c r="N34" s="356" t="s">
        <v>735</v>
      </c>
      <c r="O34" s="357" t="s">
        <v>122</v>
      </c>
      <c r="P34" s="362" t="s">
        <v>841</v>
      </c>
      <c r="Q34" s="359">
        <v>12000</v>
      </c>
      <c r="R34" s="369" t="s">
        <v>835</v>
      </c>
    </row>
    <row r="35" spans="1:18" ht="142.5">
      <c r="A35" s="717">
        <v>6</v>
      </c>
      <c r="B35" s="720" t="s">
        <v>842</v>
      </c>
      <c r="C35" s="727"/>
      <c r="D35" s="341" t="s">
        <v>843</v>
      </c>
      <c r="E35" s="361">
        <v>0</v>
      </c>
      <c r="F35" s="343" t="s">
        <v>844</v>
      </c>
      <c r="G35" s="341" t="s">
        <v>845</v>
      </c>
      <c r="H35" s="344">
        <v>0.95</v>
      </c>
      <c r="I35" s="722">
        <v>0.23749999999999999</v>
      </c>
      <c r="J35" s="723"/>
      <c r="K35" s="724"/>
      <c r="L35" s="497">
        <v>0.2</v>
      </c>
      <c r="M35" s="345" t="s">
        <v>846</v>
      </c>
      <c r="N35" s="341" t="s">
        <v>735</v>
      </c>
      <c r="O35" s="346" t="s">
        <v>122</v>
      </c>
      <c r="P35" s="341" t="s">
        <v>847</v>
      </c>
      <c r="Q35" s="347">
        <v>150000</v>
      </c>
      <c r="R35" s="348" t="s">
        <v>848</v>
      </c>
    </row>
    <row r="36" spans="1:18" ht="85.5" hidden="1">
      <c r="A36" s="718"/>
      <c r="B36" s="728"/>
      <c r="C36" s="367" t="s">
        <v>849</v>
      </c>
      <c r="D36" s="362" t="s">
        <v>850</v>
      </c>
      <c r="E36" s="351">
        <v>0</v>
      </c>
      <c r="F36" s="362" t="s">
        <v>851</v>
      </c>
      <c r="G36" s="362" t="s">
        <v>845</v>
      </c>
      <c r="H36" s="352">
        <v>0.95</v>
      </c>
      <c r="I36" s="354">
        <v>0.08</v>
      </c>
      <c r="J36" s="354">
        <v>0.08</v>
      </c>
      <c r="K36" s="354">
        <v>0.08</v>
      </c>
      <c r="L36" s="354"/>
      <c r="M36" s="355" t="s">
        <v>852</v>
      </c>
      <c r="N36" s="355" t="s">
        <v>735</v>
      </c>
      <c r="O36" s="357" t="s">
        <v>122</v>
      </c>
      <c r="P36" s="371" t="s">
        <v>853</v>
      </c>
      <c r="Q36" s="359">
        <v>25000</v>
      </c>
      <c r="R36" s="369" t="s">
        <v>854</v>
      </c>
    </row>
    <row r="37" spans="1:18" ht="128.25" hidden="1">
      <c r="A37" s="718"/>
      <c r="B37" s="729"/>
      <c r="C37" s="367" t="s">
        <v>855</v>
      </c>
      <c r="D37" s="362" t="s">
        <v>856</v>
      </c>
      <c r="E37" s="351">
        <v>0</v>
      </c>
      <c r="F37" s="362" t="s">
        <v>857</v>
      </c>
      <c r="G37" s="362" t="s">
        <v>858</v>
      </c>
      <c r="H37" s="352">
        <v>0.95</v>
      </c>
      <c r="I37" s="354">
        <v>0.08</v>
      </c>
      <c r="J37" s="354">
        <v>0.08</v>
      </c>
      <c r="K37" s="354">
        <v>0.08</v>
      </c>
      <c r="L37" s="354"/>
      <c r="M37" s="355" t="s">
        <v>859</v>
      </c>
      <c r="N37" s="355" t="s">
        <v>735</v>
      </c>
      <c r="O37" s="357" t="s">
        <v>122</v>
      </c>
      <c r="P37" s="363" t="s">
        <v>860</v>
      </c>
      <c r="Q37" s="359">
        <v>55000</v>
      </c>
      <c r="R37" s="369" t="s">
        <v>861</v>
      </c>
    </row>
    <row r="38" spans="1:18" ht="85.5" hidden="1">
      <c r="A38" s="718"/>
      <c r="B38" s="729"/>
      <c r="C38" s="367" t="s">
        <v>862</v>
      </c>
      <c r="D38" s="362" t="s">
        <v>863</v>
      </c>
      <c r="E38" s="351">
        <v>0</v>
      </c>
      <c r="F38" s="362" t="s">
        <v>864</v>
      </c>
      <c r="G38" s="362" t="s">
        <v>755</v>
      </c>
      <c r="H38" s="352">
        <v>0.95</v>
      </c>
      <c r="I38" s="354">
        <v>0.08</v>
      </c>
      <c r="J38" s="354">
        <v>0.08</v>
      </c>
      <c r="K38" s="354">
        <v>0.08</v>
      </c>
      <c r="L38" s="354"/>
      <c r="M38" s="355" t="s">
        <v>852</v>
      </c>
      <c r="N38" s="355" t="s">
        <v>735</v>
      </c>
      <c r="O38" s="357" t="s">
        <v>122</v>
      </c>
      <c r="P38" s="371" t="s">
        <v>853</v>
      </c>
      <c r="Q38" s="359">
        <v>30000</v>
      </c>
      <c r="R38" s="369" t="s">
        <v>865</v>
      </c>
    </row>
    <row r="39" spans="1:18" ht="99.75" hidden="1">
      <c r="A39" s="718"/>
      <c r="B39" s="729"/>
      <c r="C39" s="367" t="s">
        <v>866</v>
      </c>
      <c r="D39" s="362" t="s">
        <v>867</v>
      </c>
      <c r="E39" s="351">
        <v>0</v>
      </c>
      <c r="F39" s="362" t="s">
        <v>868</v>
      </c>
      <c r="G39" s="362" t="s">
        <v>869</v>
      </c>
      <c r="H39" s="352">
        <v>0.95</v>
      </c>
      <c r="I39" s="354">
        <v>0.08</v>
      </c>
      <c r="J39" s="354">
        <v>0.08</v>
      </c>
      <c r="K39" s="354">
        <v>0.08</v>
      </c>
      <c r="L39" s="354"/>
      <c r="M39" s="355" t="s">
        <v>852</v>
      </c>
      <c r="N39" s="355" t="s">
        <v>735</v>
      </c>
      <c r="O39" s="357" t="s">
        <v>122</v>
      </c>
      <c r="P39" s="371" t="s">
        <v>853</v>
      </c>
      <c r="Q39" s="359">
        <v>20000</v>
      </c>
      <c r="R39" s="369" t="s">
        <v>870</v>
      </c>
    </row>
    <row r="40" spans="1:18" ht="99.75" hidden="1">
      <c r="A40" s="719"/>
      <c r="B40" s="730"/>
      <c r="C40" s="367" t="s">
        <v>871</v>
      </c>
      <c r="D40" s="362" t="s">
        <v>872</v>
      </c>
      <c r="E40" s="351">
        <v>0</v>
      </c>
      <c r="F40" s="362" t="s">
        <v>873</v>
      </c>
      <c r="G40" s="362" t="s">
        <v>874</v>
      </c>
      <c r="H40" s="352">
        <v>0.95</v>
      </c>
      <c r="I40" s="354">
        <v>0.08</v>
      </c>
      <c r="J40" s="354">
        <v>0.08</v>
      </c>
      <c r="K40" s="354">
        <v>0.08</v>
      </c>
      <c r="L40" s="354"/>
      <c r="M40" s="355" t="s">
        <v>875</v>
      </c>
      <c r="N40" s="355" t="s">
        <v>735</v>
      </c>
      <c r="O40" s="357" t="s">
        <v>122</v>
      </c>
      <c r="P40" s="363" t="s">
        <v>876</v>
      </c>
      <c r="Q40" s="359">
        <v>20000</v>
      </c>
      <c r="R40" s="369" t="s">
        <v>877</v>
      </c>
    </row>
    <row r="41" spans="1:18" ht="114">
      <c r="A41" s="717">
        <v>7</v>
      </c>
      <c r="B41" s="720" t="s">
        <v>878</v>
      </c>
      <c r="C41" s="727"/>
      <c r="D41" s="341" t="s">
        <v>879</v>
      </c>
      <c r="E41" s="361">
        <v>0</v>
      </c>
      <c r="F41" s="372" t="s">
        <v>880</v>
      </c>
      <c r="G41" s="341" t="s">
        <v>755</v>
      </c>
      <c r="H41" s="344">
        <v>0.95</v>
      </c>
      <c r="I41" s="722">
        <v>0.25</v>
      </c>
      <c r="J41" s="723"/>
      <c r="K41" s="724"/>
      <c r="L41" s="497">
        <v>0.25</v>
      </c>
      <c r="M41" s="345" t="s">
        <v>881</v>
      </c>
      <c r="N41" s="341" t="s">
        <v>735</v>
      </c>
      <c r="O41" s="346" t="s">
        <v>122</v>
      </c>
      <c r="P41" s="341" t="s">
        <v>882</v>
      </c>
      <c r="Q41" s="347">
        <v>50000</v>
      </c>
      <c r="R41" s="348" t="s">
        <v>883</v>
      </c>
    </row>
    <row r="42" spans="1:18" ht="99.75" hidden="1">
      <c r="A42" s="718"/>
      <c r="B42" s="728"/>
      <c r="C42" s="373" t="s">
        <v>884</v>
      </c>
      <c r="D42" s="362" t="s">
        <v>885</v>
      </c>
      <c r="E42" s="351">
        <v>0</v>
      </c>
      <c r="F42" s="362" t="s">
        <v>886</v>
      </c>
      <c r="G42" s="362" t="s">
        <v>887</v>
      </c>
      <c r="H42" s="352">
        <v>0.95</v>
      </c>
      <c r="I42" s="353">
        <v>0.08</v>
      </c>
      <c r="J42" s="353">
        <v>0.09</v>
      </c>
      <c r="K42" s="354">
        <v>0.08</v>
      </c>
      <c r="L42" s="354"/>
      <c r="M42" s="355" t="s">
        <v>826</v>
      </c>
      <c r="N42" s="355" t="s">
        <v>735</v>
      </c>
      <c r="O42" s="374" t="s">
        <v>122</v>
      </c>
      <c r="P42" s="355" t="s">
        <v>888</v>
      </c>
      <c r="Q42" s="359">
        <v>20000</v>
      </c>
      <c r="R42" s="368" t="s">
        <v>889</v>
      </c>
    </row>
    <row r="43" spans="1:18" ht="71.25" hidden="1">
      <c r="A43" s="718"/>
      <c r="B43" s="729"/>
      <c r="C43" s="367" t="s">
        <v>890</v>
      </c>
      <c r="D43" s="362" t="s">
        <v>891</v>
      </c>
      <c r="E43" s="351">
        <v>0</v>
      </c>
      <c r="F43" s="367" t="s">
        <v>892</v>
      </c>
      <c r="G43" s="362" t="s">
        <v>893</v>
      </c>
      <c r="H43" s="352">
        <v>0.95</v>
      </c>
      <c r="I43" s="353">
        <v>0.08</v>
      </c>
      <c r="J43" s="353">
        <v>0.09</v>
      </c>
      <c r="K43" s="354">
        <v>0.08</v>
      </c>
      <c r="L43" s="354"/>
      <c r="M43" s="355" t="s">
        <v>826</v>
      </c>
      <c r="N43" s="355" t="s">
        <v>735</v>
      </c>
      <c r="O43" s="374" t="s">
        <v>122</v>
      </c>
      <c r="P43" s="355" t="s">
        <v>894</v>
      </c>
      <c r="Q43" s="359">
        <v>10000</v>
      </c>
      <c r="R43" s="368" t="s">
        <v>828</v>
      </c>
    </row>
    <row r="44" spans="1:18" ht="85.5" hidden="1">
      <c r="A44" s="719"/>
      <c r="B44" s="729"/>
      <c r="C44" s="367" t="s">
        <v>895</v>
      </c>
      <c r="D44" s="362" t="s">
        <v>896</v>
      </c>
      <c r="E44" s="351">
        <v>0</v>
      </c>
      <c r="F44" s="363" t="s">
        <v>897</v>
      </c>
      <c r="G44" s="362" t="s">
        <v>898</v>
      </c>
      <c r="H44" s="352">
        <v>0.95</v>
      </c>
      <c r="I44" s="353">
        <v>0.08</v>
      </c>
      <c r="J44" s="353">
        <v>0.09</v>
      </c>
      <c r="K44" s="354">
        <v>0.08</v>
      </c>
      <c r="L44" s="354"/>
      <c r="M44" s="355" t="s">
        <v>826</v>
      </c>
      <c r="N44" s="355" t="s">
        <v>735</v>
      </c>
      <c r="O44" s="374" t="s">
        <v>122</v>
      </c>
      <c r="P44" s="355" t="s">
        <v>894</v>
      </c>
      <c r="Q44" s="359">
        <v>20000</v>
      </c>
      <c r="R44" s="368" t="s">
        <v>899</v>
      </c>
    </row>
    <row r="45" spans="1:18" ht="71.25">
      <c r="A45" s="717">
        <v>8</v>
      </c>
      <c r="B45" s="720" t="s">
        <v>900</v>
      </c>
      <c r="C45" s="727"/>
      <c r="D45" s="341" t="s">
        <v>901</v>
      </c>
      <c r="E45" s="361">
        <v>0</v>
      </c>
      <c r="F45" s="343" t="s">
        <v>902</v>
      </c>
      <c r="G45" s="341" t="s">
        <v>903</v>
      </c>
      <c r="H45" s="344">
        <v>0.75</v>
      </c>
      <c r="I45" s="722">
        <v>0.19</v>
      </c>
      <c r="J45" s="723"/>
      <c r="K45" s="724"/>
      <c r="L45" s="497">
        <v>0.15</v>
      </c>
      <c r="M45" s="345" t="s">
        <v>826</v>
      </c>
      <c r="N45" s="341" t="s">
        <v>735</v>
      </c>
      <c r="O45" s="346" t="s">
        <v>122</v>
      </c>
      <c r="P45" s="347" t="s">
        <v>904</v>
      </c>
      <c r="Q45" s="347">
        <v>30000</v>
      </c>
      <c r="R45" s="348" t="s">
        <v>905</v>
      </c>
    </row>
    <row r="46" spans="1:18" ht="86.25" hidden="1" thickBot="1">
      <c r="A46" s="731"/>
      <c r="B46" s="375"/>
      <c r="C46" s="376" t="s">
        <v>906</v>
      </c>
      <c r="D46" s="377" t="s">
        <v>907</v>
      </c>
      <c r="E46" s="378">
        <v>0</v>
      </c>
      <c r="F46" s="379" t="s">
        <v>902</v>
      </c>
      <c r="G46" s="379" t="s">
        <v>908</v>
      </c>
      <c r="H46" s="380">
        <v>0.75</v>
      </c>
      <c r="I46" s="381">
        <v>7.0000000000000007E-2</v>
      </c>
      <c r="J46" s="381">
        <v>0.06</v>
      </c>
      <c r="K46" s="382">
        <v>0.06</v>
      </c>
      <c r="L46" s="382"/>
      <c r="M46" s="383" t="s">
        <v>909</v>
      </c>
      <c r="N46" s="383" t="s">
        <v>735</v>
      </c>
      <c r="O46" s="384" t="s">
        <v>122</v>
      </c>
      <c r="P46" s="383" t="s">
        <v>904</v>
      </c>
      <c r="Q46" s="385">
        <v>30000</v>
      </c>
      <c r="R46" s="386" t="s">
        <v>905</v>
      </c>
    </row>
    <row r="48" spans="1:18" ht="51.75" hidden="1">
      <c r="A48" s="442" t="s">
        <v>1098</v>
      </c>
      <c r="B48" s="443" t="s">
        <v>363</v>
      </c>
      <c r="C48" s="444" t="s">
        <v>1099</v>
      </c>
      <c r="D48" s="424" t="s">
        <v>1083</v>
      </c>
      <c r="E48" s="445">
        <v>1</v>
      </c>
      <c r="F48" s="424" t="s">
        <v>1095</v>
      </c>
      <c r="G48" s="424" t="s">
        <v>1063</v>
      </c>
      <c r="H48" s="434">
        <f>SUM(I48:L48)</f>
        <v>0</v>
      </c>
      <c r="I48" s="446"/>
      <c r="J48" s="446"/>
      <c r="K48" s="446"/>
      <c r="L48" s="446"/>
      <c r="M48" s="447" t="s">
        <v>1091</v>
      </c>
      <c r="N48" s="427" t="s">
        <v>25</v>
      </c>
      <c r="O48" s="427" t="s">
        <v>392</v>
      </c>
      <c r="P48" s="424" t="s">
        <v>1096</v>
      </c>
      <c r="Q48" s="448">
        <v>1500</v>
      </c>
      <c r="R48" s="424" t="s">
        <v>1087</v>
      </c>
    </row>
    <row r="50" spans="1:18" ht="45" hidden="1">
      <c r="A50" s="531" t="s">
        <v>1402</v>
      </c>
      <c r="B50" s="576" t="s">
        <v>30</v>
      </c>
      <c r="C50" s="192" t="s">
        <v>1180</v>
      </c>
      <c r="D50" s="59" t="s">
        <v>1181</v>
      </c>
      <c r="E50" s="469">
        <v>0</v>
      </c>
      <c r="F50" s="59" t="s">
        <v>1182</v>
      </c>
      <c r="G50" s="32" t="s">
        <v>1105</v>
      </c>
      <c r="H50" s="470">
        <v>1</v>
      </c>
      <c r="I50" s="471"/>
      <c r="J50" s="472">
        <v>1</v>
      </c>
      <c r="K50" s="472"/>
      <c r="L50" s="472"/>
      <c r="M50" s="62"/>
      <c r="N50" s="32" t="s">
        <v>169</v>
      </c>
      <c r="O50" s="32" t="s">
        <v>392</v>
      </c>
      <c r="P50" s="453"/>
      <c r="Q50" s="475"/>
      <c r="R50" s="94"/>
    </row>
    <row r="51" spans="1:18" ht="60" hidden="1">
      <c r="A51" s="531"/>
      <c r="B51" s="576"/>
      <c r="C51" s="192" t="s">
        <v>1183</v>
      </c>
      <c r="D51" s="59" t="s">
        <v>608</v>
      </c>
      <c r="E51" s="469"/>
      <c r="F51" s="59" t="s">
        <v>1184</v>
      </c>
      <c r="G51" s="32" t="s">
        <v>1105</v>
      </c>
      <c r="H51" s="470">
        <v>3</v>
      </c>
      <c r="I51" s="471"/>
      <c r="J51" s="472"/>
      <c r="K51" s="472"/>
      <c r="L51" s="472"/>
      <c r="M51" s="62"/>
      <c r="N51" s="32" t="s">
        <v>169</v>
      </c>
      <c r="O51" s="32" t="s">
        <v>392</v>
      </c>
      <c r="P51" s="453"/>
      <c r="Q51" s="475"/>
      <c r="R51" s="94"/>
    </row>
    <row r="52" spans="1:18" ht="45" hidden="1">
      <c r="A52" s="531"/>
      <c r="B52" s="576"/>
      <c r="C52" s="192" t="s">
        <v>1185</v>
      </c>
      <c r="D52" s="59" t="s">
        <v>1186</v>
      </c>
      <c r="E52" s="469"/>
      <c r="F52" s="59" t="s">
        <v>1187</v>
      </c>
      <c r="G52" s="32" t="s">
        <v>1105</v>
      </c>
      <c r="H52" s="470">
        <v>2</v>
      </c>
      <c r="I52" s="471"/>
      <c r="J52" s="472"/>
      <c r="K52" s="472"/>
      <c r="L52" s="472"/>
      <c r="M52" s="62"/>
      <c r="N52" s="32" t="s">
        <v>169</v>
      </c>
      <c r="O52" s="32" t="s">
        <v>392</v>
      </c>
      <c r="P52" s="453"/>
      <c r="Q52" s="475"/>
      <c r="R52" s="94"/>
    </row>
    <row r="53" spans="1:18" ht="45" hidden="1">
      <c r="A53" s="531"/>
      <c r="B53" s="576"/>
      <c r="C53" s="192" t="s">
        <v>1188</v>
      </c>
      <c r="D53" s="59" t="s">
        <v>1189</v>
      </c>
      <c r="E53" s="469"/>
      <c r="F53" s="59" t="s">
        <v>1176</v>
      </c>
      <c r="G53" s="32" t="s">
        <v>1105</v>
      </c>
      <c r="H53" s="470">
        <v>3</v>
      </c>
      <c r="I53" s="471"/>
      <c r="J53" s="472"/>
      <c r="K53" s="472">
        <v>1</v>
      </c>
      <c r="L53" s="472"/>
      <c r="M53" s="62"/>
      <c r="N53" s="32" t="s">
        <v>169</v>
      </c>
      <c r="O53" s="32" t="s">
        <v>392</v>
      </c>
      <c r="P53" s="453"/>
      <c r="Q53" s="475"/>
      <c r="R53" s="94"/>
    </row>
    <row r="54" spans="1:18" ht="45" hidden="1">
      <c r="A54" s="531"/>
      <c r="B54" s="576"/>
      <c r="C54" s="474" t="s">
        <v>1190</v>
      </c>
      <c r="D54" s="59" t="s">
        <v>1191</v>
      </c>
      <c r="E54" s="453"/>
      <c r="F54" s="59" t="s">
        <v>1176</v>
      </c>
      <c r="G54" s="32" t="s">
        <v>1105</v>
      </c>
      <c r="H54" s="470"/>
      <c r="I54" s="471"/>
      <c r="J54" s="472"/>
      <c r="K54" s="472"/>
      <c r="L54" s="472"/>
      <c r="M54" s="62"/>
      <c r="N54" s="32" t="s">
        <v>169</v>
      </c>
      <c r="O54" s="32" t="s">
        <v>392</v>
      </c>
      <c r="P54" s="453"/>
      <c r="Q54" s="475"/>
      <c r="R54" s="94"/>
    </row>
  </sheetData>
  <mergeCells count="45">
    <mergeCell ref="A50:A54"/>
    <mergeCell ref="B50:B54"/>
    <mergeCell ref="A45:A46"/>
    <mergeCell ref="B45:C45"/>
    <mergeCell ref="I45:K45"/>
    <mergeCell ref="A35:A40"/>
    <mergeCell ref="B35:C35"/>
    <mergeCell ref="I35:K35"/>
    <mergeCell ref="B36:B40"/>
    <mergeCell ref="A41:A44"/>
    <mergeCell ref="B41:C41"/>
    <mergeCell ref="I41:K41"/>
    <mergeCell ref="B42:B44"/>
    <mergeCell ref="A27:A30"/>
    <mergeCell ref="B27:C27"/>
    <mergeCell ref="I27:K27"/>
    <mergeCell ref="B28:B30"/>
    <mergeCell ref="A31:A34"/>
    <mergeCell ref="B31:C31"/>
    <mergeCell ref="I31:K31"/>
    <mergeCell ref="B32:B34"/>
    <mergeCell ref="A20:A23"/>
    <mergeCell ref="B20:C20"/>
    <mergeCell ref="I20:K20"/>
    <mergeCell ref="B21:B23"/>
    <mergeCell ref="A24:A26"/>
    <mergeCell ref="B24:C24"/>
    <mergeCell ref="I24:K24"/>
    <mergeCell ref="B25:B26"/>
    <mergeCell ref="B15:C15"/>
    <mergeCell ref="I15:K15"/>
    <mergeCell ref="A16:A19"/>
    <mergeCell ref="B16:C16"/>
    <mergeCell ref="I16:K16"/>
    <mergeCell ref="B17:B19"/>
    <mergeCell ref="A11:R12"/>
    <mergeCell ref="B14:L14"/>
    <mergeCell ref="M14:P14"/>
    <mergeCell ref="Q14:R14"/>
    <mergeCell ref="G1:R4"/>
    <mergeCell ref="T3:V3"/>
    <mergeCell ref="T4:V4"/>
    <mergeCell ref="H5:M5"/>
    <mergeCell ref="P5:Q5"/>
    <mergeCell ref="A7:R8"/>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67DD1-BF2D-4D31-8258-FDBD62A792E0}">
  <sheetPr>
    <tabColor theme="3" tint="0.79998168889431442"/>
  </sheetPr>
  <dimension ref="A1:V65"/>
  <sheetViews>
    <sheetView zoomScale="40" zoomScaleNormal="40" zoomScaleSheetLayoutView="40" zoomScalePageLayoutView="70" workbookViewId="0">
      <selection activeCell="L87" sqref="L87"/>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32" bestFit="1" customWidth="1"/>
    <col min="9" max="11" width="3.28515625" style="133" customWidth="1"/>
    <col min="12" max="12" width="9.85546875" style="133"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512" t="s">
        <v>1474</v>
      </c>
      <c r="H1" s="512"/>
      <c r="I1" s="512"/>
      <c r="J1" s="512"/>
      <c r="K1" s="512"/>
      <c r="L1" s="512"/>
      <c r="M1" s="512"/>
      <c r="N1" s="512"/>
      <c r="O1" s="512"/>
      <c r="P1" s="512"/>
      <c r="Q1" s="512"/>
      <c r="R1" s="512"/>
    </row>
    <row r="2" spans="1:22" ht="19.5" customHeight="1">
      <c r="A2" s="1"/>
      <c r="B2" s="3"/>
      <c r="C2" s="3"/>
      <c r="D2" s="3"/>
      <c r="E2" s="3"/>
      <c r="F2" s="3"/>
      <c r="G2" s="512"/>
      <c r="H2" s="512"/>
      <c r="I2" s="512"/>
      <c r="J2" s="512"/>
      <c r="K2" s="512"/>
      <c r="L2" s="512"/>
      <c r="M2" s="512"/>
      <c r="N2" s="512"/>
      <c r="O2" s="512"/>
      <c r="P2" s="512"/>
      <c r="Q2" s="512"/>
      <c r="R2" s="512"/>
    </row>
    <row r="3" spans="1:22" ht="19.5" customHeight="1">
      <c r="A3" s="1"/>
      <c r="B3" s="4"/>
      <c r="C3" s="3"/>
      <c r="D3" s="3"/>
      <c r="E3" s="3"/>
      <c r="F3" s="3"/>
      <c r="G3" s="512"/>
      <c r="H3" s="512"/>
      <c r="I3" s="512"/>
      <c r="J3" s="512"/>
      <c r="K3" s="512"/>
      <c r="L3" s="512"/>
      <c r="M3" s="512"/>
      <c r="N3" s="512"/>
      <c r="O3" s="512"/>
      <c r="P3" s="512"/>
      <c r="Q3" s="512"/>
      <c r="R3" s="512"/>
      <c r="T3" s="513"/>
      <c r="U3" s="513"/>
      <c r="V3" s="513"/>
    </row>
    <row r="4" spans="1:22" ht="36" customHeight="1" thickBot="1">
      <c r="A4" s="1"/>
      <c r="B4" s="5"/>
      <c r="C4" s="5"/>
      <c r="D4" s="5"/>
      <c r="E4" s="5"/>
      <c r="F4" s="5"/>
      <c r="G4" s="512"/>
      <c r="H4" s="512"/>
      <c r="I4" s="512"/>
      <c r="J4" s="512"/>
      <c r="K4" s="512"/>
      <c r="L4" s="512"/>
      <c r="M4" s="512"/>
      <c r="N4" s="512"/>
      <c r="O4" s="512"/>
      <c r="P4" s="512"/>
      <c r="Q4" s="512"/>
      <c r="R4" s="512"/>
      <c r="T4" s="514"/>
      <c r="U4" s="514"/>
      <c r="V4" s="514"/>
    </row>
    <row r="5" spans="1:22" ht="19.5" thickTop="1">
      <c r="A5" s="6"/>
      <c r="B5" s="7"/>
      <c r="C5" s="8"/>
      <c r="D5" s="9"/>
      <c r="E5" s="9"/>
      <c r="F5" s="9"/>
      <c r="G5" s="9"/>
      <c r="H5" s="515"/>
      <c r="I5" s="515"/>
      <c r="J5" s="515"/>
      <c r="K5" s="515"/>
      <c r="L5" s="515"/>
      <c r="M5" s="515"/>
      <c r="N5" s="9"/>
      <c r="O5" s="9"/>
      <c r="P5" s="516"/>
      <c r="Q5" s="516"/>
      <c r="R5" s="10"/>
    </row>
    <row r="6" spans="1:22" ht="9" customHeight="1" thickBot="1">
      <c r="A6" s="11"/>
      <c r="B6" s="12"/>
      <c r="C6" s="13"/>
      <c r="D6" s="14"/>
      <c r="E6" s="14"/>
      <c r="F6" s="15"/>
      <c r="G6" s="14"/>
      <c r="H6" s="16"/>
      <c r="I6" s="17"/>
      <c r="J6" s="17"/>
      <c r="K6" s="18"/>
      <c r="L6" s="18"/>
      <c r="M6" s="14"/>
      <c r="N6" s="19"/>
      <c r="O6" s="19"/>
      <c r="P6" s="12"/>
      <c r="Q6" s="12"/>
      <c r="R6" s="12"/>
    </row>
    <row r="7" spans="1:22" ht="15" customHeight="1" thickTop="1">
      <c r="A7" s="506" t="s">
        <v>216</v>
      </c>
      <c r="B7" s="507"/>
      <c r="C7" s="507"/>
      <c r="D7" s="507"/>
      <c r="E7" s="507"/>
      <c r="F7" s="507"/>
      <c r="G7" s="507"/>
      <c r="H7" s="507"/>
      <c r="I7" s="507"/>
      <c r="J7" s="507"/>
      <c r="K7" s="507"/>
      <c r="L7" s="507"/>
      <c r="M7" s="507"/>
      <c r="N7" s="507"/>
      <c r="O7" s="507"/>
      <c r="P7" s="507"/>
      <c r="Q7" s="507"/>
      <c r="R7" s="508"/>
    </row>
    <row r="8" spans="1:22" ht="15.75" customHeight="1" thickBot="1">
      <c r="A8" s="509"/>
      <c r="B8" s="510"/>
      <c r="C8" s="510"/>
      <c r="D8" s="510"/>
      <c r="E8" s="510"/>
      <c r="F8" s="510"/>
      <c r="G8" s="510"/>
      <c r="H8" s="510"/>
      <c r="I8" s="510"/>
      <c r="J8" s="510"/>
      <c r="K8" s="510"/>
      <c r="L8" s="510"/>
      <c r="M8" s="510"/>
      <c r="N8" s="510"/>
      <c r="O8" s="510"/>
      <c r="P8" s="510"/>
      <c r="Q8" s="510"/>
      <c r="R8" s="511"/>
    </row>
    <row r="9" spans="1:22" ht="15.75" customHeight="1" thickTop="1">
      <c r="A9" s="547"/>
      <c r="B9" s="547"/>
      <c r="C9" s="547"/>
      <c r="D9" s="547"/>
      <c r="E9" s="547"/>
      <c r="F9" s="547"/>
      <c r="G9" s="547"/>
      <c r="H9" s="547"/>
      <c r="I9" s="547"/>
      <c r="J9" s="547"/>
      <c r="K9" s="547"/>
      <c r="L9" s="547"/>
      <c r="M9" s="547"/>
      <c r="N9" s="547"/>
      <c r="O9" s="547"/>
      <c r="P9" s="547"/>
      <c r="Q9" s="548"/>
      <c r="R9" s="504"/>
    </row>
    <row r="10" spans="1:22" ht="15.75" customHeight="1">
      <c r="A10" s="134" t="s">
        <v>1</v>
      </c>
      <c r="B10" s="544" t="s">
        <v>2</v>
      </c>
      <c r="C10" s="545"/>
      <c r="D10" s="545"/>
      <c r="E10" s="545"/>
      <c r="F10" s="545"/>
      <c r="G10" s="545"/>
      <c r="H10" s="545"/>
      <c r="I10" s="545"/>
      <c r="J10" s="545"/>
      <c r="K10" s="545"/>
      <c r="L10" s="545"/>
      <c r="M10" s="544" t="s">
        <v>3</v>
      </c>
      <c r="N10" s="545"/>
      <c r="O10" s="545"/>
      <c r="P10" s="545"/>
      <c r="Q10" s="546" t="s">
        <v>4</v>
      </c>
      <c r="R10" s="545"/>
    </row>
    <row r="11" spans="1:22" ht="42" customHeight="1">
      <c r="A11" s="27" t="s">
        <v>6</v>
      </c>
      <c r="B11" s="529" t="s">
        <v>7</v>
      </c>
      <c r="C11" s="530"/>
      <c r="D11" s="28" t="s">
        <v>8</v>
      </c>
      <c r="E11" s="28" t="s">
        <v>9</v>
      </c>
      <c r="F11" s="28" t="s">
        <v>10</v>
      </c>
      <c r="G11" s="28" t="s">
        <v>11</v>
      </c>
      <c r="H11" s="29" t="s">
        <v>12</v>
      </c>
      <c r="I11" s="523" t="s">
        <v>1473</v>
      </c>
      <c r="J11" s="523"/>
      <c r="K11" s="523"/>
      <c r="L11" s="487" t="s">
        <v>1472</v>
      </c>
      <c r="M11" s="30" t="s">
        <v>13</v>
      </c>
      <c r="N11" s="30" t="s">
        <v>14</v>
      </c>
      <c r="O11" s="30" t="s">
        <v>15</v>
      </c>
      <c r="P11" s="30" t="s">
        <v>16</v>
      </c>
      <c r="Q11" s="30" t="s">
        <v>17</v>
      </c>
      <c r="R11" s="30" t="s">
        <v>18</v>
      </c>
    </row>
    <row r="12" spans="1:22" ht="116.25" customHeight="1">
      <c r="A12" s="136">
        <v>1</v>
      </c>
      <c r="B12" s="549" t="s">
        <v>217</v>
      </c>
      <c r="C12" s="549"/>
      <c r="D12" s="137" t="s">
        <v>218</v>
      </c>
      <c r="E12" s="138">
        <v>0.91</v>
      </c>
      <c r="F12" s="139" t="s">
        <v>219</v>
      </c>
      <c r="G12" s="137" t="s">
        <v>220</v>
      </c>
      <c r="H12" s="140">
        <v>0.9</v>
      </c>
      <c r="I12" s="519">
        <v>0.1</v>
      </c>
      <c r="J12" s="519"/>
      <c r="K12" s="519"/>
      <c r="L12" s="488">
        <v>0.3</v>
      </c>
      <c r="M12" s="141" t="s">
        <v>221</v>
      </c>
      <c r="N12" s="137" t="s">
        <v>14</v>
      </c>
      <c r="O12" s="137" t="s">
        <v>15</v>
      </c>
      <c r="P12" s="137" t="s">
        <v>222</v>
      </c>
      <c r="Q12" s="550"/>
      <c r="R12" s="553" t="s">
        <v>223</v>
      </c>
    </row>
    <row r="13" spans="1:22" ht="45" hidden="1">
      <c r="A13" s="538" t="s">
        <v>29</v>
      </c>
      <c r="B13" s="539" t="s">
        <v>30</v>
      </c>
      <c r="C13" s="81" t="s">
        <v>224</v>
      </c>
      <c r="D13" s="42"/>
      <c r="E13" s="42"/>
      <c r="F13" s="51"/>
      <c r="G13" s="51"/>
      <c r="H13" s="142"/>
      <c r="I13" s="143"/>
      <c r="J13" s="143"/>
      <c r="K13" s="143"/>
      <c r="L13" s="143"/>
      <c r="M13" s="51"/>
      <c r="N13" s="137" t="s">
        <v>14</v>
      </c>
      <c r="O13" s="137" t="s">
        <v>15</v>
      </c>
      <c r="P13" s="42"/>
      <c r="Q13" s="551"/>
      <c r="R13" s="554"/>
    </row>
    <row r="14" spans="1:22" ht="30" hidden="1">
      <c r="A14" s="538"/>
      <c r="B14" s="539"/>
      <c r="C14" s="81" t="s">
        <v>225</v>
      </c>
      <c r="D14" s="42"/>
      <c r="E14" s="42"/>
      <c r="F14" s="51"/>
      <c r="G14" s="51"/>
      <c r="H14" s="142"/>
      <c r="I14" s="143"/>
      <c r="J14" s="143"/>
      <c r="K14" s="143"/>
      <c r="L14" s="143"/>
      <c r="M14" s="51"/>
      <c r="N14" s="137" t="s">
        <v>14</v>
      </c>
      <c r="O14" s="137" t="s">
        <v>15</v>
      </c>
      <c r="P14" s="42"/>
      <c r="Q14" s="551"/>
      <c r="R14" s="554"/>
    </row>
    <row r="15" spans="1:22" ht="45" hidden="1">
      <c r="A15" s="538"/>
      <c r="B15" s="539"/>
      <c r="C15" s="81" t="s">
        <v>226</v>
      </c>
      <c r="D15" s="42"/>
      <c r="E15" s="42"/>
      <c r="F15" s="51"/>
      <c r="G15" s="51"/>
      <c r="H15" s="142"/>
      <c r="I15" s="143"/>
      <c r="J15" s="143"/>
      <c r="K15" s="143"/>
      <c r="L15" s="143"/>
      <c r="M15" s="51"/>
      <c r="N15" s="137" t="s">
        <v>14</v>
      </c>
      <c r="O15" s="137" t="s">
        <v>15</v>
      </c>
      <c r="P15" s="42"/>
      <c r="Q15" s="551"/>
      <c r="R15" s="554"/>
    </row>
    <row r="16" spans="1:22" ht="45" hidden="1">
      <c r="A16" s="538"/>
      <c r="B16" s="539"/>
      <c r="C16" s="81" t="s">
        <v>227</v>
      </c>
      <c r="D16" s="42"/>
      <c r="E16" s="42"/>
      <c r="F16" s="53"/>
      <c r="G16" s="53"/>
      <c r="H16" s="144"/>
      <c r="I16" s="145"/>
      <c r="J16" s="145"/>
      <c r="K16" s="143"/>
      <c r="L16" s="143"/>
      <c r="M16" s="51"/>
      <c r="N16" s="137" t="s">
        <v>14</v>
      </c>
      <c r="O16" s="137" t="s">
        <v>15</v>
      </c>
      <c r="P16" s="51"/>
      <c r="Q16" s="551"/>
      <c r="R16" s="554"/>
    </row>
    <row r="17" spans="1:18" hidden="1">
      <c r="A17" s="538"/>
      <c r="B17" s="539"/>
      <c r="C17" s="81" t="s">
        <v>228</v>
      </c>
      <c r="D17" s="85"/>
      <c r="E17" s="146"/>
      <c r="F17" s="53"/>
      <c r="G17" s="53"/>
      <c r="H17" s="144"/>
      <c r="I17" s="145"/>
      <c r="J17" s="145"/>
      <c r="K17" s="145"/>
      <c r="L17" s="145"/>
      <c r="M17" s="84"/>
      <c r="N17" s="137" t="s">
        <v>14</v>
      </c>
      <c r="O17" s="137" t="s">
        <v>15</v>
      </c>
      <c r="P17" s="53"/>
      <c r="Q17" s="551"/>
      <c r="R17" s="554"/>
    </row>
    <row r="18" spans="1:18" ht="30" hidden="1">
      <c r="A18" s="538"/>
      <c r="B18" s="539"/>
      <c r="C18" s="81" t="s">
        <v>229</v>
      </c>
      <c r="D18" s="42"/>
      <c r="E18" s="146"/>
      <c r="F18" s="53"/>
      <c r="G18" s="53"/>
      <c r="H18" s="144"/>
      <c r="I18" s="145"/>
      <c r="J18" s="145"/>
      <c r="K18" s="145"/>
      <c r="L18" s="145"/>
      <c r="M18" s="84"/>
      <c r="N18" s="137" t="s">
        <v>14</v>
      </c>
      <c r="O18" s="137" t="s">
        <v>15</v>
      </c>
      <c r="P18" s="53"/>
      <c r="Q18" s="551"/>
      <c r="R18" s="554"/>
    </row>
    <row r="19" spans="1:18" hidden="1">
      <c r="A19" s="538"/>
      <c r="B19" s="539"/>
      <c r="C19" s="81" t="s">
        <v>230</v>
      </c>
      <c r="D19" s="42"/>
      <c r="E19" s="42"/>
      <c r="F19" s="53"/>
      <c r="G19" s="53"/>
      <c r="H19" s="144"/>
      <c r="I19" s="145"/>
      <c r="J19" s="145"/>
      <c r="K19" s="143"/>
      <c r="L19" s="143"/>
      <c r="M19" s="51"/>
      <c r="N19" s="137" t="s">
        <v>14</v>
      </c>
      <c r="O19" s="137" t="s">
        <v>15</v>
      </c>
      <c r="P19" s="51"/>
      <c r="Q19" s="551"/>
      <c r="R19" s="554"/>
    </row>
    <row r="20" spans="1:18" ht="72" customHeight="1">
      <c r="A20" s="136">
        <v>2</v>
      </c>
      <c r="B20" s="549" t="s">
        <v>231</v>
      </c>
      <c r="C20" s="556"/>
      <c r="D20" s="137" t="s">
        <v>232</v>
      </c>
      <c r="E20" s="138">
        <v>0.84</v>
      </c>
      <c r="F20" s="139" t="s">
        <v>233</v>
      </c>
      <c r="G20" s="137" t="s">
        <v>234</v>
      </c>
      <c r="H20" s="140">
        <v>0.85</v>
      </c>
      <c r="I20" s="519">
        <v>0</v>
      </c>
      <c r="J20" s="519"/>
      <c r="K20" s="519"/>
      <c r="L20" s="488">
        <v>0.09</v>
      </c>
      <c r="M20" s="141" t="s">
        <v>235</v>
      </c>
      <c r="N20" s="137" t="s">
        <v>14</v>
      </c>
      <c r="O20" s="137" t="s">
        <v>15</v>
      </c>
      <c r="P20" s="137" t="s">
        <v>236</v>
      </c>
      <c r="Q20" s="551"/>
      <c r="R20" s="554"/>
    </row>
    <row r="21" spans="1:18" ht="30" hidden="1">
      <c r="A21" s="538" t="s">
        <v>29</v>
      </c>
      <c r="B21" s="539" t="s">
        <v>30</v>
      </c>
      <c r="C21" s="81" t="s">
        <v>237</v>
      </c>
      <c r="D21" s="147"/>
      <c r="E21" s="147"/>
      <c r="F21" s="147"/>
      <c r="G21" s="94"/>
      <c r="H21" s="142"/>
      <c r="I21" s="143"/>
      <c r="J21" s="143"/>
      <c r="K21" s="143"/>
      <c r="L21" s="143"/>
      <c r="M21" s="51"/>
      <c r="N21" s="137" t="s">
        <v>14</v>
      </c>
      <c r="O21" s="137" t="s">
        <v>15</v>
      </c>
      <c r="P21" s="147"/>
      <c r="Q21" s="551"/>
      <c r="R21" s="554"/>
    </row>
    <row r="22" spans="1:18" ht="30" hidden="1">
      <c r="A22" s="538"/>
      <c r="B22" s="530"/>
      <c r="C22" s="81" t="s">
        <v>238</v>
      </c>
      <c r="D22" s="147"/>
      <c r="E22" s="147"/>
      <c r="F22" s="147"/>
      <c r="G22" s="94"/>
      <c r="H22" s="142"/>
      <c r="I22" s="143"/>
      <c r="J22" s="143"/>
      <c r="K22" s="143"/>
      <c r="L22" s="143"/>
      <c r="M22" s="51"/>
      <c r="N22" s="137" t="s">
        <v>14</v>
      </c>
      <c r="O22" s="137" t="s">
        <v>15</v>
      </c>
      <c r="P22" s="147"/>
      <c r="Q22" s="551"/>
      <c r="R22" s="554"/>
    </row>
    <row r="23" spans="1:18" ht="30" hidden="1">
      <c r="A23" s="538"/>
      <c r="B23" s="530"/>
      <c r="C23" s="81" t="s">
        <v>239</v>
      </c>
      <c r="D23" s="147"/>
      <c r="E23" s="147"/>
      <c r="F23" s="147"/>
      <c r="G23" s="94"/>
      <c r="H23" s="142"/>
      <c r="I23" s="143"/>
      <c r="J23" s="143"/>
      <c r="K23" s="143"/>
      <c r="L23" s="143"/>
      <c r="M23" s="51"/>
      <c r="N23" s="137" t="s">
        <v>14</v>
      </c>
      <c r="O23" s="137" t="s">
        <v>15</v>
      </c>
      <c r="P23" s="147"/>
      <c r="Q23" s="551"/>
      <c r="R23" s="554"/>
    </row>
    <row r="24" spans="1:18" ht="30" hidden="1">
      <c r="A24" s="538"/>
      <c r="B24" s="530"/>
      <c r="C24" s="81" t="s">
        <v>240</v>
      </c>
      <c r="D24" s="147"/>
      <c r="E24" s="147"/>
      <c r="F24" s="147"/>
      <c r="G24" s="94"/>
      <c r="H24" s="142"/>
      <c r="I24" s="143"/>
      <c r="J24" s="143"/>
      <c r="K24" s="143"/>
      <c r="L24" s="143"/>
      <c r="M24" s="51"/>
      <c r="N24" s="137" t="s">
        <v>14</v>
      </c>
      <c r="O24" s="137" t="s">
        <v>15</v>
      </c>
      <c r="P24" s="147"/>
      <c r="Q24" s="551"/>
      <c r="R24" s="554"/>
    </row>
    <row r="25" spans="1:18" ht="30" hidden="1">
      <c r="A25" s="538"/>
      <c r="B25" s="530"/>
      <c r="C25" s="81" t="s">
        <v>241</v>
      </c>
      <c r="D25" s="147"/>
      <c r="E25" s="147"/>
      <c r="F25" s="147"/>
      <c r="G25" s="94"/>
      <c r="H25" s="142"/>
      <c r="I25" s="143"/>
      <c r="J25" s="143"/>
      <c r="K25" s="143"/>
      <c r="L25" s="143"/>
      <c r="M25" s="51"/>
      <c r="N25" s="137" t="s">
        <v>14</v>
      </c>
      <c r="O25" s="137" t="s">
        <v>15</v>
      </c>
      <c r="P25" s="147"/>
      <c r="Q25" s="551"/>
      <c r="R25" s="554"/>
    </row>
    <row r="26" spans="1:18" ht="105">
      <c r="A26" s="148">
        <v>3</v>
      </c>
      <c r="B26" s="549" t="s">
        <v>242</v>
      </c>
      <c r="C26" s="556"/>
      <c r="D26" s="137" t="s">
        <v>243</v>
      </c>
      <c r="E26" s="138">
        <v>0.85</v>
      </c>
      <c r="F26" s="139" t="s">
        <v>244</v>
      </c>
      <c r="G26" s="137" t="s">
        <v>245</v>
      </c>
      <c r="H26" s="140">
        <v>0.95</v>
      </c>
      <c r="I26" s="519">
        <v>0.15</v>
      </c>
      <c r="J26" s="519"/>
      <c r="K26" s="519"/>
      <c r="L26" s="488">
        <v>0.25</v>
      </c>
      <c r="M26" s="141" t="s">
        <v>246</v>
      </c>
      <c r="N26" s="137" t="s">
        <v>14</v>
      </c>
      <c r="O26" s="137" t="s">
        <v>15</v>
      </c>
      <c r="P26" s="137" t="s">
        <v>247</v>
      </c>
      <c r="Q26" s="551"/>
      <c r="R26" s="554"/>
    </row>
    <row r="27" spans="1:18" ht="30" hidden="1">
      <c r="A27" s="538" t="s">
        <v>29</v>
      </c>
      <c r="B27" s="539" t="s">
        <v>30</v>
      </c>
      <c r="C27" s="81" t="s">
        <v>248</v>
      </c>
      <c r="D27" s="147"/>
      <c r="E27" s="147"/>
      <c r="F27" s="147"/>
      <c r="G27" s="42"/>
      <c r="H27" s="142"/>
      <c r="I27" s="143"/>
      <c r="J27" s="143"/>
      <c r="K27" s="143"/>
      <c r="L27" s="143"/>
      <c r="M27" s="51"/>
      <c r="N27" s="137" t="s">
        <v>14</v>
      </c>
      <c r="O27" s="137" t="s">
        <v>15</v>
      </c>
      <c r="P27" s="147"/>
      <c r="Q27" s="551"/>
      <c r="R27" s="554"/>
    </row>
    <row r="28" spans="1:18" ht="30" hidden="1">
      <c r="A28" s="538"/>
      <c r="B28" s="539"/>
      <c r="C28" s="81" t="s">
        <v>249</v>
      </c>
      <c r="D28" s="147"/>
      <c r="E28" s="147"/>
      <c r="F28" s="147"/>
      <c r="G28" s="42"/>
      <c r="H28" s="142"/>
      <c r="I28" s="143"/>
      <c r="J28" s="143"/>
      <c r="K28" s="143"/>
      <c r="L28" s="143"/>
      <c r="M28" s="51"/>
      <c r="N28" s="137" t="s">
        <v>14</v>
      </c>
      <c r="O28" s="137" t="s">
        <v>15</v>
      </c>
      <c r="P28" s="147"/>
      <c r="Q28" s="551"/>
      <c r="R28" s="554"/>
    </row>
    <row r="29" spans="1:18" ht="30" hidden="1">
      <c r="A29" s="538"/>
      <c r="B29" s="539"/>
      <c r="C29" s="81" t="s">
        <v>250</v>
      </c>
      <c r="D29" s="147"/>
      <c r="E29" s="147"/>
      <c r="F29" s="147"/>
      <c r="G29" s="42"/>
      <c r="H29" s="142"/>
      <c r="I29" s="143"/>
      <c r="J29" s="143"/>
      <c r="K29" s="143"/>
      <c r="L29" s="143"/>
      <c r="M29" s="51"/>
      <c r="N29" s="137" t="s">
        <v>14</v>
      </c>
      <c r="O29" s="137" t="s">
        <v>15</v>
      </c>
      <c r="P29" s="147"/>
      <c r="Q29" s="551"/>
      <c r="R29" s="554"/>
    </row>
    <row r="30" spans="1:18" ht="30" hidden="1">
      <c r="A30" s="538"/>
      <c r="B30" s="539"/>
      <c r="C30" s="81" t="s">
        <v>251</v>
      </c>
      <c r="D30" s="147"/>
      <c r="E30" s="147"/>
      <c r="F30" s="147"/>
      <c r="G30" s="42"/>
      <c r="H30" s="142"/>
      <c r="I30" s="143"/>
      <c r="J30" s="143"/>
      <c r="K30" s="143"/>
      <c r="L30" s="143"/>
      <c r="M30" s="51"/>
      <c r="N30" s="137" t="s">
        <v>14</v>
      </c>
      <c r="O30" s="137" t="s">
        <v>15</v>
      </c>
      <c r="P30" s="147"/>
      <c r="Q30" s="551"/>
      <c r="R30" s="554"/>
    </row>
    <row r="31" spans="1:18" hidden="1">
      <c r="A31" s="538"/>
      <c r="B31" s="539"/>
      <c r="C31" s="81" t="s">
        <v>252</v>
      </c>
      <c r="D31" s="147"/>
      <c r="E31" s="147"/>
      <c r="F31" s="147"/>
      <c r="G31" s="42"/>
      <c r="H31" s="142"/>
      <c r="I31" s="143"/>
      <c r="J31" s="143"/>
      <c r="K31" s="143"/>
      <c r="L31" s="143"/>
      <c r="M31" s="51"/>
      <c r="N31" s="137" t="s">
        <v>14</v>
      </c>
      <c r="O31" s="137" t="s">
        <v>15</v>
      </c>
      <c r="P31" s="147"/>
      <c r="Q31" s="551"/>
      <c r="R31" s="554"/>
    </row>
    <row r="32" spans="1:18" ht="90">
      <c r="A32" s="148">
        <v>4</v>
      </c>
      <c r="B32" s="549" t="s">
        <v>253</v>
      </c>
      <c r="C32" s="556"/>
      <c r="D32" s="137" t="s">
        <v>254</v>
      </c>
      <c r="E32" s="138">
        <v>1</v>
      </c>
      <c r="F32" s="139" t="s">
        <v>255</v>
      </c>
      <c r="G32" s="137" t="s">
        <v>256</v>
      </c>
      <c r="H32" s="140">
        <v>1</v>
      </c>
      <c r="I32" s="519">
        <v>0</v>
      </c>
      <c r="J32" s="519"/>
      <c r="K32" s="519"/>
      <c r="L32" s="488">
        <v>0</v>
      </c>
      <c r="M32" s="141" t="s">
        <v>257</v>
      </c>
      <c r="N32" s="137" t="s">
        <v>14</v>
      </c>
      <c r="O32" s="137" t="s">
        <v>15</v>
      </c>
      <c r="P32" s="137" t="s">
        <v>258</v>
      </c>
      <c r="Q32" s="551"/>
      <c r="R32" s="554"/>
    </row>
    <row r="33" spans="1:18" ht="30" hidden="1">
      <c r="A33" s="538" t="s">
        <v>29</v>
      </c>
      <c r="B33" s="539" t="s">
        <v>30</v>
      </c>
      <c r="C33" s="92" t="s">
        <v>259</v>
      </c>
      <c r="D33" s="147"/>
      <c r="E33" s="147"/>
      <c r="F33" s="147"/>
      <c r="G33" s="42"/>
      <c r="H33" s="142"/>
      <c r="I33" s="143"/>
      <c r="J33" s="143"/>
      <c r="K33" s="143"/>
      <c r="L33" s="143"/>
      <c r="M33" s="51"/>
      <c r="N33" s="137" t="s">
        <v>14</v>
      </c>
      <c r="O33" s="137" t="s">
        <v>15</v>
      </c>
      <c r="P33" s="147"/>
      <c r="Q33" s="551"/>
      <c r="R33" s="554"/>
    </row>
    <row r="34" spans="1:18" ht="30" hidden="1">
      <c r="A34" s="538"/>
      <c r="B34" s="539"/>
      <c r="C34" s="92" t="s">
        <v>260</v>
      </c>
      <c r="D34" s="147"/>
      <c r="E34" s="147"/>
      <c r="F34" s="147"/>
      <c r="G34" s="42"/>
      <c r="H34" s="142"/>
      <c r="I34" s="143"/>
      <c r="J34" s="143"/>
      <c r="K34" s="143"/>
      <c r="L34" s="143"/>
      <c r="M34" s="51"/>
      <c r="N34" s="137" t="s">
        <v>14</v>
      </c>
      <c r="O34" s="137" t="s">
        <v>15</v>
      </c>
      <c r="P34" s="147"/>
      <c r="Q34" s="551"/>
      <c r="R34" s="554"/>
    </row>
    <row r="35" spans="1:18" ht="30" hidden="1">
      <c r="A35" s="538"/>
      <c r="B35" s="539"/>
      <c r="C35" s="92" t="s">
        <v>261</v>
      </c>
      <c r="D35" s="147"/>
      <c r="E35" s="147"/>
      <c r="F35" s="147"/>
      <c r="G35" s="42"/>
      <c r="H35" s="142"/>
      <c r="I35" s="143"/>
      <c r="J35" s="143"/>
      <c r="K35" s="143"/>
      <c r="L35" s="143"/>
      <c r="M35" s="51"/>
      <c r="N35" s="137" t="s">
        <v>14</v>
      </c>
      <c r="O35" s="137" t="s">
        <v>15</v>
      </c>
      <c r="P35" s="147"/>
      <c r="Q35" s="551"/>
      <c r="R35" s="554"/>
    </row>
    <row r="36" spans="1:18" ht="30" hidden="1">
      <c r="A36" s="538"/>
      <c r="B36" s="539"/>
      <c r="C36" s="92" t="s">
        <v>262</v>
      </c>
      <c r="D36" s="147"/>
      <c r="E36" s="147"/>
      <c r="F36" s="147"/>
      <c r="G36" s="42"/>
      <c r="H36" s="142"/>
      <c r="I36" s="143"/>
      <c r="J36" s="143"/>
      <c r="K36" s="143"/>
      <c r="L36" s="143"/>
      <c r="M36" s="51"/>
      <c r="N36" s="137" t="s">
        <v>14</v>
      </c>
      <c r="O36" s="137" t="s">
        <v>15</v>
      </c>
      <c r="P36" s="147"/>
      <c r="Q36" s="551"/>
      <c r="R36" s="554"/>
    </row>
    <row r="37" spans="1:18" ht="75">
      <c r="A37" s="148">
        <v>5</v>
      </c>
      <c r="B37" s="549" t="s">
        <v>263</v>
      </c>
      <c r="C37" s="556"/>
      <c r="D37" s="137" t="s">
        <v>264</v>
      </c>
      <c r="E37" s="138">
        <v>0</v>
      </c>
      <c r="F37" s="139" t="s">
        <v>265</v>
      </c>
      <c r="G37" s="137" t="s">
        <v>266</v>
      </c>
      <c r="H37" s="140">
        <v>1</v>
      </c>
      <c r="I37" s="519">
        <v>0.25</v>
      </c>
      <c r="J37" s="519"/>
      <c r="K37" s="519"/>
      <c r="L37" s="488">
        <v>0</v>
      </c>
      <c r="M37" s="141" t="s">
        <v>267</v>
      </c>
      <c r="N37" s="137" t="s">
        <v>14</v>
      </c>
      <c r="O37" s="137" t="s">
        <v>15</v>
      </c>
      <c r="P37" s="137" t="s">
        <v>268</v>
      </c>
      <c r="Q37" s="551"/>
      <c r="R37" s="554"/>
    </row>
    <row r="38" spans="1:18" ht="30" hidden="1">
      <c r="A38" s="538" t="s">
        <v>29</v>
      </c>
      <c r="B38" s="539" t="s">
        <v>30</v>
      </c>
      <c r="C38" s="92" t="s">
        <v>269</v>
      </c>
      <c r="D38" s="147"/>
      <c r="E38" s="147"/>
      <c r="F38" s="147"/>
      <c r="G38" s="42"/>
      <c r="H38" s="142"/>
      <c r="I38" s="143"/>
      <c r="J38" s="143"/>
      <c r="K38" s="143"/>
      <c r="L38" s="143"/>
      <c r="M38" s="51"/>
      <c r="N38" s="137" t="s">
        <v>14</v>
      </c>
      <c r="O38" s="137" t="s">
        <v>15</v>
      </c>
      <c r="P38" s="147"/>
      <c r="Q38" s="551"/>
      <c r="R38" s="554"/>
    </row>
    <row r="39" spans="1:18" ht="45" hidden="1">
      <c r="A39" s="538"/>
      <c r="B39" s="539"/>
      <c r="C39" s="92" t="s">
        <v>270</v>
      </c>
      <c r="D39" s="147"/>
      <c r="E39" s="147"/>
      <c r="F39" s="147"/>
      <c r="G39" s="42"/>
      <c r="H39" s="142"/>
      <c r="I39" s="143"/>
      <c r="J39" s="143"/>
      <c r="K39" s="143"/>
      <c r="L39" s="143"/>
      <c r="M39" s="51"/>
      <c r="N39" s="137" t="s">
        <v>14</v>
      </c>
      <c r="O39" s="137" t="s">
        <v>15</v>
      </c>
      <c r="P39" s="147"/>
      <c r="Q39" s="551"/>
      <c r="R39" s="554"/>
    </row>
    <row r="40" spans="1:18" hidden="1">
      <c r="A40" s="538"/>
      <c r="B40" s="539"/>
      <c r="C40" s="92" t="s">
        <v>271</v>
      </c>
      <c r="D40" s="147"/>
      <c r="E40" s="147"/>
      <c r="F40" s="147"/>
      <c r="G40" s="42"/>
      <c r="H40" s="142"/>
      <c r="I40" s="143"/>
      <c r="J40" s="143"/>
      <c r="K40" s="143"/>
      <c r="L40" s="143"/>
      <c r="M40" s="51"/>
      <c r="N40" s="137" t="s">
        <v>14</v>
      </c>
      <c r="O40" s="137" t="s">
        <v>15</v>
      </c>
      <c r="P40" s="147"/>
      <c r="Q40" s="551"/>
      <c r="R40" s="554"/>
    </row>
    <row r="41" spans="1:18" ht="30" hidden="1">
      <c r="A41" s="538"/>
      <c r="B41" s="539"/>
      <c r="C41" s="92" t="s">
        <v>272</v>
      </c>
      <c r="D41" s="147"/>
      <c r="E41" s="147"/>
      <c r="F41" s="147"/>
      <c r="G41" s="42"/>
      <c r="H41" s="142"/>
      <c r="I41" s="143"/>
      <c r="J41" s="143"/>
      <c r="K41" s="143"/>
      <c r="L41" s="143"/>
      <c r="M41" s="51"/>
      <c r="N41" s="137" t="s">
        <v>14</v>
      </c>
      <c r="O41" s="137" t="s">
        <v>15</v>
      </c>
      <c r="P41" s="147"/>
      <c r="Q41" s="551"/>
      <c r="R41" s="554"/>
    </row>
    <row r="42" spans="1:18" ht="105">
      <c r="A42" s="148">
        <v>6</v>
      </c>
      <c r="B42" s="549" t="s">
        <v>273</v>
      </c>
      <c r="C42" s="556"/>
      <c r="D42" s="137" t="s">
        <v>274</v>
      </c>
      <c r="E42" s="138">
        <v>0.7</v>
      </c>
      <c r="F42" s="139" t="s">
        <v>275</v>
      </c>
      <c r="G42" s="137" t="s">
        <v>276</v>
      </c>
      <c r="H42" s="140">
        <v>1</v>
      </c>
      <c r="I42" s="519">
        <v>0.15</v>
      </c>
      <c r="J42" s="519"/>
      <c r="K42" s="519"/>
      <c r="L42" s="488">
        <v>0</v>
      </c>
      <c r="M42" s="141" t="s">
        <v>277</v>
      </c>
      <c r="N42" s="137" t="s">
        <v>14</v>
      </c>
      <c r="O42" s="137" t="s">
        <v>15</v>
      </c>
      <c r="P42" s="137" t="s">
        <v>268</v>
      </c>
      <c r="Q42" s="551"/>
      <c r="R42" s="554"/>
    </row>
    <row r="43" spans="1:18" ht="30" hidden="1">
      <c r="A43" s="538" t="s">
        <v>29</v>
      </c>
      <c r="B43" s="539" t="s">
        <v>30</v>
      </c>
      <c r="C43" s="92" t="s">
        <v>278</v>
      </c>
      <c r="D43" s="147"/>
      <c r="E43" s="147"/>
      <c r="F43" s="147"/>
      <c r="G43" s="42"/>
      <c r="H43" s="142"/>
      <c r="I43" s="143"/>
      <c r="J43" s="143"/>
      <c r="K43" s="143"/>
      <c r="L43" s="143"/>
      <c r="M43" s="51"/>
      <c r="N43" s="137" t="s">
        <v>14</v>
      </c>
      <c r="O43" s="137" t="s">
        <v>15</v>
      </c>
      <c r="P43" s="147"/>
      <c r="Q43" s="551"/>
      <c r="R43" s="554"/>
    </row>
    <row r="44" spans="1:18" ht="45" hidden="1">
      <c r="A44" s="538"/>
      <c r="B44" s="539"/>
      <c r="C44" s="92" t="s">
        <v>279</v>
      </c>
      <c r="D44" s="147"/>
      <c r="E44" s="147"/>
      <c r="F44" s="147"/>
      <c r="G44" s="42"/>
      <c r="H44" s="142"/>
      <c r="I44" s="143"/>
      <c r="J44" s="143"/>
      <c r="K44" s="143"/>
      <c r="L44" s="143"/>
      <c r="M44" s="51"/>
      <c r="N44" s="137" t="s">
        <v>14</v>
      </c>
      <c r="O44" s="137" t="s">
        <v>15</v>
      </c>
      <c r="P44" s="147"/>
      <c r="Q44" s="551"/>
      <c r="R44" s="554"/>
    </row>
    <row r="45" spans="1:18" ht="45" hidden="1">
      <c r="A45" s="538"/>
      <c r="B45" s="539"/>
      <c r="C45" s="92" t="s">
        <v>280</v>
      </c>
      <c r="D45" s="147"/>
      <c r="E45" s="147"/>
      <c r="F45" s="147"/>
      <c r="G45" s="42"/>
      <c r="H45" s="142"/>
      <c r="I45" s="143"/>
      <c r="J45" s="143"/>
      <c r="K45" s="143"/>
      <c r="L45" s="143"/>
      <c r="M45" s="51"/>
      <c r="N45" s="137" t="s">
        <v>14</v>
      </c>
      <c r="O45" s="137" t="s">
        <v>15</v>
      </c>
      <c r="P45" s="147"/>
      <c r="Q45" s="551"/>
      <c r="R45" s="554"/>
    </row>
    <row r="46" spans="1:18" ht="60">
      <c r="A46" s="148">
        <v>7</v>
      </c>
      <c r="B46" s="549" t="s">
        <v>281</v>
      </c>
      <c r="C46" s="556"/>
      <c r="D46" s="137" t="s">
        <v>282</v>
      </c>
      <c r="E46" s="138">
        <v>0.8</v>
      </c>
      <c r="F46" s="139" t="s">
        <v>283</v>
      </c>
      <c r="G46" s="137" t="s">
        <v>284</v>
      </c>
      <c r="H46" s="140">
        <v>0.5</v>
      </c>
      <c r="I46" s="519">
        <v>0</v>
      </c>
      <c r="J46" s="519"/>
      <c r="K46" s="519"/>
      <c r="L46" s="488">
        <v>0</v>
      </c>
      <c r="M46" s="141" t="s">
        <v>285</v>
      </c>
      <c r="N46" s="137" t="s">
        <v>14</v>
      </c>
      <c r="O46" s="137" t="s">
        <v>15</v>
      </c>
      <c r="P46" s="137" t="s">
        <v>286</v>
      </c>
      <c r="Q46" s="551"/>
      <c r="R46" s="554"/>
    </row>
    <row r="47" spans="1:18" ht="60" hidden="1">
      <c r="A47" s="538" t="s">
        <v>29</v>
      </c>
      <c r="B47" s="539" t="s">
        <v>30</v>
      </c>
      <c r="C47" s="92" t="s">
        <v>287</v>
      </c>
      <c r="D47" s="147"/>
      <c r="E47" s="147"/>
      <c r="F47" s="147"/>
      <c r="G47" s="42"/>
      <c r="H47" s="142"/>
      <c r="I47" s="143"/>
      <c r="J47" s="143"/>
      <c r="K47" s="143"/>
      <c r="L47" s="143"/>
      <c r="M47" s="51"/>
      <c r="N47" s="137" t="s">
        <v>14</v>
      </c>
      <c r="O47" s="137" t="s">
        <v>15</v>
      </c>
      <c r="P47" s="147"/>
      <c r="Q47" s="551"/>
      <c r="R47" s="554"/>
    </row>
    <row r="48" spans="1:18" ht="60" hidden="1">
      <c r="A48" s="538"/>
      <c r="B48" s="539"/>
      <c r="C48" s="92" t="s">
        <v>288</v>
      </c>
      <c r="D48" s="147"/>
      <c r="E48" s="147"/>
      <c r="F48" s="147"/>
      <c r="G48" s="42"/>
      <c r="H48" s="142"/>
      <c r="I48" s="143"/>
      <c r="J48" s="143"/>
      <c r="K48" s="143"/>
      <c r="L48" s="143"/>
      <c r="M48" s="51"/>
      <c r="N48" s="137" t="s">
        <v>14</v>
      </c>
      <c r="O48" s="137" t="s">
        <v>15</v>
      </c>
      <c r="P48" s="147"/>
      <c r="Q48" s="551"/>
      <c r="R48" s="554"/>
    </row>
    <row r="49" spans="1:18" ht="30" hidden="1">
      <c r="A49" s="538"/>
      <c r="B49" s="539"/>
      <c r="C49" s="92" t="s">
        <v>289</v>
      </c>
      <c r="D49" s="147"/>
      <c r="E49" s="147"/>
      <c r="F49" s="147"/>
      <c r="G49" s="42"/>
      <c r="H49" s="142"/>
      <c r="I49" s="143"/>
      <c r="J49" s="143"/>
      <c r="K49" s="143"/>
      <c r="L49" s="143"/>
      <c r="M49" s="51"/>
      <c r="N49" s="137" t="s">
        <v>14</v>
      </c>
      <c r="O49" s="137" t="s">
        <v>15</v>
      </c>
      <c r="P49" s="147"/>
      <c r="Q49" s="551"/>
      <c r="R49" s="554"/>
    </row>
    <row r="50" spans="1:18" ht="30" hidden="1">
      <c r="A50" s="538"/>
      <c r="B50" s="539"/>
      <c r="C50" s="92" t="s">
        <v>290</v>
      </c>
      <c r="D50" s="147"/>
      <c r="E50" s="147"/>
      <c r="F50" s="147"/>
      <c r="G50" s="42"/>
      <c r="H50" s="142"/>
      <c r="I50" s="143"/>
      <c r="J50" s="143"/>
      <c r="K50" s="143"/>
      <c r="L50" s="143"/>
      <c r="M50" s="51"/>
      <c r="N50" s="137" t="s">
        <v>14</v>
      </c>
      <c r="O50" s="137" t="s">
        <v>15</v>
      </c>
      <c r="P50" s="147"/>
      <c r="Q50" s="551"/>
      <c r="R50" s="554"/>
    </row>
    <row r="51" spans="1:18" ht="30" hidden="1">
      <c r="A51" s="538"/>
      <c r="B51" s="539"/>
      <c r="C51" s="92" t="s">
        <v>291</v>
      </c>
      <c r="D51" s="147"/>
      <c r="E51" s="147"/>
      <c r="F51" s="147"/>
      <c r="G51" s="42"/>
      <c r="H51" s="142"/>
      <c r="I51" s="143"/>
      <c r="J51" s="143"/>
      <c r="K51" s="143"/>
      <c r="L51" s="143"/>
      <c r="M51" s="51"/>
      <c r="N51" s="137" t="s">
        <v>14</v>
      </c>
      <c r="O51" s="137" t="s">
        <v>15</v>
      </c>
      <c r="P51" s="147"/>
      <c r="Q51" s="551"/>
      <c r="R51" s="554"/>
    </row>
    <row r="52" spans="1:18" ht="90">
      <c r="A52" s="148">
        <v>8</v>
      </c>
      <c r="B52" s="549" t="s">
        <v>292</v>
      </c>
      <c r="C52" s="556"/>
      <c r="D52" s="137" t="s">
        <v>293</v>
      </c>
      <c r="E52" s="138">
        <v>0</v>
      </c>
      <c r="F52" s="139" t="s">
        <v>294</v>
      </c>
      <c r="G52" s="137" t="s">
        <v>295</v>
      </c>
      <c r="H52" s="140">
        <v>0.85</v>
      </c>
      <c r="I52" s="519">
        <v>0.25</v>
      </c>
      <c r="J52" s="519"/>
      <c r="K52" s="519"/>
      <c r="L52" s="488">
        <v>0</v>
      </c>
      <c r="M52" s="141" t="s">
        <v>296</v>
      </c>
      <c r="N52" s="137" t="s">
        <v>14</v>
      </c>
      <c r="O52" s="137" t="s">
        <v>15</v>
      </c>
      <c r="P52" s="137" t="s">
        <v>297</v>
      </c>
      <c r="Q52" s="551"/>
      <c r="R52" s="554"/>
    </row>
    <row r="53" spans="1:18" ht="45" hidden="1">
      <c r="A53" s="538" t="s">
        <v>29</v>
      </c>
      <c r="B53" s="539" t="s">
        <v>30</v>
      </c>
      <c r="C53" s="92" t="s">
        <v>298</v>
      </c>
      <c r="D53" s="147"/>
      <c r="E53" s="147"/>
      <c r="F53" s="147"/>
      <c r="G53" s="42"/>
      <c r="H53" s="142"/>
      <c r="I53" s="143"/>
      <c r="J53" s="143"/>
      <c r="K53" s="143"/>
      <c r="L53" s="143"/>
      <c r="M53" s="51"/>
      <c r="N53" s="137" t="s">
        <v>14</v>
      </c>
      <c r="O53" s="137" t="s">
        <v>15</v>
      </c>
      <c r="P53" s="147"/>
      <c r="Q53" s="551"/>
      <c r="R53" s="554"/>
    </row>
    <row r="54" spans="1:18" ht="45" hidden="1">
      <c r="A54" s="538"/>
      <c r="B54" s="539"/>
      <c r="C54" s="92" t="s">
        <v>299</v>
      </c>
      <c r="D54" s="147"/>
      <c r="E54" s="147"/>
      <c r="F54" s="147"/>
      <c r="G54" s="42"/>
      <c r="H54" s="142"/>
      <c r="I54" s="143"/>
      <c r="J54" s="143"/>
      <c r="K54" s="143"/>
      <c r="L54" s="143"/>
      <c r="M54" s="51"/>
      <c r="N54" s="137" t="s">
        <v>14</v>
      </c>
      <c r="O54" s="137" t="s">
        <v>15</v>
      </c>
      <c r="P54" s="147"/>
      <c r="Q54" s="551"/>
      <c r="R54" s="554"/>
    </row>
    <row r="55" spans="1:18" ht="30" hidden="1">
      <c r="A55" s="538"/>
      <c r="B55" s="539"/>
      <c r="C55" s="92" t="s">
        <v>300</v>
      </c>
      <c r="D55" s="147"/>
      <c r="E55" s="147"/>
      <c r="F55" s="147"/>
      <c r="G55" s="42"/>
      <c r="H55" s="142"/>
      <c r="I55" s="143"/>
      <c r="J55" s="143"/>
      <c r="K55" s="143"/>
      <c r="L55" s="143"/>
      <c r="M55" s="51"/>
      <c r="N55" s="137" t="s">
        <v>14</v>
      </c>
      <c r="O55" s="137" t="s">
        <v>15</v>
      </c>
      <c r="P55" s="147"/>
      <c r="Q55" s="551"/>
      <c r="R55" s="554"/>
    </row>
    <row r="56" spans="1:18" ht="129.75" customHeight="1">
      <c r="A56" s="148">
        <v>9</v>
      </c>
      <c r="B56" s="549" t="s">
        <v>301</v>
      </c>
      <c r="C56" s="556"/>
      <c r="D56" s="137" t="s">
        <v>302</v>
      </c>
      <c r="E56" s="138">
        <v>0</v>
      </c>
      <c r="F56" s="139" t="s">
        <v>303</v>
      </c>
      <c r="G56" s="137" t="s">
        <v>304</v>
      </c>
      <c r="H56" s="140">
        <v>0.9</v>
      </c>
      <c r="I56" s="519">
        <v>0.15</v>
      </c>
      <c r="J56" s="519"/>
      <c r="K56" s="519"/>
      <c r="L56" s="488">
        <v>0.8</v>
      </c>
      <c r="M56" s="141" t="s">
        <v>285</v>
      </c>
      <c r="N56" s="137" t="s">
        <v>14</v>
      </c>
      <c r="O56" s="137" t="s">
        <v>15</v>
      </c>
      <c r="P56" s="137" t="s">
        <v>305</v>
      </c>
      <c r="Q56" s="551"/>
      <c r="R56" s="554"/>
    </row>
    <row r="57" spans="1:18" ht="30" hidden="1">
      <c r="A57" s="538" t="s">
        <v>29</v>
      </c>
      <c r="B57" s="539" t="s">
        <v>30</v>
      </c>
      <c r="C57" s="92" t="s">
        <v>306</v>
      </c>
      <c r="D57" s="147"/>
      <c r="E57" s="147"/>
      <c r="F57" s="147"/>
      <c r="G57" s="42"/>
      <c r="H57" s="142"/>
      <c r="I57" s="143"/>
      <c r="J57" s="143"/>
      <c r="K57" s="143"/>
      <c r="L57" s="143"/>
      <c r="M57" s="51"/>
      <c r="N57" s="137" t="s">
        <v>14</v>
      </c>
      <c r="O57" s="137" t="s">
        <v>15</v>
      </c>
      <c r="P57" s="147"/>
      <c r="Q57" s="551"/>
      <c r="R57" s="554"/>
    </row>
    <row r="58" spans="1:18" ht="45" hidden="1">
      <c r="A58" s="538"/>
      <c r="B58" s="539"/>
      <c r="C58" s="92" t="s">
        <v>299</v>
      </c>
      <c r="D58" s="147"/>
      <c r="E58" s="147"/>
      <c r="F58" s="147"/>
      <c r="G58" s="42"/>
      <c r="H58" s="142"/>
      <c r="I58" s="143"/>
      <c r="J58" s="143"/>
      <c r="K58" s="143"/>
      <c r="L58" s="143"/>
      <c r="M58" s="51"/>
      <c r="N58" s="137" t="s">
        <v>14</v>
      </c>
      <c r="O58" s="137" t="s">
        <v>15</v>
      </c>
      <c r="P58" s="147"/>
      <c r="Q58" s="551"/>
      <c r="R58" s="554"/>
    </row>
    <row r="59" spans="1:18" hidden="1">
      <c r="A59" s="538"/>
      <c r="B59" s="539"/>
      <c r="C59" s="92" t="s">
        <v>307</v>
      </c>
      <c r="D59" s="147"/>
      <c r="E59" s="147"/>
      <c r="F59" s="147"/>
      <c r="G59" s="42"/>
      <c r="H59" s="142"/>
      <c r="I59" s="143"/>
      <c r="J59" s="143"/>
      <c r="K59" s="143"/>
      <c r="L59" s="143"/>
      <c r="M59" s="51"/>
      <c r="N59" s="137" t="s">
        <v>14</v>
      </c>
      <c r="O59" s="137" t="s">
        <v>15</v>
      </c>
      <c r="P59" s="147"/>
      <c r="Q59" s="551"/>
      <c r="R59" s="554"/>
    </row>
    <row r="60" spans="1:18" hidden="1">
      <c r="A60" s="538"/>
      <c r="B60" s="539"/>
      <c r="C60" s="92" t="s">
        <v>308</v>
      </c>
      <c r="D60" s="147"/>
      <c r="E60" s="147"/>
      <c r="F60" s="147"/>
      <c r="G60" s="42"/>
      <c r="H60" s="142"/>
      <c r="I60" s="143"/>
      <c r="J60" s="143"/>
      <c r="K60" s="143"/>
      <c r="L60" s="143"/>
      <c r="M60" s="51"/>
      <c r="N60" s="137" t="s">
        <v>14</v>
      </c>
      <c r="O60" s="137" t="s">
        <v>15</v>
      </c>
      <c r="P60" s="147"/>
      <c r="Q60" s="551"/>
      <c r="R60" s="554"/>
    </row>
    <row r="61" spans="1:18" ht="135">
      <c r="A61" s="148">
        <v>10</v>
      </c>
      <c r="B61" s="549" t="s">
        <v>309</v>
      </c>
      <c r="C61" s="556"/>
      <c r="D61" s="137" t="s">
        <v>310</v>
      </c>
      <c r="E61" s="138">
        <v>0</v>
      </c>
      <c r="F61" s="139" t="s">
        <v>311</v>
      </c>
      <c r="G61" s="137" t="s">
        <v>312</v>
      </c>
      <c r="H61" s="140">
        <v>0.8</v>
      </c>
      <c r="I61" s="519">
        <v>0</v>
      </c>
      <c r="J61" s="519"/>
      <c r="K61" s="519"/>
      <c r="L61" s="488">
        <v>0.2</v>
      </c>
      <c r="M61" s="141" t="s">
        <v>313</v>
      </c>
      <c r="N61" s="137" t="s">
        <v>14</v>
      </c>
      <c r="O61" s="137" t="s">
        <v>15</v>
      </c>
      <c r="P61" s="137" t="s">
        <v>314</v>
      </c>
      <c r="Q61" s="551"/>
      <c r="R61" s="554"/>
    </row>
    <row r="62" spans="1:18" ht="105" hidden="1">
      <c r="A62" s="538" t="s">
        <v>29</v>
      </c>
      <c r="B62" s="539" t="s">
        <v>30</v>
      </c>
      <c r="C62" s="92" t="s">
        <v>315</v>
      </c>
      <c r="D62" s="147"/>
      <c r="E62" s="147"/>
      <c r="F62" s="147"/>
      <c r="G62" s="42"/>
      <c r="H62" s="142"/>
      <c r="I62" s="143"/>
      <c r="J62" s="143"/>
      <c r="K62" s="143"/>
      <c r="L62" s="143"/>
      <c r="M62" s="51"/>
      <c r="N62" s="137" t="s">
        <v>14</v>
      </c>
      <c r="O62" s="137" t="s">
        <v>15</v>
      </c>
      <c r="P62" s="147"/>
      <c r="Q62" s="551"/>
      <c r="R62" s="554"/>
    </row>
    <row r="63" spans="1:18" ht="90" hidden="1">
      <c r="A63" s="538"/>
      <c r="B63" s="539"/>
      <c r="C63" s="92" t="s">
        <v>316</v>
      </c>
      <c r="D63" s="147"/>
      <c r="E63" s="147"/>
      <c r="F63" s="147"/>
      <c r="G63" s="42"/>
      <c r="H63" s="142"/>
      <c r="I63" s="143"/>
      <c r="J63" s="143"/>
      <c r="K63" s="143"/>
      <c r="L63" s="143"/>
      <c r="M63" s="51"/>
      <c r="N63" s="137" t="s">
        <v>14</v>
      </c>
      <c r="O63" s="137" t="s">
        <v>15</v>
      </c>
      <c r="P63" s="147"/>
      <c r="Q63" s="551"/>
      <c r="R63" s="554"/>
    </row>
    <row r="64" spans="1:18" ht="75" hidden="1">
      <c r="A64" s="538"/>
      <c r="B64" s="539"/>
      <c r="C64" s="92" t="s">
        <v>317</v>
      </c>
      <c r="D64" s="147"/>
      <c r="E64" s="147"/>
      <c r="F64" s="147"/>
      <c r="G64" s="42"/>
      <c r="H64" s="142"/>
      <c r="I64" s="143"/>
      <c r="J64" s="143"/>
      <c r="K64" s="143"/>
      <c r="L64" s="143"/>
      <c r="M64" s="51"/>
      <c r="N64" s="137" t="s">
        <v>14</v>
      </c>
      <c r="O64" s="137" t="s">
        <v>15</v>
      </c>
      <c r="P64" s="147"/>
      <c r="Q64" s="551"/>
      <c r="R64" s="554"/>
    </row>
    <row r="65" spans="1:18" ht="118.5" customHeight="1">
      <c r="A65" s="148">
        <v>11</v>
      </c>
      <c r="B65" s="549" t="s">
        <v>318</v>
      </c>
      <c r="C65" s="556"/>
      <c r="D65" s="137" t="s">
        <v>319</v>
      </c>
      <c r="E65" s="138">
        <v>0.5</v>
      </c>
      <c r="F65" s="139" t="s">
        <v>320</v>
      </c>
      <c r="G65" s="137" t="s">
        <v>321</v>
      </c>
      <c r="H65" s="140">
        <v>1</v>
      </c>
      <c r="I65" s="519">
        <v>0.5</v>
      </c>
      <c r="J65" s="519"/>
      <c r="K65" s="519"/>
      <c r="L65" s="488">
        <v>0.5</v>
      </c>
      <c r="M65" s="141" t="s">
        <v>322</v>
      </c>
      <c r="N65" s="137" t="s">
        <v>14</v>
      </c>
      <c r="O65" s="137" t="s">
        <v>15</v>
      </c>
      <c r="P65" s="137" t="s">
        <v>323</v>
      </c>
      <c r="Q65" s="552"/>
      <c r="R65" s="555"/>
    </row>
  </sheetData>
  <mergeCells count="56">
    <mergeCell ref="A62:A64"/>
    <mergeCell ref="B62:B64"/>
    <mergeCell ref="B65:C65"/>
    <mergeCell ref="I65:K65"/>
    <mergeCell ref="B56:C56"/>
    <mergeCell ref="I56:K56"/>
    <mergeCell ref="A57:A60"/>
    <mergeCell ref="B57:B60"/>
    <mergeCell ref="B61:C61"/>
    <mergeCell ref="I61:K61"/>
    <mergeCell ref="A47:A51"/>
    <mergeCell ref="B47:B51"/>
    <mergeCell ref="B52:C52"/>
    <mergeCell ref="I52:K52"/>
    <mergeCell ref="A53:A55"/>
    <mergeCell ref="B53:B55"/>
    <mergeCell ref="B42:C42"/>
    <mergeCell ref="I42:K42"/>
    <mergeCell ref="A43:A45"/>
    <mergeCell ref="B43:B45"/>
    <mergeCell ref="B46:C46"/>
    <mergeCell ref="I46:K46"/>
    <mergeCell ref="A33:A36"/>
    <mergeCell ref="B33:B36"/>
    <mergeCell ref="B37:C37"/>
    <mergeCell ref="I37:K37"/>
    <mergeCell ref="A38:A41"/>
    <mergeCell ref="B38:B41"/>
    <mergeCell ref="B12:C12"/>
    <mergeCell ref="I12:K12"/>
    <mergeCell ref="Q12:Q65"/>
    <mergeCell ref="R12:R65"/>
    <mergeCell ref="A13:A19"/>
    <mergeCell ref="B13:B19"/>
    <mergeCell ref="B20:C20"/>
    <mergeCell ref="I20:K20"/>
    <mergeCell ref="A21:A25"/>
    <mergeCell ref="B21:B25"/>
    <mergeCell ref="B26:C26"/>
    <mergeCell ref="I26:K26"/>
    <mergeCell ref="A27:A31"/>
    <mergeCell ref="B27:B31"/>
    <mergeCell ref="B32:C32"/>
    <mergeCell ref="I32:K32"/>
    <mergeCell ref="A7:R8"/>
    <mergeCell ref="B10:L10"/>
    <mergeCell ref="M10:P10"/>
    <mergeCell ref="Q10:R10"/>
    <mergeCell ref="B11:C11"/>
    <mergeCell ref="I11:K11"/>
    <mergeCell ref="A9:Q9"/>
    <mergeCell ref="G1:R4"/>
    <mergeCell ref="T3:V3"/>
    <mergeCell ref="T4:V4"/>
    <mergeCell ref="H5:M5"/>
    <mergeCell ref="P5:Q5"/>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D53B-D7A4-4FAB-B5E7-96B3A1B8B085}">
  <sheetPr>
    <tabColor theme="4" tint="0.79998168889431442"/>
  </sheetPr>
  <dimension ref="A1:V25"/>
  <sheetViews>
    <sheetView topLeftCell="A3" zoomScale="40" zoomScaleNormal="40" zoomScaleSheetLayoutView="55" zoomScalePageLayoutView="70" workbookViewId="0">
      <selection activeCell="L87" sqref="L87"/>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32" bestFit="1" customWidth="1"/>
    <col min="9" max="11" width="3.28515625" style="133" customWidth="1"/>
    <col min="12" max="12" width="9.85546875" style="133"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512" t="s">
        <v>1474</v>
      </c>
      <c r="H1" s="512"/>
      <c r="I1" s="512"/>
      <c r="J1" s="512"/>
      <c r="K1" s="512"/>
      <c r="L1" s="512"/>
      <c r="M1" s="512"/>
      <c r="N1" s="512"/>
      <c r="O1" s="512"/>
      <c r="P1" s="512"/>
      <c r="Q1" s="512"/>
      <c r="R1" s="512"/>
    </row>
    <row r="2" spans="1:22" ht="19.5" customHeight="1">
      <c r="A2" s="1"/>
      <c r="B2" s="3"/>
      <c r="C2" s="3"/>
      <c r="D2" s="3"/>
      <c r="E2" s="3"/>
      <c r="F2" s="3"/>
      <c r="G2" s="512"/>
      <c r="H2" s="512"/>
      <c r="I2" s="512"/>
      <c r="J2" s="512"/>
      <c r="K2" s="512"/>
      <c r="L2" s="512"/>
      <c r="M2" s="512"/>
      <c r="N2" s="512"/>
      <c r="O2" s="512"/>
      <c r="P2" s="512"/>
      <c r="Q2" s="512"/>
      <c r="R2" s="512"/>
    </row>
    <row r="3" spans="1:22" ht="19.5" customHeight="1">
      <c r="A3" s="1"/>
      <c r="B3" s="4"/>
      <c r="C3" s="3"/>
      <c r="D3" s="3"/>
      <c r="E3" s="3"/>
      <c r="F3" s="3"/>
      <c r="G3" s="512"/>
      <c r="H3" s="512"/>
      <c r="I3" s="512"/>
      <c r="J3" s="512"/>
      <c r="K3" s="512"/>
      <c r="L3" s="512"/>
      <c r="M3" s="512"/>
      <c r="N3" s="512"/>
      <c r="O3" s="512"/>
      <c r="P3" s="512"/>
      <c r="Q3" s="512"/>
      <c r="R3" s="512"/>
      <c r="T3" s="513"/>
      <c r="U3" s="513"/>
      <c r="V3" s="513"/>
    </row>
    <row r="4" spans="1:22" ht="36" customHeight="1" thickBot="1">
      <c r="A4" s="1"/>
      <c r="B4" s="5"/>
      <c r="C4" s="5"/>
      <c r="D4" s="5"/>
      <c r="E4" s="5"/>
      <c r="F4" s="5"/>
      <c r="G4" s="512"/>
      <c r="H4" s="512"/>
      <c r="I4" s="512"/>
      <c r="J4" s="512"/>
      <c r="K4" s="512"/>
      <c r="L4" s="512"/>
      <c r="M4" s="512"/>
      <c r="N4" s="512"/>
      <c r="O4" s="512"/>
      <c r="P4" s="512"/>
      <c r="Q4" s="512"/>
      <c r="R4" s="512"/>
      <c r="T4" s="514"/>
      <c r="U4" s="514"/>
      <c r="V4" s="514"/>
    </row>
    <row r="5" spans="1:22" ht="19.5" thickTop="1">
      <c r="A5" s="6"/>
      <c r="B5" s="7"/>
      <c r="C5" s="8"/>
      <c r="D5" s="9"/>
      <c r="E5" s="9"/>
      <c r="F5" s="9"/>
      <c r="G5" s="9"/>
      <c r="H5" s="515"/>
      <c r="I5" s="515"/>
      <c r="J5" s="515"/>
      <c r="K5" s="515"/>
      <c r="L5" s="515"/>
      <c r="M5" s="515"/>
      <c r="N5" s="9"/>
      <c r="O5" s="9"/>
      <c r="P5" s="516"/>
      <c r="Q5" s="516"/>
      <c r="R5" s="10"/>
    </row>
    <row r="6" spans="1:22" ht="9" customHeight="1" thickBot="1">
      <c r="A6" s="11"/>
      <c r="B6" s="12"/>
      <c r="C6" s="13"/>
      <c r="D6" s="14"/>
      <c r="E6" s="14"/>
      <c r="F6" s="15"/>
      <c r="G6" s="14"/>
      <c r="H6" s="16"/>
      <c r="I6" s="17"/>
      <c r="J6" s="17"/>
      <c r="K6" s="18"/>
      <c r="L6" s="18"/>
      <c r="M6" s="14"/>
      <c r="N6" s="19"/>
      <c r="O6" s="19"/>
      <c r="P6" s="12"/>
      <c r="Q6" s="12"/>
      <c r="R6" s="12"/>
    </row>
    <row r="7" spans="1:22" ht="15.75" customHeight="1" thickTop="1">
      <c r="A7" s="506" t="s">
        <v>324</v>
      </c>
      <c r="B7" s="507"/>
      <c r="C7" s="507"/>
      <c r="D7" s="507"/>
      <c r="E7" s="507"/>
      <c r="F7" s="507"/>
      <c r="G7" s="507"/>
      <c r="H7" s="507"/>
      <c r="I7" s="507"/>
      <c r="J7" s="507"/>
      <c r="K7" s="507"/>
      <c r="L7" s="507"/>
      <c r="M7" s="507"/>
      <c r="N7" s="507"/>
      <c r="O7" s="507"/>
      <c r="P7" s="507"/>
      <c r="Q7" s="507"/>
      <c r="R7" s="508"/>
    </row>
    <row r="8" spans="1:22" ht="15.75" customHeight="1" thickBot="1">
      <c r="A8" s="509"/>
      <c r="B8" s="510"/>
      <c r="C8" s="510"/>
      <c r="D8" s="510"/>
      <c r="E8" s="510"/>
      <c r="F8" s="510"/>
      <c r="G8" s="510"/>
      <c r="H8" s="510"/>
      <c r="I8" s="510"/>
      <c r="J8" s="510"/>
      <c r="K8" s="510"/>
      <c r="L8" s="510"/>
      <c r="M8" s="510"/>
      <c r="N8" s="510"/>
      <c r="O8" s="510"/>
      <c r="P8" s="510"/>
      <c r="Q8" s="510"/>
      <c r="R8" s="511"/>
    </row>
    <row r="9" spans="1:22" ht="19.5" thickTop="1">
      <c r="A9" s="6"/>
      <c r="B9" s="20"/>
      <c r="C9" s="21"/>
      <c r="D9" s="22"/>
      <c r="E9" s="22"/>
      <c r="F9" s="22"/>
      <c r="G9" s="22"/>
      <c r="H9" s="23"/>
      <c r="I9" s="24"/>
      <c r="J9" s="24"/>
      <c r="K9" s="24"/>
      <c r="L9" s="24"/>
      <c r="M9" s="22"/>
      <c r="N9" s="22"/>
      <c r="O9" s="22"/>
      <c r="P9" s="25"/>
      <c r="Q9" s="25"/>
      <c r="R9" s="25"/>
    </row>
    <row r="10" spans="1:22" ht="31.5">
      <c r="A10" s="26" t="s">
        <v>1</v>
      </c>
      <c r="B10" s="524" t="s">
        <v>2</v>
      </c>
      <c r="C10" s="525"/>
      <c r="D10" s="525"/>
      <c r="E10" s="525"/>
      <c r="F10" s="525"/>
      <c r="G10" s="525"/>
      <c r="H10" s="525"/>
      <c r="I10" s="525"/>
      <c r="J10" s="525"/>
      <c r="K10" s="525"/>
      <c r="L10" s="525"/>
      <c r="M10" s="524" t="s">
        <v>3</v>
      </c>
      <c r="N10" s="525"/>
      <c r="O10" s="525"/>
      <c r="P10" s="525"/>
      <c r="Q10" s="524" t="s">
        <v>4</v>
      </c>
      <c r="R10" s="528"/>
    </row>
    <row r="11" spans="1:22" ht="42" customHeight="1">
      <c r="A11" s="27" t="s">
        <v>6</v>
      </c>
      <c r="B11" s="529" t="s">
        <v>7</v>
      </c>
      <c r="C11" s="530"/>
      <c r="D11" s="28" t="s">
        <v>8</v>
      </c>
      <c r="E11" s="28" t="s">
        <v>9</v>
      </c>
      <c r="F11" s="28" t="s">
        <v>10</v>
      </c>
      <c r="G11" s="28" t="s">
        <v>11</v>
      </c>
      <c r="H11" s="29" t="s">
        <v>12</v>
      </c>
      <c r="I11" s="523" t="s">
        <v>1473</v>
      </c>
      <c r="J11" s="523"/>
      <c r="K11" s="523"/>
      <c r="L11" s="487" t="s">
        <v>1472</v>
      </c>
      <c r="M11" s="30" t="s">
        <v>13</v>
      </c>
      <c r="N11" s="30" t="s">
        <v>14</v>
      </c>
      <c r="O11" s="30" t="s">
        <v>15</v>
      </c>
      <c r="P11" s="30" t="s">
        <v>16</v>
      </c>
      <c r="Q11" s="30" t="s">
        <v>17</v>
      </c>
      <c r="R11" s="30" t="s">
        <v>18</v>
      </c>
    </row>
    <row r="12" spans="1:22" ht="220.5" customHeight="1">
      <c r="A12" s="31">
        <v>1</v>
      </c>
      <c r="B12" s="561" t="s">
        <v>325</v>
      </c>
      <c r="C12" s="541"/>
      <c r="D12" s="536" t="s">
        <v>326</v>
      </c>
      <c r="E12" s="557">
        <v>0</v>
      </c>
      <c r="F12" s="536" t="s">
        <v>327</v>
      </c>
      <c r="G12" s="557" t="s">
        <v>328</v>
      </c>
      <c r="H12" s="150">
        <v>1</v>
      </c>
      <c r="I12" s="558">
        <v>1</v>
      </c>
      <c r="J12" s="559"/>
      <c r="K12" s="560"/>
      <c r="L12" s="490">
        <v>1</v>
      </c>
      <c r="M12" s="36" t="s">
        <v>329</v>
      </c>
      <c r="N12" s="36" t="s">
        <v>14</v>
      </c>
      <c r="O12" s="36" t="s">
        <v>15</v>
      </c>
      <c r="P12" s="149" t="s">
        <v>330</v>
      </c>
      <c r="Q12" s="152"/>
      <c r="R12" s="37"/>
    </row>
    <row r="13" spans="1:22" ht="75" hidden="1">
      <c r="A13" s="563"/>
      <c r="B13" s="564" t="s">
        <v>331</v>
      </c>
      <c r="C13" s="153" t="s">
        <v>332</v>
      </c>
      <c r="D13" s="154"/>
      <c r="E13" s="154"/>
      <c r="F13" s="154"/>
      <c r="G13" s="154"/>
      <c r="H13" s="155"/>
      <c r="I13" s="156"/>
      <c r="J13" s="156"/>
      <c r="K13" s="156"/>
      <c r="L13" s="156"/>
      <c r="M13" s="36"/>
      <c r="N13" s="36" t="s">
        <v>14</v>
      </c>
      <c r="O13" s="36" t="s">
        <v>15</v>
      </c>
      <c r="P13" s="36"/>
      <c r="Q13" s="36"/>
      <c r="R13" s="36"/>
    </row>
    <row r="14" spans="1:22" ht="60" hidden="1">
      <c r="A14" s="563"/>
      <c r="B14" s="565"/>
      <c r="C14" s="153" t="s">
        <v>333</v>
      </c>
      <c r="D14" s="154"/>
      <c r="E14" s="154"/>
      <c r="F14" s="154"/>
      <c r="G14" s="154"/>
      <c r="H14" s="155"/>
      <c r="I14" s="156"/>
      <c r="J14" s="156"/>
      <c r="K14" s="156"/>
      <c r="L14" s="156"/>
      <c r="M14" s="36"/>
      <c r="N14" s="36" t="s">
        <v>14</v>
      </c>
      <c r="O14" s="36" t="s">
        <v>15</v>
      </c>
      <c r="P14" s="36"/>
      <c r="Q14" s="36"/>
      <c r="R14" s="36"/>
    </row>
    <row r="15" spans="1:22" ht="45" hidden="1">
      <c r="A15" s="563"/>
      <c r="B15" s="565"/>
      <c r="C15" s="157" t="s">
        <v>334</v>
      </c>
      <c r="D15" s="154"/>
      <c r="E15" s="154"/>
      <c r="F15" s="154"/>
      <c r="G15" s="154"/>
      <c r="H15" s="155"/>
      <c r="I15" s="156"/>
      <c r="J15" s="156"/>
      <c r="K15" s="156"/>
      <c r="L15" s="156"/>
      <c r="M15" s="36"/>
      <c r="N15" s="36" t="s">
        <v>14</v>
      </c>
      <c r="O15" s="36" t="s">
        <v>15</v>
      </c>
      <c r="P15" s="36"/>
      <c r="Q15" s="36"/>
      <c r="R15" s="36"/>
    </row>
    <row r="16" spans="1:22" ht="195" customHeight="1">
      <c r="A16" s="31">
        <v>2</v>
      </c>
      <c r="B16" s="561" t="s">
        <v>335</v>
      </c>
      <c r="C16" s="541"/>
      <c r="D16" s="536" t="s">
        <v>336</v>
      </c>
      <c r="E16" s="557">
        <v>0</v>
      </c>
      <c r="F16" s="536" t="s">
        <v>337</v>
      </c>
      <c r="G16" s="557" t="s">
        <v>328</v>
      </c>
      <c r="H16" s="150">
        <v>1</v>
      </c>
      <c r="I16" s="558">
        <v>1</v>
      </c>
      <c r="J16" s="559">
        <v>1</v>
      </c>
      <c r="K16" s="560">
        <v>1</v>
      </c>
      <c r="L16" s="490">
        <v>1</v>
      </c>
      <c r="M16" s="36" t="s">
        <v>338</v>
      </c>
      <c r="N16" s="36" t="s">
        <v>14</v>
      </c>
      <c r="O16" s="36" t="s">
        <v>15</v>
      </c>
      <c r="P16" s="36" t="s">
        <v>339</v>
      </c>
      <c r="Q16" s="36"/>
      <c r="R16" s="36"/>
    </row>
    <row r="17" spans="1:18" ht="102" hidden="1" customHeight="1">
      <c r="A17" s="31"/>
      <c r="B17" s="564" t="s">
        <v>331</v>
      </c>
      <c r="C17" s="157" t="s">
        <v>340</v>
      </c>
      <c r="D17" s="154"/>
      <c r="E17" s="158"/>
      <c r="F17" s="154"/>
      <c r="G17" s="154"/>
      <c r="H17" s="155"/>
      <c r="I17" s="156"/>
      <c r="J17" s="156"/>
      <c r="K17" s="156"/>
      <c r="L17" s="156"/>
      <c r="M17" s="36"/>
      <c r="N17" s="36" t="s">
        <v>14</v>
      </c>
      <c r="O17" s="36" t="s">
        <v>15</v>
      </c>
      <c r="P17" s="36"/>
      <c r="Q17" s="36"/>
      <c r="R17" s="36"/>
    </row>
    <row r="18" spans="1:18" ht="102" hidden="1" customHeight="1">
      <c r="A18" s="31"/>
      <c r="B18" s="564"/>
      <c r="C18" s="157" t="s">
        <v>341</v>
      </c>
      <c r="D18" s="154"/>
      <c r="E18" s="158"/>
      <c r="F18" s="154"/>
      <c r="G18" s="154"/>
      <c r="H18" s="155"/>
      <c r="I18" s="156"/>
      <c r="J18" s="156"/>
      <c r="K18" s="156"/>
      <c r="L18" s="156"/>
      <c r="M18" s="36"/>
      <c r="N18" s="36" t="s">
        <v>14</v>
      </c>
      <c r="O18" s="36" t="s">
        <v>15</v>
      </c>
      <c r="P18" s="36"/>
      <c r="Q18" s="36"/>
      <c r="R18" s="36"/>
    </row>
    <row r="19" spans="1:18" ht="140.25" hidden="1" customHeight="1">
      <c r="A19" s="31"/>
      <c r="B19" s="564"/>
      <c r="C19" s="157" t="s">
        <v>342</v>
      </c>
      <c r="D19" s="154"/>
      <c r="E19" s="158"/>
      <c r="F19" s="154"/>
      <c r="G19" s="154"/>
      <c r="H19" s="155"/>
      <c r="I19" s="156"/>
      <c r="J19" s="156"/>
      <c r="K19" s="156"/>
      <c r="L19" s="156"/>
      <c r="M19" s="36"/>
      <c r="N19" s="36" t="s">
        <v>14</v>
      </c>
      <c r="O19" s="36" t="s">
        <v>15</v>
      </c>
      <c r="P19" s="36"/>
      <c r="Q19" s="36"/>
      <c r="R19" s="36"/>
    </row>
    <row r="20" spans="1:18" ht="89.25" hidden="1" customHeight="1">
      <c r="A20" s="31"/>
      <c r="B20" s="564"/>
      <c r="C20" s="157" t="s">
        <v>343</v>
      </c>
      <c r="D20" s="154"/>
      <c r="E20" s="158"/>
      <c r="F20" s="154"/>
      <c r="G20" s="154"/>
      <c r="H20" s="155"/>
      <c r="I20" s="156"/>
      <c r="J20" s="156"/>
      <c r="K20" s="156"/>
      <c r="L20" s="156"/>
      <c r="M20" s="36"/>
      <c r="N20" s="36" t="s">
        <v>14</v>
      </c>
      <c r="O20" s="36" t="s">
        <v>15</v>
      </c>
      <c r="P20" s="36"/>
      <c r="Q20" s="36"/>
      <c r="R20" s="36"/>
    </row>
    <row r="21" spans="1:18" ht="102" hidden="1" customHeight="1">
      <c r="A21" s="31"/>
      <c r="B21" s="564"/>
      <c r="C21" s="157" t="s">
        <v>344</v>
      </c>
      <c r="D21" s="154"/>
      <c r="E21" s="158"/>
      <c r="F21" s="154"/>
      <c r="G21" s="154"/>
      <c r="H21" s="155"/>
      <c r="I21" s="156"/>
      <c r="J21" s="156"/>
      <c r="K21" s="156"/>
      <c r="L21" s="156"/>
      <c r="M21" s="36"/>
      <c r="N21" s="36" t="s">
        <v>14</v>
      </c>
      <c r="O21" s="36" t="s">
        <v>15</v>
      </c>
      <c r="P21" s="36"/>
      <c r="Q21" s="36"/>
      <c r="R21" s="36"/>
    </row>
    <row r="22" spans="1:18" ht="208.5" customHeight="1">
      <c r="A22" s="31">
        <v>3</v>
      </c>
      <c r="B22" s="561" t="s">
        <v>345</v>
      </c>
      <c r="C22" s="541"/>
      <c r="D22" s="536" t="s">
        <v>346</v>
      </c>
      <c r="E22" s="557">
        <v>0</v>
      </c>
      <c r="F22" s="536" t="s">
        <v>347</v>
      </c>
      <c r="G22" s="557" t="s">
        <v>328</v>
      </c>
      <c r="H22" s="150">
        <v>1</v>
      </c>
      <c r="I22" s="558">
        <v>1</v>
      </c>
      <c r="J22" s="559">
        <v>1</v>
      </c>
      <c r="K22" s="560">
        <v>1</v>
      </c>
      <c r="L22" s="490">
        <v>1</v>
      </c>
      <c r="M22" s="36" t="s">
        <v>348</v>
      </c>
      <c r="N22" s="36" t="s">
        <v>14</v>
      </c>
      <c r="O22" s="36" t="s">
        <v>15</v>
      </c>
      <c r="P22" s="36" t="s">
        <v>349</v>
      </c>
      <c r="Q22" s="36"/>
      <c r="R22" s="36"/>
    </row>
    <row r="23" spans="1:18" ht="63.75" hidden="1" customHeight="1">
      <c r="A23" s="31"/>
      <c r="B23" s="562" t="s">
        <v>350</v>
      </c>
      <c r="C23" s="159" t="s">
        <v>351</v>
      </c>
      <c r="D23" s="160"/>
      <c r="E23" s="161"/>
      <c r="F23" s="161"/>
      <c r="G23" s="161"/>
      <c r="H23" s="155"/>
      <c r="I23" s="156"/>
      <c r="J23" s="156"/>
      <c r="K23" s="156"/>
      <c r="L23" s="156"/>
      <c r="M23" s="36"/>
      <c r="N23" s="36" t="s">
        <v>14</v>
      </c>
      <c r="O23" s="36" t="s">
        <v>15</v>
      </c>
      <c r="P23" s="36"/>
      <c r="Q23" s="36"/>
      <c r="R23" s="36"/>
    </row>
    <row r="24" spans="1:18" ht="127.5" hidden="1" customHeight="1">
      <c r="A24" s="31"/>
      <c r="B24" s="562"/>
      <c r="C24" s="159" t="s">
        <v>352</v>
      </c>
      <c r="D24" s="160"/>
      <c r="E24" s="161"/>
      <c r="F24" s="161"/>
      <c r="G24" s="161"/>
      <c r="H24" s="155"/>
      <c r="I24" s="156"/>
      <c r="J24" s="156"/>
      <c r="K24" s="156"/>
      <c r="L24" s="156"/>
      <c r="M24" s="36"/>
      <c r="N24" s="36" t="s">
        <v>14</v>
      </c>
      <c r="O24" s="36" t="s">
        <v>15</v>
      </c>
      <c r="P24" s="36"/>
      <c r="Q24" s="36"/>
      <c r="R24" s="36"/>
    </row>
    <row r="25" spans="1:18" ht="76.5" hidden="1" customHeight="1">
      <c r="A25" s="31"/>
      <c r="B25" s="562"/>
      <c r="C25" s="159" t="s">
        <v>353</v>
      </c>
      <c r="D25" s="160"/>
      <c r="E25" s="161"/>
      <c r="F25" s="161"/>
      <c r="G25" s="161"/>
      <c r="H25" s="155"/>
      <c r="I25" s="156"/>
      <c r="J25" s="156"/>
      <c r="K25" s="156"/>
      <c r="L25" s="156"/>
      <c r="M25" s="36"/>
      <c r="N25" s="36" t="s">
        <v>14</v>
      </c>
      <c r="O25" s="36" t="s">
        <v>15</v>
      </c>
      <c r="P25" s="36"/>
      <c r="Q25" s="36"/>
      <c r="R25" s="36"/>
    </row>
  </sheetData>
  <mergeCells count="27">
    <mergeCell ref="F22:G22"/>
    <mergeCell ref="I22:K22"/>
    <mergeCell ref="B23:B25"/>
    <mergeCell ref="A13:A15"/>
    <mergeCell ref="B13:B15"/>
    <mergeCell ref="B16:C16"/>
    <mergeCell ref="D16:E16"/>
    <mergeCell ref="B17:B21"/>
    <mergeCell ref="B22:C22"/>
    <mergeCell ref="D22:E22"/>
    <mergeCell ref="B10:L10"/>
    <mergeCell ref="M10:P10"/>
    <mergeCell ref="Q10:R10"/>
    <mergeCell ref="G1:R4"/>
    <mergeCell ref="F16:G16"/>
    <mergeCell ref="I16:K16"/>
    <mergeCell ref="B11:C11"/>
    <mergeCell ref="I11:K11"/>
    <mergeCell ref="B12:C12"/>
    <mergeCell ref="D12:E12"/>
    <mergeCell ref="F12:G12"/>
    <mergeCell ref="I12:K12"/>
    <mergeCell ref="T3:V3"/>
    <mergeCell ref="T4:V4"/>
    <mergeCell ref="H5:M5"/>
    <mergeCell ref="P5:Q5"/>
    <mergeCell ref="A7:R8"/>
  </mergeCells>
  <dataValidations count="2">
    <dataValidation allowBlank="1" showInputMessage="1" showErrorMessage="1" promptTitle="Producto" prompt="Son bienes y/o servicios que la institución entrega a la población o a otras instituciones. Constituyen la “razón de ser” de la institución." sqref="B12" xr:uid="{CF590411-A32E-4F80-BD66-4D7A66D0A952}"/>
    <dataValidation allowBlank="1" showInputMessage="1" showErrorMessage="1" error="$" sqref="Q12" xr:uid="{20746D79-89A6-4D60-A403-1CA77A36E102}"/>
  </dataValidation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13BF2-C425-4AE7-ABE5-D69A9D11E426}">
  <sheetPr>
    <tabColor theme="3" tint="0.79998168889431442"/>
  </sheetPr>
  <dimension ref="A1:V151"/>
  <sheetViews>
    <sheetView topLeftCell="A7" zoomScale="40" zoomScaleNormal="40" zoomScaleSheetLayoutView="55" zoomScalePageLayoutView="70" workbookViewId="0">
      <selection activeCell="L87" sqref="L87"/>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32" bestFit="1" customWidth="1"/>
    <col min="9" max="11" width="3.28515625" style="133" customWidth="1"/>
    <col min="12" max="12" width="9.85546875" style="133"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512" t="s">
        <v>1474</v>
      </c>
      <c r="H1" s="512"/>
      <c r="I1" s="512"/>
      <c r="J1" s="512"/>
      <c r="K1" s="512"/>
      <c r="L1" s="512"/>
      <c r="M1" s="512"/>
      <c r="N1" s="512"/>
      <c r="O1" s="512"/>
      <c r="P1" s="512"/>
      <c r="Q1" s="512"/>
      <c r="R1" s="512"/>
    </row>
    <row r="2" spans="1:22" ht="19.5" customHeight="1">
      <c r="A2" s="1"/>
      <c r="B2" s="3"/>
      <c r="C2" s="3"/>
      <c r="D2" s="3"/>
      <c r="E2" s="3"/>
      <c r="F2" s="3"/>
      <c r="G2" s="512"/>
      <c r="H2" s="512"/>
      <c r="I2" s="512"/>
      <c r="J2" s="512"/>
      <c r="K2" s="512"/>
      <c r="L2" s="512"/>
      <c r="M2" s="512"/>
      <c r="N2" s="512"/>
      <c r="O2" s="512"/>
      <c r="P2" s="512"/>
      <c r="Q2" s="512"/>
      <c r="R2" s="512"/>
    </row>
    <row r="3" spans="1:22" ht="19.5" customHeight="1">
      <c r="A3" s="1"/>
      <c r="B3" s="4"/>
      <c r="C3" s="3"/>
      <c r="D3" s="3"/>
      <c r="E3" s="3"/>
      <c r="F3" s="3"/>
      <c r="G3" s="512"/>
      <c r="H3" s="512"/>
      <c r="I3" s="512"/>
      <c r="J3" s="512"/>
      <c r="K3" s="512"/>
      <c r="L3" s="512"/>
      <c r="M3" s="512"/>
      <c r="N3" s="512"/>
      <c r="O3" s="512"/>
      <c r="P3" s="512"/>
      <c r="Q3" s="512"/>
      <c r="R3" s="512"/>
      <c r="T3" s="513"/>
      <c r="U3" s="513"/>
      <c r="V3" s="513"/>
    </row>
    <row r="4" spans="1:22" ht="36" customHeight="1" thickBot="1">
      <c r="A4" s="1"/>
      <c r="B4" s="5"/>
      <c r="C4" s="5"/>
      <c r="D4" s="5"/>
      <c r="E4" s="5"/>
      <c r="F4" s="5"/>
      <c r="G4" s="512"/>
      <c r="H4" s="512"/>
      <c r="I4" s="512"/>
      <c r="J4" s="512"/>
      <c r="K4" s="512"/>
      <c r="L4" s="512"/>
      <c r="M4" s="512"/>
      <c r="N4" s="512"/>
      <c r="O4" s="512"/>
      <c r="P4" s="512"/>
      <c r="Q4" s="512"/>
      <c r="R4" s="512"/>
      <c r="T4" s="514"/>
      <c r="U4" s="514"/>
      <c r="V4" s="514"/>
    </row>
    <row r="5" spans="1:22" ht="19.5" thickTop="1">
      <c r="A5" s="6"/>
      <c r="B5" s="7"/>
      <c r="C5" s="8"/>
      <c r="D5" s="9"/>
      <c r="E5" s="9"/>
      <c r="F5" s="9"/>
      <c r="G5" s="9"/>
      <c r="H5" s="515"/>
      <c r="I5" s="515"/>
      <c r="J5" s="515"/>
      <c r="K5" s="515"/>
      <c r="L5" s="515"/>
      <c r="M5" s="515"/>
      <c r="N5" s="9"/>
      <c r="O5" s="9"/>
      <c r="P5" s="516"/>
      <c r="Q5" s="516"/>
      <c r="R5" s="10"/>
    </row>
    <row r="6" spans="1:22" ht="9" customHeight="1" thickBot="1">
      <c r="A6" s="11"/>
      <c r="B6" s="12"/>
      <c r="C6" s="13"/>
      <c r="D6" s="14"/>
      <c r="E6" s="14"/>
      <c r="F6" s="15"/>
      <c r="G6" s="14"/>
      <c r="H6" s="16"/>
      <c r="I6" s="17"/>
      <c r="J6" s="17"/>
      <c r="K6" s="18"/>
      <c r="L6" s="18"/>
      <c r="M6" s="14"/>
      <c r="N6" s="19"/>
      <c r="O6" s="19"/>
      <c r="P6" s="12"/>
      <c r="Q6" s="12"/>
      <c r="R6" s="12"/>
    </row>
    <row r="7" spans="1:22" ht="15" customHeight="1" thickTop="1">
      <c r="A7" s="506" t="s">
        <v>372</v>
      </c>
      <c r="B7" s="507"/>
      <c r="C7" s="507"/>
      <c r="D7" s="507"/>
      <c r="E7" s="507"/>
      <c r="F7" s="507"/>
      <c r="G7" s="507"/>
      <c r="H7" s="507"/>
      <c r="I7" s="507"/>
      <c r="J7" s="507"/>
      <c r="K7" s="507"/>
      <c r="L7" s="507"/>
      <c r="M7" s="507"/>
      <c r="N7" s="507"/>
      <c r="O7" s="507"/>
      <c r="P7" s="507"/>
      <c r="Q7" s="507"/>
      <c r="R7" s="508"/>
    </row>
    <row r="8" spans="1:22" ht="15.75" customHeight="1" thickBot="1">
      <c r="A8" s="509"/>
      <c r="B8" s="510"/>
      <c r="C8" s="510"/>
      <c r="D8" s="510"/>
      <c r="E8" s="510"/>
      <c r="F8" s="510"/>
      <c r="G8" s="510"/>
      <c r="H8" s="510"/>
      <c r="I8" s="510"/>
      <c r="J8" s="510"/>
      <c r="K8" s="510"/>
      <c r="L8" s="510"/>
      <c r="M8" s="510"/>
      <c r="N8" s="510"/>
      <c r="O8" s="510"/>
      <c r="P8" s="510"/>
      <c r="Q8" s="510"/>
      <c r="R8" s="511"/>
    </row>
    <row r="9" spans="1:22" ht="19.5" customHeight="1" thickTop="1" thickBot="1">
      <c r="A9" s="185"/>
      <c r="B9" s="185"/>
      <c r="C9" s="185"/>
      <c r="D9" s="186"/>
      <c r="E9" s="185"/>
      <c r="F9" s="185"/>
      <c r="G9" s="185"/>
      <c r="H9" s="187"/>
      <c r="I9" s="188"/>
      <c r="J9" s="188"/>
      <c r="K9" s="188"/>
      <c r="L9" s="188"/>
      <c r="M9" s="185"/>
      <c r="N9" s="185"/>
      <c r="O9" s="185"/>
      <c r="P9" s="185"/>
      <c r="Q9" s="185"/>
      <c r="R9" s="185"/>
    </row>
    <row r="10" spans="1:22" ht="31.5">
      <c r="A10" s="162" t="s">
        <v>1</v>
      </c>
      <c r="B10" s="566" t="s">
        <v>2</v>
      </c>
      <c r="C10" s="567"/>
      <c r="D10" s="567"/>
      <c r="E10" s="567"/>
      <c r="F10" s="567"/>
      <c r="G10" s="567"/>
      <c r="H10" s="567"/>
      <c r="I10" s="567"/>
      <c r="J10" s="567"/>
      <c r="K10" s="567"/>
      <c r="L10" s="567"/>
      <c r="M10" s="566" t="s">
        <v>3</v>
      </c>
      <c r="N10" s="567"/>
      <c r="O10" s="567"/>
      <c r="P10" s="567"/>
      <c r="Q10" s="568" t="s">
        <v>4</v>
      </c>
      <c r="R10" s="567"/>
    </row>
    <row r="11" spans="1:22" ht="42" customHeight="1">
      <c r="A11" s="163" t="s">
        <v>6</v>
      </c>
      <c r="B11" s="529" t="s">
        <v>7</v>
      </c>
      <c r="C11" s="530"/>
      <c r="D11" s="28" t="s">
        <v>8</v>
      </c>
      <c r="E11" s="28" t="s">
        <v>9</v>
      </c>
      <c r="F11" s="28" t="s">
        <v>10</v>
      </c>
      <c r="G11" s="28" t="s">
        <v>11</v>
      </c>
      <c r="H11" s="164" t="s">
        <v>12</v>
      </c>
      <c r="I11" s="523" t="s">
        <v>1473</v>
      </c>
      <c r="J11" s="523"/>
      <c r="K11" s="523"/>
      <c r="L11" s="487" t="s">
        <v>1472</v>
      </c>
      <c r="M11" s="30" t="s">
        <v>13</v>
      </c>
      <c r="N11" s="30" t="s">
        <v>14</v>
      </c>
      <c r="O11" s="30" t="s">
        <v>15</v>
      </c>
      <c r="P11" s="30" t="s">
        <v>16</v>
      </c>
      <c r="Q11" s="30" t="s">
        <v>17</v>
      </c>
      <c r="R11" s="165" t="s">
        <v>18</v>
      </c>
    </row>
    <row r="12" spans="1:22" ht="126.75" customHeight="1">
      <c r="A12" s="189">
        <v>1</v>
      </c>
      <c r="B12" s="569" t="s">
        <v>373</v>
      </c>
      <c r="C12" s="569"/>
      <c r="D12" s="190" t="s">
        <v>374</v>
      </c>
      <c r="E12" s="190">
        <v>1</v>
      </c>
      <c r="F12" s="190" t="s">
        <v>375</v>
      </c>
      <c r="G12" s="32" t="s">
        <v>328</v>
      </c>
      <c r="H12" s="191">
        <v>1</v>
      </c>
      <c r="I12" s="519">
        <v>0</v>
      </c>
      <c r="J12" s="519">
        <v>0</v>
      </c>
      <c r="K12" s="519">
        <v>0</v>
      </c>
      <c r="L12" s="488">
        <v>0</v>
      </c>
      <c r="M12" s="192" t="s">
        <v>376</v>
      </c>
      <c r="N12" s="190" t="s">
        <v>377</v>
      </c>
      <c r="O12" s="190" t="s">
        <v>378</v>
      </c>
      <c r="P12" s="192" t="s">
        <v>379</v>
      </c>
      <c r="Q12" s="570" t="s">
        <v>380</v>
      </c>
      <c r="R12" s="190" t="s">
        <v>28</v>
      </c>
    </row>
    <row r="13" spans="1:22" ht="45" hidden="1">
      <c r="A13" s="193"/>
      <c r="B13" s="573" t="s">
        <v>381</v>
      </c>
      <c r="C13" s="81" t="s">
        <v>382</v>
      </c>
      <c r="D13" s="97"/>
      <c r="E13" s="97"/>
      <c r="F13" s="97"/>
      <c r="G13" s="97"/>
      <c r="H13" s="194"/>
      <c r="I13" s="574"/>
      <c r="J13" s="574"/>
      <c r="K13" s="574"/>
      <c r="L13" s="213"/>
      <c r="M13" s="195"/>
      <c r="N13" s="195"/>
      <c r="O13" s="195"/>
      <c r="P13" s="195"/>
      <c r="Q13" s="571"/>
      <c r="R13" s="190" t="s">
        <v>28</v>
      </c>
    </row>
    <row r="14" spans="1:22" ht="45" hidden="1">
      <c r="A14" s="193"/>
      <c r="B14" s="573"/>
      <c r="C14" s="81" t="s">
        <v>383</v>
      </c>
      <c r="D14" s="97"/>
      <c r="E14" s="97"/>
      <c r="F14" s="97"/>
      <c r="G14" s="97"/>
      <c r="H14" s="194"/>
      <c r="I14" s="574"/>
      <c r="J14" s="574"/>
      <c r="K14" s="574"/>
      <c r="L14" s="213"/>
      <c r="M14" s="195"/>
      <c r="N14" s="195"/>
      <c r="O14" s="195"/>
      <c r="P14" s="195"/>
      <c r="Q14" s="571"/>
      <c r="R14" s="190" t="s">
        <v>28</v>
      </c>
    </row>
    <row r="15" spans="1:22" ht="60" hidden="1">
      <c r="A15" s="193"/>
      <c r="B15" s="573"/>
      <c r="C15" s="81" t="s">
        <v>384</v>
      </c>
      <c r="D15" s="97"/>
      <c r="E15" s="97"/>
      <c r="F15" s="97"/>
      <c r="G15" s="97"/>
      <c r="H15" s="194"/>
      <c r="I15" s="574"/>
      <c r="J15" s="574"/>
      <c r="K15" s="574"/>
      <c r="L15" s="213"/>
      <c r="M15" s="195"/>
      <c r="N15" s="195"/>
      <c r="O15" s="195"/>
      <c r="P15" s="195"/>
      <c r="Q15" s="571"/>
      <c r="R15" s="190" t="s">
        <v>28</v>
      </c>
    </row>
    <row r="16" spans="1:22" ht="45" hidden="1">
      <c r="A16" s="193"/>
      <c r="B16" s="573"/>
      <c r="C16" s="81" t="s">
        <v>385</v>
      </c>
      <c r="D16" s="97"/>
      <c r="E16" s="97"/>
      <c r="F16" s="97"/>
      <c r="G16" s="97"/>
      <c r="H16" s="194"/>
      <c r="I16" s="574"/>
      <c r="J16" s="574"/>
      <c r="K16" s="574"/>
      <c r="L16" s="213"/>
      <c r="M16" s="195"/>
      <c r="N16" s="195"/>
      <c r="O16" s="195"/>
      <c r="P16" s="195"/>
      <c r="Q16" s="571"/>
      <c r="R16" s="190" t="s">
        <v>28</v>
      </c>
    </row>
    <row r="17" spans="1:18" ht="45" hidden="1">
      <c r="A17" s="193"/>
      <c r="B17" s="573"/>
      <c r="C17" s="81" t="s">
        <v>386</v>
      </c>
      <c r="D17" s="97"/>
      <c r="E17" s="97"/>
      <c r="F17" s="97"/>
      <c r="G17" s="97"/>
      <c r="H17" s="194"/>
      <c r="I17" s="574"/>
      <c r="J17" s="574"/>
      <c r="K17" s="574"/>
      <c r="L17" s="213"/>
      <c r="M17" s="195"/>
      <c r="N17" s="195"/>
      <c r="O17" s="195"/>
      <c r="P17" s="195"/>
      <c r="Q17" s="571"/>
      <c r="R17" s="190" t="s">
        <v>28</v>
      </c>
    </row>
    <row r="18" spans="1:18" ht="108" customHeight="1">
      <c r="A18" s="189">
        <v>2</v>
      </c>
      <c r="B18" s="569" t="s">
        <v>387</v>
      </c>
      <c r="C18" s="569"/>
      <c r="D18" s="190" t="s">
        <v>388</v>
      </c>
      <c r="E18" s="190">
        <v>9</v>
      </c>
      <c r="F18" s="190" t="s">
        <v>389</v>
      </c>
      <c r="G18" s="190" t="s">
        <v>390</v>
      </c>
      <c r="H18" s="191">
        <v>1</v>
      </c>
      <c r="I18" s="519">
        <v>0</v>
      </c>
      <c r="J18" s="519">
        <v>0</v>
      </c>
      <c r="K18" s="519">
        <v>9</v>
      </c>
      <c r="L18" s="488">
        <v>0</v>
      </c>
      <c r="M18" s="192" t="s">
        <v>391</v>
      </c>
      <c r="N18" s="190" t="s">
        <v>377</v>
      </c>
      <c r="O18" s="190" t="s">
        <v>392</v>
      </c>
      <c r="P18" s="192" t="s">
        <v>393</v>
      </c>
      <c r="Q18" s="571"/>
      <c r="R18" s="190" t="s">
        <v>28</v>
      </c>
    </row>
    <row r="19" spans="1:18" ht="105" hidden="1">
      <c r="A19" s="193"/>
      <c r="B19" s="539" t="s">
        <v>30</v>
      </c>
      <c r="C19" s="81" t="s">
        <v>394</v>
      </c>
      <c r="D19" s="97"/>
      <c r="E19" s="97"/>
      <c r="F19" s="97"/>
      <c r="G19" s="97"/>
      <c r="H19" s="196">
        <v>1</v>
      </c>
      <c r="I19" s="575"/>
      <c r="J19" s="575"/>
      <c r="K19" s="575"/>
      <c r="L19" s="492"/>
      <c r="M19" s="81"/>
      <c r="N19" s="97"/>
      <c r="O19" s="97"/>
      <c r="P19" s="81" t="s">
        <v>393</v>
      </c>
      <c r="Q19" s="571"/>
      <c r="R19" s="190" t="s">
        <v>28</v>
      </c>
    </row>
    <row r="20" spans="1:18" ht="75" hidden="1">
      <c r="A20" s="193"/>
      <c r="B20" s="539"/>
      <c r="C20" s="81" t="s">
        <v>395</v>
      </c>
      <c r="D20" s="97"/>
      <c r="E20" s="97"/>
      <c r="F20" s="97"/>
      <c r="G20" s="97"/>
      <c r="H20" s="196">
        <v>1</v>
      </c>
      <c r="I20" s="575"/>
      <c r="J20" s="575"/>
      <c r="K20" s="575"/>
      <c r="L20" s="492"/>
      <c r="M20" s="81"/>
      <c r="N20" s="97"/>
      <c r="O20" s="97"/>
      <c r="P20" s="81" t="s">
        <v>393</v>
      </c>
      <c r="Q20" s="571"/>
      <c r="R20" s="190" t="s">
        <v>28</v>
      </c>
    </row>
    <row r="21" spans="1:18" ht="45" hidden="1">
      <c r="A21" s="193"/>
      <c r="B21" s="539"/>
      <c r="C21" s="81" t="s">
        <v>396</v>
      </c>
      <c r="D21" s="97"/>
      <c r="E21" s="97"/>
      <c r="F21" s="97"/>
      <c r="G21" s="97"/>
      <c r="H21" s="196">
        <v>1</v>
      </c>
      <c r="I21" s="575"/>
      <c r="J21" s="575"/>
      <c r="K21" s="575"/>
      <c r="L21" s="492"/>
      <c r="M21" s="81"/>
      <c r="N21" s="97"/>
      <c r="O21" s="97"/>
      <c r="P21" s="81" t="s">
        <v>393</v>
      </c>
      <c r="Q21" s="571"/>
      <c r="R21" s="190" t="s">
        <v>28</v>
      </c>
    </row>
    <row r="22" spans="1:18" ht="45" hidden="1">
      <c r="A22" s="193"/>
      <c r="B22" s="539"/>
      <c r="C22" s="81" t="s">
        <v>397</v>
      </c>
      <c r="D22" s="97"/>
      <c r="E22" s="97"/>
      <c r="F22" s="97"/>
      <c r="G22" s="97"/>
      <c r="H22" s="196">
        <v>1</v>
      </c>
      <c r="I22" s="575"/>
      <c r="J22" s="575"/>
      <c r="K22" s="575"/>
      <c r="L22" s="492"/>
      <c r="M22" s="81"/>
      <c r="N22" s="97"/>
      <c r="O22" s="97"/>
      <c r="P22" s="81" t="s">
        <v>393</v>
      </c>
      <c r="Q22" s="571"/>
      <c r="R22" s="190" t="s">
        <v>28</v>
      </c>
    </row>
    <row r="23" spans="1:18" ht="60" hidden="1">
      <c r="A23" s="193"/>
      <c r="B23" s="539"/>
      <c r="C23" s="81" t="s">
        <v>398</v>
      </c>
      <c r="D23" s="97"/>
      <c r="E23" s="97"/>
      <c r="F23" s="97"/>
      <c r="G23" s="97"/>
      <c r="H23" s="196">
        <v>1</v>
      </c>
      <c r="I23" s="575"/>
      <c r="J23" s="575"/>
      <c r="K23" s="575"/>
      <c r="L23" s="492"/>
      <c r="M23" s="81"/>
      <c r="N23" s="97"/>
      <c r="O23" s="97"/>
      <c r="P23" s="81" t="s">
        <v>393</v>
      </c>
      <c r="Q23" s="571"/>
      <c r="R23" s="190" t="s">
        <v>28</v>
      </c>
    </row>
    <row r="24" spans="1:18" ht="90" hidden="1">
      <c r="A24" s="193"/>
      <c r="B24" s="539"/>
      <c r="C24" s="81" t="s">
        <v>399</v>
      </c>
      <c r="D24" s="97"/>
      <c r="E24" s="97"/>
      <c r="F24" s="97"/>
      <c r="G24" s="97"/>
      <c r="H24" s="196">
        <v>1</v>
      </c>
      <c r="I24" s="575"/>
      <c r="J24" s="575"/>
      <c r="K24" s="575"/>
      <c r="L24" s="492"/>
      <c r="M24" s="81"/>
      <c r="N24" s="97"/>
      <c r="O24" s="97"/>
      <c r="P24" s="81" t="s">
        <v>393</v>
      </c>
      <c r="Q24" s="571"/>
      <c r="R24" s="190" t="s">
        <v>28</v>
      </c>
    </row>
    <row r="25" spans="1:18" ht="60" hidden="1">
      <c r="A25" s="193"/>
      <c r="B25" s="539"/>
      <c r="C25" s="81" t="s">
        <v>400</v>
      </c>
      <c r="D25" s="97"/>
      <c r="E25" s="97"/>
      <c r="F25" s="97"/>
      <c r="G25" s="97"/>
      <c r="H25" s="196">
        <v>1</v>
      </c>
      <c r="I25" s="575"/>
      <c r="J25" s="575"/>
      <c r="K25" s="575"/>
      <c r="L25" s="492"/>
      <c r="M25" s="81"/>
      <c r="N25" s="97"/>
      <c r="O25" s="97"/>
      <c r="P25" s="81" t="s">
        <v>393</v>
      </c>
      <c r="Q25" s="571"/>
      <c r="R25" s="190" t="s">
        <v>28</v>
      </c>
    </row>
    <row r="26" spans="1:18" ht="135.75" customHeight="1">
      <c r="A26" s="189">
        <v>3</v>
      </c>
      <c r="B26" s="569" t="s">
        <v>401</v>
      </c>
      <c r="C26" s="569"/>
      <c r="D26" s="190" t="s">
        <v>402</v>
      </c>
      <c r="E26" s="190"/>
      <c r="F26" s="190" t="s">
        <v>403</v>
      </c>
      <c r="G26" s="190" t="s">
        <v>390</v>
      </c>
      <c r="H26" s="191">
        <v>1</v>
      </c>
      <c r="I26" s="519">
        <v>1</v>
      </c>
      <c r="J26" s="519">
        <v>2</v>
      </c>
      <c r="K26" s="519">
        <v>3</v>
      </c>
      <c r="L26" s="488">
        <v>1</v>
      </c>
      <c r="M26" s="192" t="s">
        <v>391</v>
      </c>
      <c r="N26" s="190" t="s">
        <v>404</v>
      </c>
      <c r="O26" s="190" t="s">
        <v>405</v>
      </c>
      <c r="P26" s="192" t="s">
        <v>393</v>
      </c>
      <c r="Q26" s="571"/>
      <c r="R26" s="190" t="s">
        <v>28</v>
      </c>
    </row>
    <row r="27" spans="1:18" ht="60" hidden="1">
      <c r="A27" s="189"/>
      <c r="B27" s="576" t="s">
        <v>30</v>
      </c>
      <c r="C27" s="192" t="s">
        <v>406</v>
      </c>
      <c r="D27" s="190"/>
      <c r="E27" s="190"/>
      <c r="F27" s="190"/>
      <c r="G27" s="190"/>
      <c r="H27" s="191"/>
      <c r="I27" s="519"/>
      <c r="J27" s="519"/>
      <c r="K27" s="519"/>
      <c r="L27" s="488"/>
      <c r="M27" s="192"/>
      <c r="N27" s="190" t="s">
        <v>404</v>
      </c>
      <c r="O27" s="190" t="s">
        <v>407</v>
      </c>
      <c r="P27" s="192" t="s">
        <v>393</v>
      </c>
      <c r="Q27" s="571"/>
      <c r="R27" s="190" t="s">
        <v>28</v>
      </c>
    </row>
    <row r="28" spans="1:18" ht="45" hidden="1">
      <c r="A28" s="189"/>
      <c r="B28" s="576"/>
      <c r="C28" s="192" t="s">
        <v>408</v>
      </c>
      <c r="D28" s="190"/>
      <c r="E28" s="190"/>
      <c r="F28" s="190"/>
      <c r="G28" s="190"/>
      <c r="H28" s="191"/>
      <c r="I28" s="519"/>
      <c r="J28" s="519"/>
      <c r="K28" s="519"/>
      <c r="L28" s="488"/>
      <c r="M28" s="192"/>
      <c r="N28" s="190" t="s">
        <v>404</v>
      </c>
      <c r="O28" s="190" t="s">
        <v>378</v>
      </c>
      <c r="P28" s="192" t="s">
        <v>393</v>
      </c>
      <c r="Q28" s="571"/>
      <c r="R28" s="190" t="s">
        <v>28</v>
      </c>
    </row>
    <row r="29" spans="1:18" ht="45" hidden="1">
      <c r="A29" s="189"/>
      <c r="B29" s="576"/>
      <c r="C29" s="192" t="s">
        <v>409</v>
      </c>
      <c r="D29" s="190"/>
      <c r="E29" s="190"/>
      <c r="F29" s="190"/>
      <c r="G29" s="190"/>
      <c r="H29" s="191"/>
      <c r="I29" s="519"/>
      <c r="J29" s="519"/>
      <c r="K29" s="519"/>
      <c r="L29" s="488"/>
      <c r="M29" s="192"/>
      <c r="N29" s="190" t="s">
        <v>404</v>
      </c>
      <c r="O29" s="190" t="s">
        <v>410</v>
      </c>
      <c r="P29" s="192" t="s">
        <v>393</v>
      </c>
      <c r="Q29" s="571"/>
      <c r="R29" s="190" t="s">
        <v>28</v>
      </c>
    </row>
    <row r="30" spans="1:18" ht="45" hidden="1">
      <c r="A30" s="189"/>
      <c r="B30" s="576"/>
      <c r="C30" s="192" t="s">
        <v>411</v>
      </c>
      <c r="D30" s="190"/>
      <c r="E30" s="190"/>
      <c r="F30" s="190"/>
      <c r="G30" s="190"/>
      <c r="H30" s="191"/>
      <c r="I30" s="519"/>
      <c r="J30" s="519"/>
      <c r="K30" s="519"/>
      <c r="L30" s="488"/>
      <c r="M30" s="192"/>
      <c r="N30" s="190" t="s">
        <v>404</v>
      </c>
      <c r="O30" s="190" t="s">
        <v>412</v>
      </c>
      <c r="P30" s="192" t="s">
        <v>393</v>
      </c>
      <c r="Q30" s="571"/>
      <c r="R30" s="190" t="s">
        <v>28</v>
      </c>
    </row>
    <row r="31" spans="1:18" ht="60" hidden="1">
      <c r="A31" s="189"/>
      <c r="B31" s="576"/>
      <c r="C31" s="192" t="s">
        <v>413</v>
      </c>
      <c r="D31" s="190"/>
      <c r="E31" s="190"/>
      <c r="F31" s="190"/>
      <c r="G31" s="190"/>
      <c r="H31" s="191"/>
      <c r="I31" s="519"/>
      <c r="J31" s="519"/>
      <c r="K31" s="519"/>
      <c r="L31" s="488"/>
      <c r="M31" s="192"/>
      <c r="N31" s="190" t="s">
        <v>404</v>
      </c>
      <c r="O31" s="190" t="s">
        <v>410</v>
      </c>
      <c r="P31" s="192" t="s">
        <v>393</v>
      </c>
      <c r="Q31" s="571"/>
      <c r="R31" s="190" t="s">
        <v>28</v>
      </c>
    </row>
    <row r="32" spans="1:18" ht="110.25" customHeight="1">
      <c r="A32" s="189">
        <v>4</v>
      </c>
      <c r="B32" s="569" t="s">
        <v>414</v>
      </c>
      <c r="C32" s="569"/>
      <c r="D32" s="190" t="s">
        <v>415</v>
      </c>
      <c r="E32" s="190">
        <v>1</v>
      </c>
      <c r="F32" s="190" t="s">
        <v>416</v>
      </c>
      <c r="G32" s="190" t="s">
        <v>390</v>
      </c>
      <c r="H32" s="191">
        <v>1</v>
      </c>
      <c r="I32" s="519">
        <v>1</v>
      </c>
      <c r="J32" s="519">
        <v>0</v>
      </c>
      <c r="K32" s="519">
        <v>0</v>
      </c>
      <c r="L32" s="488">
        <v>1</v>
      </c>
      <c r="M32" s="192" t="s">
        <v>391</v>
      </c>
      <c r="N32" s="190" t="s">
        <v>404</v>
      </c>
      <c r="O32" s="190" t="s">
        <v>378</v>
      </c>
      <c r="P32" s="192" t="s">
        <v>393</v>
      </c>
      <c r="Q32" s="571"/>
      <c r="R32" s="190" t="s">
        <v>28</v>
      </c>
    </row>
    <row r="33" spans="1:18" ht="45" hidden="1">
      <c r="A33" s="193"/>
      <c r="B33" s="539" t="s">
        <v>30</v>
      </c>
      <c r="C33" s="81" t="s">
        <v>417</v>
      </c>
      <c r="D33" s="97"/>
      <c r="E33" s="97"/>
      <c r="F33" s="97"/>
      <c r="G33" s="97"/>
      <c r="H33" s="196"/>
      <c r="I33" s="575"/>
      <c r="J33" s="575"/>
      <c r="K33" s="575"/>
      <c r="L33" s="492"/>
      <c r="M33" s="81"/>
      <c r="N33" s="97"/>
      <c r="O33" s="97"/>
      <c r="P33" s="81"/>
      <c r="Q33" s="571"/>
      <c r="R33" s="97" t="s">
        <v>28</v>
      </c>
    </row>
    <row r="34" spans="1:18" ht="60" hidden="1">
      <c r="A34" s="193"/>
      <c r="B34" s="539"/>
      <c r="C34" s="81" t="s">
        <v>418</v>
      </c>
      <c r="D34" s="97"/>
      <c r="E34" s="97"/>
      <c r="F34" s="93"/>
      <c r="G34" s="97"/>
      <c r="H34" s="196"/>
      <c r="I34" s="575"/>
      <c r="J34" s="575"/>
      <c r="K34" s="575"/>
      <c r="L34" s="492"/>
      <c r="M34" s="179"/>
      <c r="N34" s="93"/>
      <c r="O34" s="93"/>
      <c r="P34" s="179"/>
      <c r="Q34" s="571"/>
      <c r="R34" s="97" t="s">
        <v>28</v>
      </c>
    </row>
    <row r="35" spans="1:18" ht="45" hidden="1">
      <c r="A35" s="193"/>
      <c r="B35" s="539"/>
      <c r="C35" s="81" t="s">
        <v>419</v>
      </c>
      <c r="D35" s="97"/>
      <c r="E35" s="97"/>
      <c r="F35" s="97"/>
      <c r="G35" s="97"/>
      <c r="H35" s="196"/>
      <c r="I35" s="575"/>
      <c r="J35" s="575"/>
      <c r="K35" s="575"/>
      <c r="L35" s="492"/>
      <c r="M35" s="81"/>
      <c r="N35" s="97"/>
      <c r="O35" s="97"/>
      <c r="P35" s="81"/>
      <c r="Q35" s="571"/>
      <c r="R35" s="97" t="s">
        <v>28</v>
      </c>
    </row>
    <row r="36" spans="1:18" ht="45" hidden="1">
      <c r="A36" s="193"/>
      <c r="B36" s="539"/>
      <c r="C36" s="81" t="s">
        <v>420</v>
      </c>
      <c r="D36" s="97"/>
      <c r="E36" s="97"/>
      <c r="F36" s="97"/>
      <c r="G36" s="97"/>
      <c r="H36" s="196"/>
      <c r="I36" s="575"/>
      <c r="J36" s="575"/>
      <c r="K36" s="575"/>
      <c r="L36" s="492"/>
      <c r="M36" s="81"/>
      <c r="N36" s="97"/>
      <c r="O36" s="97"/>
      <c r="P36" s="81"/>
      <c r="Q36" s="571"/>
      <c r="R36" s="97" t="s">
        <v>28</v>
      </c>
    </row>
    <row r="37" spans="1:18" ht="45" hidden="1">
      <c r="A37" s="193"/>
      <c r="B37" s="539"/>
      <c r="C37" s="81" t="s">
        <v>421</v>
      </c>
      <c r="D37" s="97"/>
      <c r="E37" s="97"/>
      <c r="F37" s="97"/>
      <c r="G37" s="97"/>
      <c r="H37" s="196"/>
      <c r="I37" s="575"/>
      <c r="J37" s="575"/>
      <c r="K37" s="575"/>
      <c r="L37" s="492"/>
      <c r="M37" s="81"/>
      <c r="N37" s="97"/>
      <c r="O37" s="97"/>
      <c r="P37" s="81"/>
      <c r="Q37" s="571"/>
      <c r="R37" s="97" t="s">
        <v>28</v>
      </c>
    </row>
    <row r="38" spans="1:18" ht="118.5" customHeight="1">
      <c r="A38" s="189">
        <v>5</v>
      </c>
      <c r="B38" s="517" t="s">
        <v>422</v>
      </c>
      <c r="C38" s="517"/>
      <c r="D38" s="190" t="s">
        <v>423</v>
      </c>
      <c r="E38" s="189">
        <v>0</v>
      </c>
      <c r="F38" s="190" t="s">
        <v>424</v>
      </c>
      <c r="G38" s="190" t="s">
        <v>425</v>
      </c>
      <c r="H38" s="191">
        <v>0.6</v>
      </c>
      <c r="I38" s="519">
        <v>0.1</v>
      </c>
      <c r="J38" s="519">
        <v>0.1</v>
      </c>
      <c r="K38" s="519">
        <v>0.1</v>
      </c>
      <c r="L38" s="488">
        <v>0.1</v>
      </c>
      <c r="M38" s="192" t="s">
        <v>426</v>
      </c>
      <c r="N38" s="190" t="s">
        <v>404</v>
      </c>
      <c r="O38" s="190" t="s">
        <v>378</v>
      </c>
      <c r="P38" s="192" t="s">
        <v>427</v>
      </c>
      <c r="Q38" s="571"/>
      <c r="R38" s="570" t="s">
        <v>28</v>
      </c>
    </row>
    <row r="39" spans="1:18" ht="45" hidden="1">
      <c r="A39" s="193"/>
      <c r="B39" s="539" t="s">
        <v>30</v>
      </c>
      <c r="C39" s="81" t="s">
        <v>428</v>
      </c>
      <c r="D39" s="97"/>
      <c r="E39" s="97"/>
      <c r="F39" s="97"/>
      <c r="G39" s="97"/>
      <c r="H39" s="197"/>
      <c r="I39" s="579"/>
      <c r="J39" s="579"/>
      <c r="K39" s="579"/>
      <c r="L39" s="202"/>
      <c r="M39" s="179"/>
      <c r="N39" s="93"/>
      <c r="O39" s="93"/>
      <c r="P39" s="179"/>
      <c r="Q39" s="571"/>
      <c r="R39" s="571"/>
    </row>
    <row r="40" spans="1:18" ht="30" hidden="1">
      <c r="A40" s="193"/>
      <c r="B40" s="539"/>
      <c r="C40" s="81" t="s">
        <v>429</v>
      </c>
      <c r="D40" s="97"/>
      <c r="E40" s="97"/>
      <c r="F40" s="93"/>
      <c r="G40" s="97"/>
      <c r="H40" s="198"/>
      <c r="I40" s="199"/>
      <c r="J40" s="199"/>
      <c r="K40" s="199"/>
      <c r="L40" s="199"/>
      <c r="M40" s="179"/>
      <c r="N40" s="93"/>
      <c r="O40" s="93"/>
      <c r="P40" s="179"/>
      <c r="Q40" s="571"/>
      <c r="R40" s="571"/>
    </row>
    <row r="41" spans="1:18" ht="45" hidden="1">
      <c r="A41" s="193"/>
      <c r="B41" s="539"/>
      <c r="C41" s="81" t="s">
        <v>430</v>
      </c>
      <c r="D41" s="201"/>
      <c r="E41" s="28"/>
      <c r="F41" s="28"/>
      <c r="G41" s="28"/>
      <c r="H41" s="29"/>
      <c r="I41" s="202"/>
      <c r="J41" s="202"/>
      <c r="K41" s="202"/>
      <c r="L41" s="202"/>
      <c r="M41" s="203"/>
      <c r="N41" s="203"/>
      <c r="O41" s="203"/>
      <c r="P41" s="30"/>
      <c r="Q41" s="571"/>
      <c r="R41" s="571"/>
    </row>
    <row r="42" spans="1:18" ht="60" hidden="1">
      <c r="A42" s="193"/>
      <c r="B42" s="539"/>
      <c r="C42" s="81" t="s">
        <v>431</v>
      </c>
      <c r="D42" s="201"/>
      <c r="E42" s="28"/>
      <c r="F42" s="28"/>
      <c r="G42" s="28"/>
      <c r="H42" s="29"/>
      <c r="I42" s="202"/>
      <c r="J42" s="202"/>
      <c r="K42" s="202"/>
      <c r="L42" s="202"/>
      <c r="M42" s="203"/>
      <c r="N42" s="203"/>
      <c r="O42" s="203"/>
      <c r="P42" s="30"/>
      <c r="Q42" s="571"/>
      <c r="R42" s="571"/>
    </row>
    <row r="43" spans="1:18" ht="30" hidden="1">
      <c r="A43" s="193"/>
      <c r="B43" s="539"/>
      <c r="C43" s="81" t="s">
        <v>432</v>
      </c>
      <c r="D43" s="201"/>
      <c r="E43" s="28"/>
      <c r="F43" s="28"/>
      <c r="G43" s="28"/>
      <c r="H43" s="29"/>
      <c r="I43" s="202"/>
      <c r="J43" s="202"/>
      <c r="K43" s="202"/>
      <c r="L43" s="202"/>
      <c r="M43" s="203"/>
      <c r="N43" s="203"/>
      <c r="O43" s="203"/>
      <c r="P43" s="30"/>
      <c r="Q43" s="571"/>
      <c r="R43" s="571"/>
    </row>
    <row r="44" spans="1:18" hidden="1">
      <c r="A44" s="193"/>
      <c r="B44" s="539"/>
      <c r="C44" s="81" t="s">
        <v>433</v>
      </c>
      <c r="D44" s="201"/>
      <c r="E44" s="28"/>
      <c r="F44" s="28"/>
      <c r="G44" s="28"/>
      <c r="H44" s="29"/>
      <c r="I44" s="202"/>
      <c r="J44" s="202"/>
      <c r="K44" s="202"/>
      <c r="L44" s="202"/>
      <c r="M44" s="203"/>
      <c r="N44" s="203"/>
      <c r="O44" s="203"/>
      <c r="P44" s="30"/>
      <c r="Q44" s="571"/>
      <c r="R44" s="571"/>
    </row>
    <row r="45" spans="1:18" ht="30" hidden="1">
      <c r="A45" s="193"/>
      <c r="B45" s="539"/>
      <c r="C45" s="81" t="s">
        <v>434</v>
      </c>
      <c r="D45" s="201"/>
      <c r="E45" s="28"/>
      <c r="F45" s="28"/>
      <c r="G45" s="28"/>
      <c r="H45" s="29"/>
      <c r="I45" s="202"/>
      <c r="J45" s="202"/>
      <c r="K45" s="202"/>
      <c r="L45" s="202"/>
      <c r="M45" s="203"/>
      <c r="N45" s="203"/>
      <c r="O45" s="203"/>
      <c r="P45" s="30"/>
      <c r="Q45" s="571"/>
      <c r="R45" s="571"/>
    </row>
    <row r="46" spans="1:18" ht="78" customHeight="1">
      <c r="A46" s="189">
        <v>6</v>
      </c>
      <c r="B46" s="517" t="s">
        <v>435</v>
      </c>
      <c r="C46" s="517"/>
      <c r="D46" s="190" t="s">
        <v>436</v>
      </c>
      <c r="E46" s="190">
        <f>+E47</f>
        <v>1</v>
      </c>
      <c r="F46" s="190" t="str">
        <f>+F47</f>
        <v>Informe físico y envío por correo</v>
      </c>
      <c r="G46" s="190" t="str">
        <f>+G47</f>
        <v>Todos los departamentos</v>
      </c>
      <c r="H46" s="191">
        <v>1</v>
      </c>
      <c r="I46" s="578">
        <f>AVERAGE(I47:K49)</f>
        <v>0</v>
      </c>
      <c r="J46" s="578"/>
      <c r="K46" s="578"/>
      <c r="L46" s="493">
        <v>0</v>
      </c>
      <c r="M46" s="204" t="s">
        <v>437</v>
      </c>
      <c r="N46" s="205" t="s">
        <v>25</v>
      </c>
      <c r="O46" s="205" t="s">
        <v>392</v>
      </c>
      <c r="P46" s="204" t="s">
        <v>393</v>
      </c>
      <c r="Q46" s="571"/>
      <c r="R46" s="571"/>
    </row>
    <row r="47" spans="1:18" ht="45" hidden="1">
      <c r="A47" s="189"/>
      <c r="B47" s="577"/>
      <c r="C47" s="206" t="s">
        <v>438</v>
      </c>
      <c r="D47" s="190" t="s">
        <v>151</v>
      </c>
      <c r="E47" s="190">
        <v>1</v>
      </c>
      <c r="F47" s="190" t="s">
        <v>439</v>
      </c>
      <c r="G47" s="190" t="s">
        <v>440</v>
      </c>
      <c r="H47" s="207">
        <v>1</v>
      </c>
      <c r="I47" s="208">
        <v>0</v>
      </c>
      <c r="J47" s="208"/>
      <c r="K47" s="208"/>
      <c r="L47" s="208"/>
      <c r="M47" s="204" t="s">
        <v>437</v>
      </c>
      <c r="N47" s="205" t="s">
        <v>14</v>
      </c>
      <c r="O47" s="205" t="s">
        <v>15</v>
      </c>
      <c r="P47" s="204" t="s">
        <v>393</v>
      </c>
      <c r="Q47" s="571"/>
      <c r="R47" s="571"/>
    </row>
    <row r="48" spans="1:18" ht="45" hidden="1">
      <c r="A48" s="189"/>
      <c r="B48" s="577"/>
      <c r="C48" s="206" t="s">
        <v>441</v>
      </c>
      <c r="D48" s="190">
        <v>1</v>
      </c>
      <c r="E48" s="190">
        <v>1</v>
      </c>
      <c r="F48" s="190" t="s">
        <v>439</v>
      </c>
      <c r="G48" s="190" t="s">
        <v>440</v>
      </c>
      <c r="H48" s="207">
        <v>1</v>
      </c>
      <c r="I48" s="208">
        <v>0</v>
      </c>
      <c r="J48" s="208"/>
      <c r="K48" s="208"/>
      <c r="L48" s="208"/>
      <c r="M48" s="204" t="s">
        <v>437</v>
      </c>
      <c r="N48" s="205" t="s">
        <v>14</v>
      </c>
      <c r="O48" s="205" t="s">
        <v>15</v>
      </c>
      <c r="P48" s="204" t="s">
        <v>393</v>
      </c>
      <c r="Q48" s="571"/>
      <c r="R48" s="571"/>
    </row>
    <row r="49" spans="1:18" ht="45" hidden="1">
      <c r="A49" s="189"/>
      <c r="B49" s="577"/>
      <c r="C49" s="206" t="s">
        <v>442</v>
      </c>
      <c r="D49" s="190">
        <v>1</v>
      </c>
      <c r="E49" s="190">
        <v>1</v>
      </c>
      <c r="F49" s="190" t="s">
        <v>439</v>
      </c>
      <c r="G49" s="190" t="s">
        <v>440</v>
      </c>
      <c r="H49" s="207">
        <v>1</v>
      </c>
      <c r="I49" s="208">
        <v>0</v>
      </c>
      <c r="J49" s="208"/>
      <c r="K49" s="208"/>
      <c r="L49" s="208"/>
      <c r="M49" s="204" t="s">
        <v>437</v>
      </c>
      <c r="N49" s="205" t="s">
        <v>14</v>
      </c>
      <c r="O49" s="205" t="s">
        <v>15</v>
      </c>
      <c r="P49" s="204" t="s">
        <v>393</v>
      </c>
      <c r="Q49" s="571"/>
      <c r="R49" s="571"/>
    </row>
    <row r="50" spans="1:18" ht="90" customHeight="1">
      <c r="A50" s="189">
        <v>7</v>
      </c>
      <c r="B50" s="517" t="s">
        <v>443</v>
      </c>
      <c r="C50" s="517"/>
      <c r="D50" s="190" t="s">
        <v>151</v>
      </c>
      <c r="E50" s="190">
        <f>+E51</f>
        <v>1</v>
      </c>
      <c r="F50" s="190" t="str">
        <f>+F51</f>
        <v>Informe físico y envío por correo</v>
      </c>
      <c r="G50" s="190" t="str">
        <f>+G51</f>
        <v>Todos los departamentos</v>
      </c>
      <c r="H50" s="191">
        <v>1</v>
      </c>
      <c r="I50" s="578">
        <f>AVERAGE(I51:K53)</f>
        <v>0</v>
      </c>
      <c r="J50" s="578"/>
      <c r="K50" s="578"/>
      <c r="L50" s="493">
        <v>0</v>
      </c>
      <c r="M50" s="204" t="s">
        <v>437</v>
      </c>
      <c r="N50" s="205" t="s">
        <v>25</v>
      </c>
      <c r="O50" s="205" t="s">
        <v>122</v>
      </c>
      <c r="P50" s="204" t="s">
        <v>393</v>
      </c>
      <c r="Q50" s="571"/>
      <c r="R50" s="571"/>
    </row>
    <row r="51" spans="1:18" ht="60" hidden="1">
      <c r="A51" s="189"/>
      <c r="B51" s="577"/>
      <c r="C51" s="206" t="s">
        <v>444</v>
      </c>
      <c r="D51" s="190" t="s">
        <v>151</v>
      </c>
      <c r="E51" s="190">
        <v>1</v>
      </c>
      <c r="F51" s="190" t="s">
        <v>439</v>
      </c>
      <c r="G51" s="190" t="s">
        <v>440</v>
      </c>
      <c r="H51" s="191">
        <v>1</v>
      </c>
      <c r="I51" s="210"/>
      <c r="J51" s="210"/>
      <c r="K51" s="210"/>
      <c r="L51" s="210"/>
      <c r="M51" s="204" t="s">
        <v>445</v>
      </c>
      <c r="N51" s="205" t="s">
        <v>14</v>
      </c>
      <c r="O51" s="205" t="s">
        <v>15</v>
      </c>
      <c r="P51" s="205" t="s">
        <v>446</v>
      </c>
      <c r="Q51" s="571"/>
      <c r="R51" s="571"/>
    </row>
    <row r="52" spans="1:18" ht="60" hidden="1">
      <c r="A52" s="189"/>
      <c r="B52" s="577"/>
      <c r="C52" s="206" t="s">
        <v>447</v>
      </c>
      <c r="D52" s="190" t="s">
        <v>151</v>
      </c>
      <c r="E52" s="190">
        <v>1</v>
      </c>
      <c r="F52" s="190" t="s">
        <v>439</v>
      </c>
      <c r="G52" s="190" t="s">
        <v>440</v>
      </c>
      <c r="H52" s="191">
        <v>1</v>
      </c>
      <c r="I52" s="210">
        <v>0</v>
      </c>
      <c r="J52" s="210"/>
      <c r="K52" s="210"/>
      <c r="L52" s="210"/>
      <c r="M52" s="204" t="s">
        <v>445</v>
      </c>
      <c r="N52" s="205" t="s">
        <v>14</v>
      </c>
      <c r="O52" s="205" t="s">
        <v>15</v>
      </c>
      <c r="P52" s="205" t="s">
        <v>446</v>
      </c>
      <c r="Q52" s="571"/>
      <c r="R52" s="571"/>
    </row>
    <row r="53" spans="1:18" ht="60" hidden="1">
      <c r="A53" s="189"/>
      <c r="B53" s="577"/>
      <c r="C53" s="206" t="s">
        <v>448</v>
      </c>
      <c r="D53" s="190" t="s">
        <v>151</v>
      </c>
      <c r="E53" s="190">
        <v>1</v>
      </c>
      <c r="F53" s="190" t="s">
        <v>439</v>
      </c>
      <c r="G53" s="190" t="s">
        <v>440</v>
      </c>
      <c r="H53" s="191">
        <v>1</v>
      </c>
      <c r="I53" s="210"/>
      <c r="J53" s="210"/>
      <c r="K53" s="210"/>
      <c r="L53" s="210"/>
      <c r="M53" s="204" t="s">
        <v>445</v>
      </c>
      <c r="N53" s="205" t="s">
        <v>14</v>
      </c>
      <c r="O53" s="205" t="s">
        <v>15</v>
      </c>
      <c r="P53" s="205" t="s">
        <v>446</v>
      </c>
      <c r="Q53" s="571"/>
      <c r="R53" s="571"/>
    </row>
    <row r="54" spans="1:18" ht="60" hidden="1">
      <c r="A54" s="189"/>
      <c r="B54" s="577"/>
      <c r="C54" s="206" t="s">
        <v>449</v>
      </c>
      <c r="D54" s="190" t="s">
        <v>151</v>
      </c>
      <c r="E54" s="190">
        <v>1</v>
      </c>
      <c r="F54" s="190" t="s">
        <v>439</v>
      </c>
      <c r="G54" s="190" t="s">
        <v>440</v>
      </c>
      <c r="H54" s="191">
        <v>1</v>
      </c>
      <c r="I54" s="210"/>
      <c r="J54" s="210"/>
      <c r="K54" s="210"/>
      <c r="L54" s="210"/>
      <c r="M54" s="204" t="s">
        <v>445</v>
      </c>
      <c r="N54" s="205" t="s">
        <v>14</v>
      </c>
      <c r="O54" s="205" t="s">
        <v>15</v>
      </c>
      <c r="P54" s="205" t="s">
        <v>446</v>
      </c>
      <c r="Q54" s="571"/>
      <c r="R54" s="571"/>
    </row>
    <row r="55" spans="1:18" ht="89.25" customHeight="1">
      <c r="A55" s="189">
        <v>8</v>
      </c>
      <c r="B55" s="517" t="s">
        <v>450</v>
      </c>
      <c r="C55" s="517"/>
      <c r="D55" s="190" t="s">
        <v>151</v>
      </c>
      <c r="E55" s="190">
        <f>+E56</f>
        <v>1</v>
      </c>
      <c r="F55" s="190" t="str">
        <f>+F56</f>
        <v>Informe físico y envío por correo</v>
      </c>
      <c r="G55" s="190" t="str">
        <f>+G56</f>
        <v>Planificación y Desarrollo</v>
      </c>
      <c r="H55" s="191">
        <v>1</v>
      </c>
      <c r="I55" s="578">
        <f>AVERAGE(I56:K58)</f>
        <v>0</v>
      </c>
      <c r="J55" s="578"/>
      <c r="K55" s="578"/>
      <c r="L55" s="493">
        <v>0</v>
      </c>
      <c r="M55" s="204" t="s">
        <v>451</v>
      </c>
      <c r="N55" s="205" t="s">
        <v>59</v>
      </c>
      <c r="O55" s="205" t="s">
        <v>112</v>
      </c>
      <c r="P55" s="204" t="s">
        <v>452</v>
      </c>
      <c r="Q55" s="571"/>
      <c r="R55" s="572"/>
    </row>
    <row r="56" spans="1:18" ht="60" hidden="1">
      <c r="A56" s="189"/>
      <c r="B56" s="577"/>
      <c r="C56" s="206" t="s">
        <v>453</v>
      </c>
      <c r="D56" s="190" t="s">
        <v>151</v>
      </c>
      <c r="E56" s="190">
        <v>1</v>
      </c>
      <c r="F56" s="190" t="s">
        <v>439</v>
      </c>
      <c r="G56" s="190" t="s">
        <v>454</v>
      </c>
      <c r="H56" s="191">
        <v>1</v>
      </c>
      <c r="I56" s="210"/>
      <c r="J56" s="210"/>
      <c r="K56" s="210"/>
      <c r="L56" s="210"/>
      <c r="M56" s="204" t="s">
        <v>445</v>
      </c>
      <c r="N56" s="205" t="s">
        <v>14</v>
      </c>
      <c r="O56" s="205" t="s">
        <v>15</v>
      </c>
      <c r="P56" s="205" t="s">
        <v>446</v>
      </c>
      <c r="Q56" s="571"/>
      <c r="R56" s="190" t="s">
        <v>28</v>
      </c>
    </row>
    <row r="57" spans="1:18" ht="60" hidden="1">
      <c r="A57" s="189"/>
      <c r="B57" s="577"/>
      <c r="C57" s="206" t="s">
        <v>455</v>
      </c>
      <c r="D57" s="190" t="s">
        <v>151</v>
      </c>
      <c r="E57" s="190">
        <v>1</v>
      </c>
      <c r="F57" s="190" t="s">
        <v>439</v>
      </c>
      <c r="G57" s="190" t="s">
        <v>454</v>
      </c>
      <c r="H57" s="191">
        <v>1</v>
      </c>
      <c r="I57" s="210"/>
      <c r="J57" s="210"/>
      <c r="K57" s="210"/>
      <c r="L57" s="210"/>
      <c r="M57" s="204" t="s">
        <v>445</v>
      </c>
      <c r="N57" s="205" t="s">
        <v>14</v>
      </c>
      <c r="O57" s="205" t="s">
        <v>15</v>
      </c>
      <c r="P57" s="205" t="s">
        <v>446</v>
      </c>
      <c r="Q57" s="571"/>
      <c r="R57" s="190" t="s">
        <v>28</v>
      </c>
    </row>
    <row r="58" spans="1:18" ht="90">
      <c r="A58" s="189">
        <v>9</v>
      </c>
      <c r="B58" s="517" t="s">
        <v>456</v>
      </c>
      <c r="C58" s="517"/>
      <c r="D58" s="190" t="s">
        <v>457</v>
      </c>
      <c r="E58" s="190">
        <v>1</v>
      </c>
      <c r="F58" s="190" t="s">
        <v>457</v>
      </c>
      <c r="G58" s="190" t="str">
        <f>+G59</f>
        <v>Planificación y Desarrollo</v>
      </c>
      <c r="H58" s="191">
        <v>1</v>
      </c>
      <c r="I58" s="578">
        <f>AVERAGE(I59:K61)</f>
        <v>0</v>
      </c>
      <c r="J58" s="578"/>
      <c r="K58" s="578"/>
      <c r="L58" s="493">
        <v>0</v>
      </c>
      <c r="M58" s="204" t="s">
        <v>458</v>
      </c>
      <c r="N58" s="205" t="s">
        <v>25</v>
      </c>
      <c r="O58" s="205" t="s">
        <v>459</v>
      </c>
      <c r="P58" s="204" t="s">
        <v>460</v>
      </c>
      <c r="Q58" s="571"/>
      <c r="R58" s="570" t="s">
        <v>28</v>
      </c>
    </row>
    <row r="59" spans="1:18" ht="60" hidden="1">
      <c r="A59" s="189"/>
      <c r="B59" s="206"/>
      <c r="C59" s="206" t="s">
        <v>461</v>
      </c>
      <c r="D59" s="190" t="s">
        <v>151</v>
      </c>
      <c r="E59" s="190"/>
      <c r="F59" s="190" t="s">
        <v>439</v>
      </c>
      <c r="G59" s="190" t="s">
        <v>454</v>
      </c>
      <c r="H59" s="191">
        <v>1</v>
      </c>
      <c r="I59" s="210"/>
      <c r="J59" s="210"/>
      <c r="K59" s="210"/>
      <c r="L59" s="210"/>
      <c r="M59" s="204" t="s">
        <v>445</v>
      </c>
      <c r="N59" s="205" t="s">
        <v>14</v>
      </c>
      <c r="O59" s="205" t="s">
        <v>15</v>
      </c>
      <c r="P59" s="205" t="s">
        <v>446</v>
      </c>
      <c r="Q59" s="571"/>
      <c r="R59" s="571"/>
    </row>
    <row r="60" spans="1:18" ht="100.5" customHeight="1">
      <c r="A60" s="189">
        <v>10</v>
      </c>
      <c r="B60" s="517" t="s">
        <v>462</v>
      </c>
      <c r="C60" s="517"/>
      <c r="D60" s="190" t="s">
        <v>151</v>
      </c>
      <c r="E60" s="190">
        <f>+E61</f>
        <v>1</v>
      </c>
      <c r="F60" s="190" t="str">
        <f>+F61</f>
        <v>Informe físico y envío por correo</v>
      </c>
      <c r="G60" s="190" t="str">
        <f>+G61</f>
        <v>RR.HH.</v>
      </c>
      <c r="H60" s="191">
        <v>1</v>
      </c>
      <c r="I60" s="578">
        <f>AVERAGE(I61:K63)</f>
        <v>0</v>
      </c>
      <c r="J60" s="578"/>
      <c r="K60" s="578"/>
      <c r="L60" s="493">
        <v>0</v>
      </c>
      <c r="M60" s="204" t="s">
        <v>463</v>
      </c>
      <c r="N60" s="205" t="s">
        <v>25</v>
      </c>
      <c r="O60" s="205" t="s">
        <v>392</v>
      </c>
      <c r="P60" s="204" t="s">
        <v>464</v>
      </c>
      <c r="Q60" s="571"/>
      <c r="R60" s="571"/>
    </row>
    <row r="61" spans="1:18" ht="60" hidden="1">
      <c r="A61" s="193"/>
      <c r="B61" s="587"/>
      <c r="C61" s="211" t="s">
        <v>465</v>
      </c>
      <c r="D61" s="97" t="s">
        <v>151</v>
      </c>
      <c r="E61" s="97">
        <v>1</v>
      </c>
      <c r="F61" s="97" t="s">
        <v>439</v>
      </c>
      <c r="G61" s="97" t="s">
        <v>466</v>
      </c>
      <c r="H61" s="196">
        <v>1</v>
      </c>
      <c r="I61" s="212"/>
      <c r="J61" s="212"/>
      <c r="K61" s="212"/>
      <c r="L61" s="212"/>
      <c r="M61" s="81" t="s">
        <v>445</v>
      </c>
      <c r="N61" s="97" t="s">
        <v>14</v>
      </c>
      <c r="O61" s="97" t="s">
        <v>15</v>
      </c>
      <c r="P61" s="97" t="s">
        <v>446</v>
      </c>
      <c r="Q61" s="571"/>
      <c r="R61" s="571"/>
    </row>
    <row r="62" spans="1:18" ht="60" hidden="1">
      <c r="A62" s="193"/>
      <c r="B62" s="587"/>
      <c r="C62" s="211" t="s">
        <v>467</v>
      </c>
      <c r="D62" s="97" t="s">
        <v>151</v>
      </c>
      <c r="E62" s="97">
        <v>1</v>
      </c>
      <c r="F62" s="97" t="s">
        <v>439</v>
      </c>
      <c r="G62" s="97" t="s">
        <v>466</v>
      </c>
      <c r="H62" s="196">
        <v>1</v>
      </c>
      <c r="I62" s="212"/>
      <c r="J62" s="212">
        <v>0</v>
      </c>
      <c r="K62" s="212"/>
      <c r="L62" s="212"/>
      <c r="M62" s="81" t="s">
        <v>445</v>
      </c>
      <c r="N62" s="97" t="s">
        <v>14</v>
      </c>
      <c r="O62" s="97" t="s">
        <v>15</v>
      </c>
      <c r="P62" s="97" t="s">
        <v>446</v>
      </c>
      <c r="Q62" s="571"/>
      <c r="R62" s="571"/>
    </row>
    <row r="63" spans="1:18" ht="60" hidden="1">
      <c r="A63" s="193"/>
      <c r="B63" s="587"/>
      <c r="C63" s="211" t="s">
        <v>468</v>
      </c>
      <c r="D63" s="97" t="s">
        <v>151</v>
      </c>
      <c r="E63" s="97">
        <v>1</v>
      </c>
      <c r="F63" s="97" t="s">
        <v>439</v>
      </c>
      <c r="G63" s="97" t="s">
        <v>466</v>
      </c>
      <c r="H63" s="196">
        <v>1</v>
      </c>
      <c r="I63" s="212"/>
      <c r="J63" s="212"/>
      <c r="K63" s="212"/>
      <c r="L63" s="212"/>
      <c r="M63" s="81" t="s">
        <v>445</v>
      </c>
      <c r="N63" s="97" t="s">
        <v>14</v>
      </c>
      <c r="O63" s="97" t="s">
        <v>15</v>
      </c>
      <c r="P63" s="97" t="s">
        <v>446</v>
      </c>
      <c r="Q63" s="571"/>
      <c r="R63" s="571"/>
    </row>
    <row r="64" spans="1:18" ht="75" customHeight="1">
      <c r="A64" s="214">
        <v>11</v>
      </c>
      <c r="B64" s="517" t="s">
        <v>469</v>
      </c>
      <c r="C64" s="517"/>
      <c r="D64" s="190" t="s">
        <v>151</v>
      </c>
      <c r="E64" s="190">
        <f>+E65</f>
        <v>1</v>
      </c>
      <c r="F64" s="190" t="str">
        <f>+F65</f>
        <v>Encuesta de Satisfacción Ciudadana</v>
      </c>
      <c r="G64" s="190" t="str">
        <f>+G65</f>
        <v>Planificación y Desarrollo</v>
      </c>
      <c r="H64" s="191">
        <v>1</v>
      </c>
      <c r="I64" s="588">
        <v>0.5</v>
      </c>
      <c r="J64" s="589"/>
      <c r="K64" s="590"/>
      <c r="L64" s="494">
        <v>0.5</v>
      </c>
      <c r="M64" s="204" t="s">
        <v>470</v>
      </c>
      <c r="N64" s="205" t="s">
        <v>25</v>
      </c>
      <c r="O64" s="205" t="s">
        <v>122</v>
      </c>
      <c r="P64" s="204" t="s">
        <v>471</v>
      </c>
      <c r="Q64" s="571"/>
      <c r="R64" s="572"/>
    </row>
    <row r="65" spans="1:18" ht="75.75" customHeight="1">
      <c r="A65" s="591">
        <v>12</v>
      </c>
      <c r="B65" s="517" t="s">
        <v>472</v>
      </c>
      <c r="C65" s="517"/>
      <c r="D65" s="190" t="s">
        <v>20</v>
      </c>
      <c r="E65" s="190">
        <f>+E66</f>
        <v>1</v>
      </c>
      <c r="F65" s="190" t="s">
        <v>473</v>
      </c>
      <c r="G65" s="190" t="str">
        <f>+G66</f>
        <v>Planificación y Desarrollo</v>
      </c>
      <c r="H65" s="191">
        <v>1</v>
      </c>
      <c r="I65" s="578">
        <f>AVERAGE(I66:K69)</f>
        <v>0</v>
      </c>
      <c r="J65" s="578"/>
      <c r="K65" s="578"/>
      <c r="L65" s="493">
        <v>0</v>
      </c>
      <c r="M65" s="204" t="str">
        <f>+M67</f>
        <v>Que los departamentos no cumplan sus parte de la documentación</v>
      </c>
      <c r="N65" s="205" t="s">
        <v>25</v>
      </c>
      <c r="O65" s="205" t="s">
        <v>122</v>
      </c>
      <c r="P65" s="204" t="s">
        <v>471</v>
      </c>
      <c r="Q65" s="571"/>
      <c r="R65" s="580" t="s">
        <v>28</v>
      </c>
    </row>
    <row r="66" spans="1:18" ht="60" hidden="1">
      <c r="A66" s="592"/>
      <c r="B66" s="583" t="s">
        <v>474</v>
      </c>
      <c r="C66" s="211" t="s">
        <v>475</v>
      </c>
      <c r="D66" s="97" t="s">
        <v>151</v>
      </c>
      <c r="E66" s="97">
        <v>1</v>
      </c>
      <c r="F66" s="97" t="s">
        <v>439</v>
      </c>
      <c r="G66" s="585" t="s">
        <v>454</v>
      </c>
      <c r="H66" s="196">
        <v>1</v>
      </c>
      <c r="I66" s="212"/>
      <c r="J66" s="212"/>
      <c r="K66" s="212"/>
      <c r="L66" s="212"/>
      <c r="M66" s="81" t="s">
        <v>445</v>
      </c>
      <c r="N66" s="97" t="s">
        <v>14</v>
      </c>
      <c r="O66" s="97" t="s">
        <v>15</v>
      </c>
      <c r="P66" s="97" t="s">
        <v>446</v>
      </c>
      <c r="Q66" s="571"/>
      <c r="R66" s="581"/>
    </row>
    <row r="67" spans="1:18" ht="60" hidden="1">
      <c r="A67" s="593"/>
      <c r="B67" s="584"/>
      <c r="C67" s="211" t="s">
        <v>476</v>
      </c>
      <c r="D67" s="97" t="s">
        <v>151</v>
      </c>
      <c r="E67" s="97">
        <v>1</v>
      </c>
      <c r="F67" s="97" t="s">
        <v>439</v>
      </c>
      <c r="G67" s="586"/>
      <c r="H67" s="196">
        <v>1</v>
      </c>
      <c r="I67" s="212"/>
      <c r="J67" s="212"/>
      <c r="K67" s="212"/>
      <c r="L67" s="212"/>
      <c r="M67" s="81" t="s">
        <v>445</v>
      </c>
      <c r="N67" s="97" t="s">
        <v>14</v>
      </c>
      <c r="O67" s="97" t="s">
        <v>15</v>
      </c>
      <c r="P67" s="97" t="s">
        <v>446</v>
      </c>
      <c r="Q67" s="571"/>
      <c r="R67" s="581"/>
    </row>
    <row r="68" spans="1:18" ht="30" hidden="1">
      <c r="A68" s="189">
        <v>13</v>
      </c>
      <c r="B68" s="517" t="s">
        <v>477</v>
      </c>
      <c r="C68" s="517"/>
      <c r="D68" s="190" t="s">
        <v>151</v>
      </c>
      <c r="E68" s="190">
        <f>+E69</f>
        <v>1</v>
      </c>
      <c r="F68" s="190" t="str">
        <f>+F69</f>
        <v>Informe físico y envío por correo</v>
      </c>
      <c r="G68" s="190" t="str">
        <f>+G69</f>
        <v>RR.HH.</v>
      </c>
      <c r="H68" s="191">
        <v>1</v>
      </c>
      <c r="I68" s="578">
        <f>AVERAGE(I69:K71)</f>
        <v>0</v>
      </c>
      <c r="J68" s="578"/>
      <c r="K68" s="578"/>
      <c r="L68" s="493"/>
      <c r="M68" s="204"/>
      <c r="N68" s="205" t="s">
        <v>14</v>
      </c>
      <c r="O68" s="205" t="s">
        <v>15</v>
      </c>
      <c r="P68" s="204"/>
      <c r="Q68" s="571"/>
      <c r="R68" s="581"/>
    </row>
    <row r="69" spans="1:18" ht="60" hidden="1">
      <c r="A69" s="189"/>
      <c r="B69" s="577"/>
      <c r="C69" s="206" t="s">
        <v>478</v>
      </c>
      <c r="D69" s="190" t="s">
        <v>151</v>
      </c>
      <c r="E69" s="190">
        <v>1</v>
      </c>
      <c r="F69" s="190" t="s">
        <v>439</v>
      </c>
      <c r="G69" s="190" t="s">
        <v>466</v>
      </c>
      <c r="H69" s="191">
        <v>1</v>
      </c>
      <c r="I69" s="210"/>
      <c r="J69" s="210"/>
      <c r="K69" s="210"/>
      <c r="L69" s="210"/>
      <c r="M69" s="204" t="s">
        <v>445</v>
      </c>
      <c r="N69" s="205" t="s">
        <v>14</v>
      </c>
      <c r="O69" s="205" t="s">
        <v>15</v>
      </c>
      <c r="P69" s="205" t="s">
        <v>446</v>
      </c>
      <c r="Q69" s="571"/>
      <c r="R69" s="581"/>
    </row>
    <row r="70" spans="1:18" ht="60" hidden="1">
      <c r="A70" s="189"/>
      <c r="B70" s="577"/>
      <c r="C70" s="206" t="s">
        <v>479</v>
      </c>
      <c r="D70" s="190" t="s">
        <v>151</v>
      </c>
      <c r="E70" s="190">
        <v>1</v>
      </c>
      <c r="F70" s="190" t="s">
        <v>439</v>
      </c>
      <c r="G70" s="190" t="s">
        <v>466</v>
      </c>
      <c r="H70" s="191">
        <v>1</v>
      </c>
      <c r="I70" s="210"/>
      <c r="J70" s="210">
        <v>0</v>
      </c>
      <c r="K70" s="210"/>
      <c r="L70" s="210"/>
      <c r="M70" s="204" t="s">
        <v>445</v>
      </c>
      <c r="N70" s="205" t="s">
        <v>14</v>
      </c>
      <c r="O70" s="205" t="s">
        <v>15</v>
      </c>
      <c r="P70" s="205" t="s">
        <v>446</v>
      </c>
      <c r="Q70" s="571"/>
      <c r="R70" s="581"/>
    </row>
    <row r="71" spans="1:18" ht="60" hidden="1">
      <c r="A71" s="189"/>
      <c r="B71" s="577"/>
      <c r="C71" s="206" t="s">
        <v>480</v>
      </c>
      <c r="D71" s="190" t="s">
        <v>151</v>
      </c>
      <c r="E71" s="190">
        <v>1</v>
      </c>
      <c r="F71" s="190" t="s">
        <v>439</v>
      </c>
      <c r="G71" s="190" t="s">
        <v>466</v>
      </c>
      <c r="H71" s="191">
        <v>1</v>
      </c>
      <c r="I71" s="210"/>
      <c r="J71" s="210"/>
      <c r="K71" s="210"/>
      <c r="L71" s="210"/>
      <c r="M71" s="204" t="s">
        <v>445</v>
      </c>
      <c r="N71" s="205" t="s">
        <v>14</v>
      </c>
      <c r="O71" s="205" t="s">
        <v>15</v>
      </c>
      <c r="P71" s="205" t="s">
        <v>446</v>
      </c>
      <c r="Q71" s="571"/>
      <c r="R71" s="581"/>
    </row>
    <row r="72" spans="1:18" ht="60" hidden="1">
      <c r="A72" s="189"/>
      <c r="B72" s="577"/>
      <c r="C72" s="206" t="s">
        <v>481</v>
      </c>
      <c r="D72" s="190" t="s">
        <v>151</v>
      </c>
      <c r="E72" s="190">
        <v>1</v>
      </c>
      <c r="F72" s="190" t="s">
        <v>439</v>
      </c>
      <c r="G72" s="190" t="s">
        <v>466</v>
      </c>
      <c r="H72" s="191">
        <v>1</v>
      </c>
      <c r="I72" s="210"/>
      <c r="J72" s="210"/>
      <c r="K72" s="210"/>
      <c r="L72" s="210"/>
      <c r="M72" s="204" t="s">
        <v>445</v>
      </c>
      <c r="N72" s="205" t="s">
        <v>14</v>
      </c>
      <c r="O72" s="205" t="s">
        <v>15</v>
      </c>
      <c r="P72" s="205" t="s">
        <v>446</v>
      </c>
      <c r="Q72" s="571"/>
      <c r="R72" s="581"/>
    </row>
    <row r="73" spans="1:18" ht="60" hidden="1">
      <c r="A73" s="189"/>
      <c r="B73" s="577"/>
      <c r="C73" s="206" t="s">
        <v>482</v>
      </c>
      <c r="D73" s="190" t="s">
        <v>151</v>
      </c>
      <c r="E73" s="190">
        <v>1</v>
      </c>
      <c r="F73" s="190" t="s">
        <v>439</v>
      </c>
      <c r="G73" s="190" t="s">
        <v>466</v>
      </c>
      <c r="H73" s="191">
        <v>1</v>
      </c>
      <c r="I73" s="210"/>
      <c r="J73" s="210"/>
      <c r="K73" s="210"/>
      <c r="L73" s="210"/>
      <c r="M73" s="204" t="s">
        <v>445</v>
      </c>
      <c r="N73" s="205" t="s">
        <v>14</v>
      </c>
      <c r="O73" s="205" t="s">
        <v>15</v>
      </c>
      <c r="P73" s="205" t="s">
        <v>446</v>
      </c>
      <c r="Q73" s="571"/>
      <c r="R73" s="581"/>
    </row>
    <row r="74" spans="1:18" ht="66" customHeight="1">
      <c r="A74" s="189">
        <v>14</v>
      </c>
      <c r="B74" s="517" t="s">
        <v>483</v>
      </c>
      <c r="C74" s="517"/>
      <c r="D74" s="190" t="s">
        <v>151</v>
      </c>
      <c r="E74" s="190">
        <f>E75</f>
        <v>1</v>
      </c>
      <c r="F74" s="190" t="str">
        <f>F75</f>
        <v>Informe físico y envío por correo</v>
      </c>
      <c r="G74" s="190" t="str">
        <f>G75</f>
        <v>RR.HH.</v>
      </c>
      <c r="H74" s="191">
        <v>1</v>
      </c>
      <c r="I74" s="578">
        <f>AVERAGE(I75:K77)</f>
        <v>1</v>
      </c>
      <c r="J74" s="578"/>
      <c r="K74" s="578"/>
      <c r="L74" s="493">
        <v>1</v>
      </c>
      <c r="M74" s="204" t="s">
        <v>484</v>
      </c>
      <c r="N74" s="205" t="s">
        <v>14</v>
      </c>
      <c r="O74" s="205" t="s">
        <v>15</v>
      </c>
      <c r="P74" s="204" t="s">
        <v>471</v>
      </c>
      <c r="Q74" s="571"/>
      <c r="R74" s="581"/>
    </row>
    <row r="75" spans="1:18" ht="60" hidden="1">
      <c r="A75" s="189"/>
      <c r="B75" s="577"/>
      <c r="C75" s="206" t="s">
        <v>485</v>
      </c>
      <c r="D75" s="190" t="s">
        <v>151</v>
      </c>
      <c r="E75" s="190">
        <v>1</v>
      </c>
      <c r="F75" s="190" t="s">
        <v>439</v>
      </c>
      <c r="G75" s="190" t="s">
        <v>466</v>
      </c>
      <c r="H75" s="191">
        <v>1</v>
      </c>
      <c r="I75" s="210"/>
      <c r="J75" s="210"/>
      <c r="K75" s="210"/>
      <c r="L75" s="210"/>
      <c r="M75" s="204" t="s">
        <v>445</v>
      </c>
      <c r="N75" s="205" t="s">
        <v>14</v>
      </c>
      <c r="O75" s="205" t="s">
        <v>15</v>
      </c>
      <c r="P75" s="205" t="s">
        <v>446</v>
      </c>
      <c r="Q75" s="571"/>
      <c r="R75" s="581"/>
    </row>
    <row r="76" spans="1:18" ht="60" hidden="1">
      <c r="A76" s="189"/>
      <c r="B76" s="577"/>
      <c r="C76" s="206" t="s">
        <v>486</v>
      </c>
      <c r="D76" s="190" t="s">
        <v>151</v>
      </c>
      <c r="E76" s="190">
        <v>1</v>
      </c>
      <c r="F76" s="190" t="s">
        <v>439</v>
      </c>
      <c r="G76" s="190" t="s">
        <v>466</v>
      </c>
      <c r="H76" s="191">
        <v>1</v>
      </c>
      <c r="I76" s="210"/>
      <c r="J76" s="210"/>
      <c r="K76" s="210"/>
      <c r="L76" s="210"/>
      <c r="M76" s="204" t="s">
        <v>445</v>
      </c>
      <c r="N76" s="205" t="s">
        <v>14</v>
      </c>
      <c r="O76" s="205" t="s">
        <v>15</v>
      </c>
      <c r="P76" s="205" t="s">
        <v>446</v>
      </c>
      <c r="Q76" s="571"/>
      <c r="R76" s="581"/>
    </row>
    <row r="77" spans="1:18" ht="30" hidden="1">
      <c r="A77" s="189">
        <v>15</v>
      </c>
      <c r="B77" s="517" t="s">
        <v>487</v>
      </c>
      <c r="C77" s="517"/>
      <c r="D77" s="190" t="s">
        <v>151</v>
      </c>
      <c r="E77" s="190">
        <f>E78</f>
        <v>1</v>
      </c>
      <c r="F77" s="190" t="str">
        <f>F78</f>
        <v>Informe físico y envío por correo</v>
      </c>
      <c r="G77" s="190" t="str">
        <f>G78</f>
        <v>RR.HH.</v>
      </c>
      <c r="H77" s="191">
        <v>1</v>
      </c>
      <c r="I77" s="578">
        <f>AVERAGE(I78:K80)</f>
        <v>1</v>
      </c>
      <c r="J77" s="578"/>
      <c r="K77" s="578"/>
      <c r="L77" s="493"/>
      <c r="M77" s="204"/>
      <c r="N77" s="205" t="s">
        <v>14</v>
      </c>
      <c r="O77" s="205" t="s">
        <v>15</v>
      </c>
      <c r="P77" s="204"/>
      <c r="Q77" s="571"/>
      <c r="R77" s="581"/>
    </row>
    <row r="78" spans="1:18" ht="60" hidden="1">
      <c r="A78" s="189"/>
      <c r="B78" s="577"/>
      <c r="C78" s="206" t="s">
        <v>488</v>
      </c>
      <c r="D78" s="190" t="s">
        <v>151</v>
      </c>
      <c r="E78" s="190">
        <v>1</v>
      </c>
      <c r="F78" s="190" t="s">
        <v>439</v>
      </c>
      <c r="G78" s="190" t="s">
        <v>466</v>
      </c>
      <c r="H78" s="191">
        <v>1</v>
      </c>
      <c r="I78" s="209">
        <v>1</v>
      </c>
      <c r="J78" s="209"/>
      <c r="K78" s="209"/>
      <c r="L78" s="209"/>
      <c r="M78" s="204" t="s">
        <v>445</v>
      </c>
      <c r="N78" s="205" t="s">
        <v>14</v>
      </c>
      <c r="O78" s="205" t="s">
        <v>15</v>
      </c>
      <c r="P78" s="205" t="s">
        <v>446</v>
      </c>
      <c r="Q78" s="571"/>
      <c r="R78" s="581"/>
    </row>
    <row r="79" spans="1:18" ht="60" hidden="1">
      <c r="A79" s="189"/>
      <c r="B79" s="577"/>
      <c r="C79" s="206" t="s">
        <v>489</v>
      </c>
      <c r="D79" s="190" t="s">
        <v>151</v>
      </c>
      <c r="E79" s="190">
        <v>1</v>
      </c>
      <c r="F79" s="190" t="s">
        <v>439</v>
      </c>
      <c r="G79" s="190" t="s">
        <v>466</v>
      </c>
      <c r="H79" s="191">
        <v>1</v>
      </c>
      <c r="I79" s="209">
        <v>1</v>
      </c>
      <c r="J79" s="209"/>
      <c r="K79" s="209"/>
      <c r="L79" s="209"/>
      <c r="M79" s="204" t="s">
        <v>445</v>
      </c>
      <c r="N79" s="205" t="s">
        <v>14</v>
      </c>
      <c r="O79" s="205" t="s">
        <v>15</v>
      </c>
      <c r="P79" s="205" t="s">
        <v>446</v>
      </c>
      <c r="Q79" s="571"/>
      <c r="R79" s="581"/>
    </row>
    <row r="80" spans="1:18" ht="60" hidden="1">
      <c r="A80" s="189"/>
      <c r="B80" s="577"/>
      <c r="C80" s="206" t="s">
        <v>490</v>
      </c>
      <c r="D80" s="190" t="s">
        <v>151</v>
      </c>
      <c r="E80" s="190">
        <v>1</v>
      </c>
      <c r="F80" s="190" t="s">
        <v>439</v>
      </c>
      <c r="G80" s="190" t="s">
        <v>466</v>
      </c>
      <c r="H80" s="191">
        <v>1</v>
      </c>
      <c r="I80" s="209">
        <v>1</v>
      </c>
      <c r="J80" s="209"/>
      <c r="K80" s="209"/>
      <c r="L80" s="209"/>
      <c r="M80" s="204" t="s">
        <v>445</v>
      </c>
      <c r="N80" s="205" t="s">
        <v>14</v>
      </c>
      <c r="O80" s="205" t="s">
        <v>15</v>
      </c>
      <c r="P80" s="205" t="s">
        <v>446</v>
      </c>
      <c r="Q80" s="571"/>
      <c r="R80" s="581"/>
    </row>
    <row r="81" spans="1:18" ht="60" hidden="1">
      <c r="A81" s="189"/>
      <c r="B81" s="577"/>
      <c r="C81" s="206" t="s">
        <v>491</v>
      </c>
      <c r="D81" s="190" t="s">
        <v>151</v>
      </c>
      <c r="E81" s="190">
        <v>1</v>
      </c>
      <c r="F81" s="190" t="s">
        <v>439</v>
      </c>
      <c r="G81" s="190" t="s">
        <v>466</v>
      </c>
      <c r="H81" s="191">
        <v>1</v>
      </c>
      <c r="I81" s="209"/>
      <c r="J81" s="209"/>
      <c r="K81" s="209"/>
      <c r="L81" s="209"/>
      <c r="M81" s="204" t="s">
        <v>445</v>
      </c>
      <c r="N81" s="205" t="s">
        <v>14</v>
      </c>
      <c r="O81" s="205" t="s">
        <v>15</v>
      </c>
      <c r="P81" s="205" t="s">
        <v>446</v>
      </c>
      <c r="Q81" s="571"/>
      <c r="R81" s="581"/>
    </row>
    <row r="82" spans="1:18" ht="60" hidden="1">
      <c r="A82" s="189"/>
      <c r="B82" s="577"/>
      <c r="C82" s="206" t="s">
        <v>492</v>
      </c>
      <c r="D82" s="190" t="s">
        <v>151</v>
      </c>
      <c r="E82" s="190">
        <v>1</v>
      </c>
      <c r="F82" s="190" t="s">
        <v>439</v>
      </c>
      <c r="G82" s="190" t="s">
        <v>466</v>
      </c>
      <c r="H82" s="191">
        <v>1</v>
      </c>
      <c r="I82" s="209">
        <v>1</v>
      </c>
      <c r="J82" s="209"/>
      <c r="K82" s="209"/>
      <c r="L82" s="209"/>
      <c r="M82" s="204" t="s">
        <v>445</v>
      </c>
      <c r="N82" s="205" t="s">
        <v>14</v>
      </c>
      <c r="O82" s="205" t="s">
        <v>15</v>
      </c>
      <c r="P82" s="205" t="s">
        <v>446</v>
      </c>
      <c r="Q82" s="571"/>
      <c r="R82" s="581"/>
    </row>
    <row r="83" spans="1:18" ht="30" hidden="1">
      <c r="A83" s="189">
        <v>16</v>
      </c>
      <c r="B83" s="517" t="s">
        <v>493</v>
      </c>
      <c r="C83" s="517"/>
      <c r="D83" s="190" t="s">
        <v>151</v>
      </c>
      <c r="E83" s="190">
        <f>+E84</f>
        <v>1</v>
      </c>
      <c r="F83" s="190" t="str">
        <f>+F84</f>
        <v>Informe físico y envío por correo</v>
      </c>
      <c r="G83" s="190" t="str">
        <f>+G84</f>
        <v>RR.HH.</v>
      </c>
      <c r="H83" s="191">
        <v>1</v>
      </c>
      <c r="I83" s="578">
        <f>AVERAGE(I84:K86)</f>
        <v>0</v>
      </c>
      <c r="J83" s="578"/>
      <c r="K83" s="578"/>
      <c r="L83" s="493"/>
      <c r="M83" s="204"/>
      <c r="N83" s="205" t="s">
        <v>14</v>
      </c>
      <c r="O83" s="205" t="s">
        <v>15</v>
      </c>
      <c r="P83" s="204"/>
      <c r="Q83" s="571"/>
      <c r="R83" s="581"/>
    </row>
    <row r="84" spans="1:18" ht="60" hidden="1">
      <c r="A84" s="189"/>
      <c r="B84" s="577"/>
      <c r="C84" s="206" t="s">
        <v>494</v>
      </c>
      <c r="D84" s="190" t="s">
        <v>151</v>
      </c>
      <c r="E84" s="190">
        <v>1</v>
      </c>
      <c r="F84" s="190" t="s">
        <v>439</v>
      </c>
      <c r="G84" s="190" t="s">
        <v>466</v>
      </c>
      <c r="H84" s="191">
        <v>1</v>
      </c>
      <c r="I84" s="209">
        <v>0</v>
      </c>
      <c r="J84" s="209"/>
      <c r="K84" s="209"/>
      <c r="L84" s="209"/>
      <c r="M84" s="204" t="s">
        <v>445</v>
      </c>
      <c r="N84" s="205" t="s">
        <v>14</v>
      </c>
      <c r="O84" s="205" t="s">
        <v>15</v>
      </c>
      <c r="P84" s="205" t="s">
        <v>446</v>
      </c>
      <c r="Q84" s="571"/>
      <c r="R84" s="581"/>
    </row>
    <row r="85" spans="1:18" ht="60" hidden="1">
      <c r="A85" s="189"/>
      <c r="B85" s="577"/>
      <c r="C85" s="206" t="s">
        <v>495</v>
      </c>
      <c r="D85" s="190" t="s">
        <v>151</v>
      </c>
      <c r="E85" s="190">
        <v>1</v>
      </c>
      <c r="F85" s="190" t="s">
        <v>439</v>
      </c>
      <c r="G85" s="190" t="s">
        <v>466</v>
      </c>
      <c r="H85" s="191">
        <v>1</v>
      </c>
      <c r="I85" s="209"/>
      <c r="J85" s="209"/>
      <c r="K85" s="209"/>
      <c r="L85" s="209"/>
      <c r="M85" s="204" t="s">
        <v>445</v>
      </c>
      <c r="N85" s="205" t="s">
        <v>14</v>
      </c>
      <c r="O85" s="205" t="s">
        <v>15</v>
      </c>
      <c r="P85" s="205" t="s">
        <v>446</v>
      </c>
      <c r="Q85" s="571"/>
      <c r="R85" s="581"/>
    </row>
    <row r="86" spans="1:18" ht="60" hidden="1">
      <c r="A86" s="189"/>
      <c r="B86" s="577"/>
      <c r="C86" s="206" t="s">
        <v>496</v>
      </c>
      <c r="D86" s="190" t="s">
        <v>151</v>
      </c>
      <c r="E86" s="190">
        <v>1</v>
      </c>
      <c r="F86" s="190" t="s">
        <v>439</v>
      </c>
      <c r="G86" s="190" t="s">
        <v>466</v>
      </c>
      <c r="H86" s="191">
        <v>1</v>
      </c>
      <c r="I86" s="209"/>
      <c r="J86" s="209"/>
      <c r="K86" s="209"/>
      <c r="L86" s="209"/>
      <c r="M86" s="204" t="s">
        <v>445</v>
      </c>
      <c r="N86" s="205" t="s">
        <v>14</v>
      </c>
      <c r="O86" s="205" t="s">
        <v>15</v>
      </c>
      <c r="P86" s="205" t="s">
        <v>446</v>
      </c>
      <c r="Q86" s="571"/>
      <c r="R86" s="581"/>
    </row>
    <row r="87" spans="1:18" ht="59.25" customHeight="1">
      <c r="A87" s="189">
        <v>17</v>
      </c>
      <c r="B87" s="517" t="s">
        <v>497</v>
      </c>
      <c r="C87" s="517"/>
      <c r="D87" s="190" t="s">
        <v>151</v>
      </c>
      <c r="E87" s="190">
        <f>+E88</f>
        <v>1</v>
      </c>
      <c r="F87" s="190" t="str">
        <f>+F88</f>
        <v>Informe físico y envío por correo</v>
      </c>
      <c r="G87" s="190" t="str">
        <f>+G88</f>
        <v>RR.HH.</v>
      </c>
      <c r="H87" s="191">
        <v>1</v>
      </c>
      <c r="I87" s="578">
        <f>AVERAGE(I88:K90)</f>
        <v>1</v>
      </c>
      <c r="J87" s="578"/>
      <c r="K87" s="578"/>
      <c r="L87" s="493">
        <v>0.1</v>
      </c>
      <c r="M87" s="215" t="s">
        <v>498</v>
      </c>
      <c r="N87" s="205" t="s">
        <v>59</v>
      </c>
      <c r="O87" s="205" t="s">
        <v>122</v>
      </c>
      <c r="P87" s="204" t="s">
        <v>471</v>
      </c>
      <c r="Q87" s="571"/>
      <c r="R87" s="581"/>
    </row>
    <row r="88" spans="1:18" ht="60" hidden="1">
      <c r="A88" s="189"/>
      <c r="B88" s="594" t="s">
        <v>381</v>
      </c>
      <c r="C88" s="206" t="s">
        <v>499</v>
      </c>
      <c r="D88" s="190" t="s">
        <v>151</v>
      </c>
      <c r="E88" s="190">
        <v>1</v>
      </c>
      <c r="F88" s="190" t="s">
        <v>439</v>
      </c>
      <c r="G88" s="190" t="s">
        <v>466</v>
      </c>
      <c r="H88" s="191">
        <v>1</v>
      </c>
      <c r="I88" s="209">
        <v>1</v>
      </c>
      <c r="J88" s="209"/>
      <c r="K88" s="209"/>
      <c r="L88" s="209"/>
      <c r="M88" s="204" t="s">
        <v>445</v>
      </c>
      <c r="N88" s="205" t="s">
        <v>14</v>
      </c>
      <c r="O88" s="205" t="s">
        <v>15</v>
      </c>
      <c r="P88" s="205" t="s">
        <v>446</v>
      </c>
      <c r="Q88" s="571"/>
      <c r="R88" s="581"/>
    </row>
    <row r="89" spans="1:18" ht="60" hidden="1">
      <c r="A89" s="189"/>
      <c r="B89" s="594"/>
      <c r="C89" s="206" t="s">
        <v>500</v>
      </c>
      <c r="D89" s="190" t="s">
        <v>151</v>
      </c>
      <c r="E89" s="190">
        <v>1</v>
      </c>
      <c r="F89" s="190" t="s">
        <v>439</v>
      </c>
      <c r="G89" s="190" t="s">
        <v>466</v>
      </c>
      <c r="H89" s="191">
        <v>1</v>
      </c>
      <c r="I89" s="209">
        <v>1</v>
      </c>
      <c r="J89" s="209"/>
      <c r="K89" s="209"/>
      <c r="L89" s="209"/>
      <c r="M89" s="204" t="s">
        <v>445</v>
      </c>
      <c r="N89" s="205" t="s">
        <v>14</v>
      </c>
      <c r="O89" s="205" t="s">
        <v>15</v>
      </c>
      <c r="P89" s="205" t="s">
        <v>446</v>
      </c>
      <c r="Q89" s="571"/>
      <c r="R89" s="581"/>
    </row>
    <row r="90" spans="1:18" ht="60" hidden="1">
      <c r="A90" s="189"/>
      <c r="B90" s="594"/>
      <c r="C90" s="206" t="s">
        <v>501</v>
      </c>
      <c r="D90" s="190" t="s">
        <v>151</v>
      </c>
      <c r="E90" s="190">
        <v>1</v>
      </c>
      <c r="F90" s="190" t="s">
        <v>439</v>
      </c>
      <c r="G90" s="190" t="s">
        <v>466</v>
      </c>
      <c r="H90" s="191">
        <v>1</v>
      </c>
      <c r="I90" s="209"/>
      <c r="J90" s="209"/>
      <c r="K90" s="209"/>
      <c r="L90" s="209"/>
      <c r="M90" s="204" t="s">
        <v>445</v>
      </c>
      <c r="N90" s="205" t="s">
        <v>14</v>
      </c>
      <c r="O90" s="205" t="s">
        <v>15</v>
      </c>
      <c r="P90" s="205" t="s">
        <v>446</v>
      </c>
      <c r="Q90" s="571"/>
      <c r="R90" s="581"/>
    </row>
    <row r="91" spans="1:18" ht="60" hidden="1">
      <c r="A91" s="189"/>
      <c r="B91" s="594"/>
      <c r="C91" s="206" t="s">
        <v>502</v>
      </c>
      <c r="D91" s="190" t="s">
        <v>151</v>
      </c>
      <c r="E91" s="190">
        <v>1</v>
      </c>
      <c r="F91" s="190" t="s">
        <v>439</v>
      </c>
      <c r="G91" s="190" t="s">
        <v>466</v>
      </c>
      <c r="H91" s="191">
        <v>1</v>
      </c>
      <c r="I91" s="209">
        <v>1</v>
      </c>
      <c r="J91" s="209"/>
      <c r="K91" s="209"/>
      <c r="L91" s="209"/>
      <c r="M91" s="204" t="s">
        <v>445</v>
      </c>
      <c r="N91" s="205" t="s">
        <v>14</v>
      </c>
      <c r="O91" s="205" t="s">
        <v>15</v>
      </c>
      <c r="P91" s="205" t="s">
        <v>446</v>
      </c>
      <c r="Q91" s="571"/>
      <c r="R91" s="581"/>
    </row>
    <row r="92" spans="1:18" ht="45" hidden="1">
      <c r="A92" s="189">
        <v>18</v>
      </c>
      <c r="B92" s="517" t="s">
        <v>503</v>
      </c>
      <c r="C92" s="517"/>
      <c r="D92" s="190" t="s">
        <v>151</v>
      </c>
      <c r="E92" s="190">
        <f>+E93</f>
        <v>1</v>
      </c>
      <c r="F92" s="216" t="str">
        <f>+F93</f>
        <v>Informe físico y envío por correo</v>
      </c>
      <c r="G92" s="190" t="str">
        <f>+G93</f>
        <v>RR.HH.</v>
      </c>
      <c r="H92" s="191">
        <v>1</v>
      </c>
      <c r="I92" s="578">
        <f>AVERAGE(I93:K96)</f>
        <v>1</v>
      </c>
      <c r="J92" s="578"/>
      <c r="K92" s="578"/>
      <c r="L92" s="493"/>
      <c r="M92" s="215" t="s">
        <v>504</v>
      </c>
      <c r="N92" s="205" t="s">
        <v>14</v>
      </c>
      <c r="O92" s="205" t="s">
        <v>15</v>
      </c>
      <c r="P92" s="215"/>
      <c r="Q92" s="571"/>
      <c r="R92" s="581"/>
    </row>
    <row r="93" spans="1:18" ht="60" hidden="1">
      <c r="A93" s="189"/>
      <c r="B93" s="594" t="s">
        <v>381</v>
      </c>
      <c r="C93" s="206" t="s">
        <v>505</v>
      </c>
      <c r="D93" s="190" t="s">
        <v>151</v>
      </c>
      <c r="E93" s="190">
        <v>1</v>
      </c>
      <c r="F93" s="190" t="s">
        <v>439</v>
      </c>
      <c r="G93" s="190" t="s">
        <v>466</v>
      </c>
      <c r="H93" s="191">
        <v>1</v>
      </c>
      <c r="I93" s="209">
        <v>1</v>
      </c>
      <c r="J93" s="210"/>
      <c r="K93" s="210"/>
      <c r="L93" s="210"/>
      <c r="M93" s="204" t="s">
        <v>445</v>
      </c>
      <c r="N93" s="205" t="s">
        <v>14</v>
      </c>
      <c r="O93" s="205" t="s">
        <v>15</v>
      </c>
      <c r="P93" s="205" t="s">
        <v>446</v>
      </c>
      <c r="Q93" s="571"/>
      <c r="R93" s="581"/>
    </row>
    <row r="94" spans="1:18" ht="60" hidden="1">
      <c r="A94" s="189"/>
      <c r="B94" s="594"/>
      <c r="C94" s="206" t="s">
        <v>506</v>
      </c>
      <c r="D94" s="190" t="s">
        <v>151</v>
      </c>
      <c r="E94" s="190">
        <v>1</v>
      </c>
      <c r="F94" s="190" t="s">
        <v>439</v>
      </c>
      <c r="G94" s="190" t="s">
        <v>466</v>
      </c>
      <c r="H94" s="191">
        <v>1</v>
      </c>
      <c r="I94" s="209">
        <v>1</v>
      </c>
      <c r="J94" s="210"/>
      <c r="K94" s="210"/>
      <c r="L94" s="210"/>
      <c r="M94" s="204" t="s">
        <v>445</v>
      </c>
      <c r="N94" s="205" t="s">
        <v>14</v>
      </c>
      <c r="O94" s="205" t="s">
        <v>15</v>
      </c>
      <c r="P94" s="205" t="s">
        <v>446</v>
      </c>
      <c r="Q94" s="571"/>
      <c r="R94" s="581"/>
    </row>
    <row r="95" spans="1:18" ht="60" hidden="1">
      <c r="A95" s="189"/>
      <c r="B95" s="594"/>
      <c r="C95" s="206" t="s">
        <v>507</v>
      </c>
      <c r="D95" s="190" t="s">
        <v>151</v>
      </c>
      <c r="E95" s="190">
        <v>1</v>
      </c>
      <c r="F95" s="190" t="s">
        <v>439</v>
      </c>
      <c r="G95" s="190" t="s">
        <v>466</v>
      </c>
      <c r="H95" s="191">
        <v>1</v>
      </c>
      <c r="I95" s="209">
        <v>1</v>
      </c>
      <c r="J95" s="210"/>
      <c r="K95" s="210"/>
      <c r="L95" s="210"/>
      <c r="M95" s="204" t="s">
        <v>445</v>
      </c>
      <c r="N95" s="205" t="s">
        <v>14</v>
      </c>
      <c r="O95" s="205" t="s">
        <v>15</v>
      </c>
      <c r="P95" s="205" t="s">
        <v>446</v>
      </c>
      <c r="Q95" s="571"/>
      <c r="R95" s="581"/>
    </row>
    <row r="96" spans="1:18" ht="60" hidden="1">
      <c r="A96" s="189"/>
      <c r="B96" s="594"/>
      <c r="C96" s="206" t="s">
        <v>508</v>
      </c>
      <c r="D96" s="190" t="s">
        <v>151</v>
      </c>
      <c r="E96" s="190">
        <v>1</v>
      </c>
      <c r="F96" s="190" t="s">
        <v>439</v>
      </c>
      <c r="G96" s="190" t="s">
        <v>466</v>
      </c>
      <c r="H96" s="191">
        <v>1</v>
      </c>
      <c r="I96" s="209">
        <v>1</v>
      </c>
      <c r="J96" s="210"/>
      <c r="K96" s="210"/>
      <c r="L96" s="210"/>
      <c r="M96" s="204" t="s">
        <v>445</v>
      </c>
      <c r="N96" s="205" t="s">
        <v>14</v>
      </c>
      <c r="O96" s="205" t="s">
        <v>15</v>
      </c>
      <c r="P96" s="205" t="s">
        <v>446</v>
      </c>
      <c r="Q96" s="571"/>
      <c r="R96" s="581"/>
    </row>
    <row r="97" spans="1:18" ht="45" hidden="1">
      <c r="A97" s="189">
        <v>19</v>
      </c>
      <c r="B97" s="517" t="s">
        <v>509</v>
      </c>
      <c r="C97" s="517"/>
      <c r="D97" s="190" t="s">
        <v>151</v>
      </c>
      <c r="E97" s="190">
        <f>+E98</f>
        <v>1</v>
      </c>
      <c r="F97" s="216" t="str">
        <f>+F98</f>
        <v>Informe físico y envío por correo</v>
      </c>
      <c r="G97" s="190" t="str">
        <f>+G98</f>
        <v>RR.HH.</v>
      </c>
      <c r="H97" s="191">
        <v>1</v>
      </c>
      <c r="I97" s="578">
        <f>AVERAGE(I98:K98)</f>
        <v>1</v>
      </c>
      <c r="J97" s="578"/>
      <c r="K97" s="578"/>
      <c r="L97" s="493"/>
      <c r="M97" s="215" t="s">
        <v>504</v>
      </c>
      <c r="N97" s="205" t="s">
        <v>14</v>
      </c>
      <c r="O97" s="205" t="s">
        <v>15</v>
      </c>
      <c r="P97" s="215"/>
      <c r="Q97" s="571"/>
      <c r="R97" s="581"/>
    </row>
    <row r="98" spans="1:18" ht="60" hidden="1">
      <c r="A98" s="189"/>
      <c r="B98" s="217" t="s">
        <v>381</v>
      </c>
      <c r="C98" s="206" t="s">
        <v>510</v>
      </c>
      <c r="D98" s="190" t="s">
        <v>151</v>
      </c>
      <c r="E98" s="190">
        <v>1</v>
      </c>
      <c r="F98" s="190" t="s">
        <v>439</v>
      </c>
      <c r="G98" s="190" t="s">
        <v>466</v>
      </c>
      <c r="H98" s="191">
        <v>1</v>
      </c>
      <c r="I98" s="209">
        <v>1</v>
      </c>
      <c r="J98" s="210"/>
      <c r="K98" s="210"/>
      <c r="L98" s="210"/>
      <c r="M98" s="204" t="s">
        <v>445</v>
      </c>
      <c r="N98" s="205" t="s">
        <v>14</v>
      </c>
      <c r="O98" s="205" t="s">
        <v>15</v>
      </c>
      <c r="P98" s="205" t="s">
        <v>446</v>
      </c>
      <c r="Q98" s="571"/>
      <c r="R98" s="581"/>
    </row>
    <row r="99" spans="1:18" ht="30" hidden="1">
      <c r="A99" s="189">
        <v>20</v>
      </c>
      <c r="B99" s="517" t="s">
        <v>511</v>
      </c>
      <c r="C99" s="517"/>
      <c r="D99" s="190" t="s">
        <v>151</v>
      </c>
      <c r="E99" s="190">
        <f>+E100</f>
        <v>1</v>
      </c>
      <c r="F99" s="216" t="str">
        <f>+F100</f>
        <v>Informe físico y envío por correo</v>
      </c>
      <c r="G99" s="190" t="str">
        <f>+G100</f>
        <v>RR.HH.</v>
      </c>
      <c r="H99" s="191">
        <v>1</v>
      </c>
      <c r="I99" s="578">
        <f>AVERAGE(I100:K102)</f>
        <v>1</v>
      </c>
      <c r="J99" s="578"/>
      <c r="K99" s="578"/>
      <c r="L99" s="493"/>
      <c r="M99" s="215"/>
      <c r="N99" s="205" t="s">
        <v>14</v>
      </c>
      <c r="O99" s="205" t="s">
        <v>15</v>
      </c>
      <c r="P99" s="215"/>
      <c r="Q99" s="571"/>
      <c r="R99" s="581"/>
    </row>
    <row r="100" spans="1:18" ht="60" hidden="1">
      <c r="A100" s="189"/>
      <c r="B100" s="594" t="s">
        <v>381</v>
      </c>
      <c r="C100" s="206" t="s">
        <v>512</v>
      </c>
      <c r="D100" s="190" t="s">
        <v>151</v>
      </c>
      <c r="E100" s="190">
        <v>1</v>
      </c>
      <c r="F100" s="190" t="s">
        <v>439</v>
      </c>
      <c r="G100" s="190" t="s">
        <v>466</v>
      </c>
      <c r="H100" s="191">
        <v>1</v>
      </c>
      <c r="I100" s="209">
        <v>1</v>
      </c>
      <c r="J100" s="210"/>
      <c r="K100" s="210"/>
      <c r="L100" s="210"/>
      <c r="M100" s="204" t="s">
        <v>445</v>
      </c>
      <c r="N100" s="205" t="s">
        <v>14</v>
      </c>
      <c r="O100" s="205" t="s">
        <v>15</v>
      </c>
      <c r="P100" s="205" t="s">
        <v>446</v>
      </c>
      <c r="Q100" s="571"/>
      <c r="R100" s="581"/>
    </row>
    <row r="101" spans="1:18" ht="60" hidden="1">
      <c r="A101" s="189"/>
      <c r="B101" s="594"/>
      <c r="C101" s="206" t="s">
        <v>513</v>
      </c>
      <c r="D101" s="190" t="s">
        <v>151</v>
      </c>
      <c r="E101" s="190">
        <v>1</v>
      </c>
      <c r="F101" s="190" t="s">
        <v>439</v>
      </c>
      <c r="G101" s="190" t="s">
        <v>466</v>
      </c>
      <c r="H101" s="191">
        <v>1</v>
      </c>
      <c r="I101" s="209">
        <v>1</v>
      </c>
      <c r="J101" s="210"/>
      <c r="K101" s="210"/>
      <c r="L101" s="210"/>
      <c r="M101" s="204" t="s">
        <v>445</v>
      </c>
      <c r="N101" s="205" t="s">
        <v>14</v>
      </c>
      <c r="O101" s="205" t="s">
        <v>15</v>
      </c>
      <c r="P101" s="205" t="s">
        <v>446</v>
      </c>
      <c r="Q101" s="571"/>
      <c r="R101" s="581"/>
    </row>
    <row r="102" spans="1:18" ht="60" hidden="1">
      <c r="A102" s="189"/>
      <c r="B102" s="594"/>
      <c r="C102" s="206" t="s">
        <v>514</v>
      </c>
      <c r="D102" s="190" t="s">
        <v>151</v>
      </c>
      <c r="E102" s="190">
        <v>1</v>
      </c>
      <c r="F102" s="190" t="s">
        <v>439</v>
      </c>
      <c r="G102" s="190" t="s">
        <v>466</v>
      </c>
      <c r="H102" s="191">
        <v>1</v>
      </c>
      <c r="I102" s="209"/>
      <c r="J102" s="210"/>
      <c r="K102" s="210"/>
      <c r="L102" s="210"/>
      <c r="M102" s="204" t="s">
        <v>445</v>
      </c>
      <c r="N102" s="205" t="s">
        <v>14</v>
      </c>
      <c r="O102" s="205" t="s">
        <v>15</v>
      </c>
      <c r="P102" s="205" t="s">
        <v>446</v>
      </c>
      <c r="Q102" s="571"/>
      <c r="R102" s="581"/>
    </row>
    <row r="103" spans="1:18" ht="60" hidden="1">
      <c r="A103" s="189"/>
      <c r="B103" s="594"/>
      <c r="C103" s="206" t="s">
        <v>515</v>
      </c>
      <c r="D103" s="190" t="s">
        <v>151</v>
      </c>
      <c r="E103" s="190">
        <v>1</v>
      </c>
      <c r="F103" s="190" t="s">
        <v>439</v>
      </c>
      <c r="G103" s="190" t="s">
        <v>466</v>
      </c>
      <c r="H103" s="191">
        <v>1</v>
      </c>
      <c r="I103" s="209">
        <v>1</v>
      </c>
      <c r="J103" s="210"/>
      <c r="K103" s="210"/>
      <c r="L103" s="210"/>
      <c r="M103" s="204" t="s">
        <v>445</v>
      </c>
      <c r="N103" s="205" t="s">
        <v>14</v>
      </c>
      <c r="O103" s="205" t="s">
        <v>15</v>
      </c>
      <c r="P103" s="205" t="s">
        <v>446</v>
      </c>
      <c r="Q103" s="571"/>
      <c r="R103" s="581"/>
    </row>
    <row r="104" spans="1:18" ht="74.25" customHeight="1">
      <c r="A104" s="189">
        <v>21</v>
      </c>
      <c r="B104" s="517" t="s">
        <v>516</v>
      </c>
      <c r="C104" s="517"/>
      <c r="D104" s="190" t="s">
        <v>151</v>
      </c>
      <c r="E104" s="190">
        <f>+E105</f>
        <v>1</v>
      </c>
      <c r="F104" s="216" t="str">
        <f>+F105</f>
        <v>Informe físico y envío por correo</v>
      </c>
      <c r="G104" s="190" t="str">
        <f>+G105</f>
        <v>RR.HH.</v>
      </c>
      <c r="H104" s="191">
        <v>1</v>
      </c>
      <c r="I104" s="578">
        <f>AVERAGE(I105:K107)</f>
        <v>1</v>
      </c>
      <c r="J104" s="578"/>
      <c r="K104" s="578"/>
      <c r="L104" s="493">
        <v>1</v>
      </c>
      <c r="M104" s="215" t="s">
        <v>504</v>
      </c>
      <c r="N104" s="205" t="s">
        <v>169</v>
      </c>
      <c r="O104" s="205" t="s">
        <v>392</v>
      </c>
      <c r="P104" s="215" t="s">
        <v>517</v>
      </c>
      <c r="Q104" s="571"/>
      <c r="R104" s="581"/>
    </row>
    <row r="105" spans="1:18" ht="60" hidden="1">
      <c r="A105" s="189"/>
      <c r="B105" s="594" t="s">
        <v>381</v>
      </c>
      <c r="C105" s="206" t="s">
        <v>518</v>
      </c>
      <c r="D105" s="190" t="s">
        <v>151</v>
      </c>
      <c r="E105" s="190">
        <v>1</v>
      </c>
      <c r="F105" s="190" t="s">
        <v>439</v>
      </c>
      <c r="G105" s="190" t="s">
        <v>466</v>
      </c>
      <c r="H105" s="191">
        <v>1</v>
      </c>
      <c r="I105" s="209">
        <v>1</v>
      </c>
      <c r="J105" s="210"/>
      <c r="K105" s="210"/>
      <c r="L105" s="210"/>
      <c r="M105" s="204" t="s">
        <v>445</v>
      </c>
      <c r="N105" s="205" t="s">
        <v>14</v>
      </c>
      <c r="O105" s="205" t="s">
        <v>15</v>
      </c>
      <c r="P105" s="215" t="s">
        <v>517</v>
      </c>
      <c r="Q105" s="571"/>
      <c r="R105" s="581"/>
    </row>
    <row r="106" spans="1:18" ht="60" hidden="1">
      <c r="A106" s="189"/>
      <c r="B106" s="594"/>
      <c r="C106" s="206" t="s">
        <v>519</v>
      </c>
      <c r="D106" s="190" t="s">
        <v>151</v>
      </c>
      <c r="E106" s="190">
        <v>1</v>
      </c>
      <c r="F106" s="190" t="s">
        <v>439</v>
      </c>
      <c r="G106" s="190" t="s">
        <v>466</v>
      </c>
      <c r="H106" s="191">
        <v>1</v>
      </c>
      <c r="I106" s="209">
        <v>1</v>
      </c>
      <c r="J106" s="210"/>
      <c r="K106" s="210"/>
      <c r="L106" s="210"/>
      <c r="M106" s="204" t="s">
        <v>445</v>
      </c>
      <c r="N106" s="205" t="s">
        <v>14</v>
      </c>
      <c r="O106" s="205" t="s">
        <v>15</v>
      </c>
      <c r="P106" s="215" t="s">
        <v>517</v>
      </c>
      <c r="Q106" s="571"/>
      <c r="R106" s="581"/>
    </row>
    <row r="107" spans="1:18" ht="60" hidden="1">
      <c r="A107" s="189"/>
      <c r="B107" s="594"/>
      <c r="C107" s="206" t="s">
        <v>520</v>
      </c>
      <c r="D107" s="190" t="s">
        <v>151</v>
      </c>
      <c r="E107" s="190">
        <v>1</v>
      </c>
      <c r="F107" s="190" t="s">
        <v>439</v>
      </c>
      <c r="G107" s="190" t="s">
        <v>466</v>
      </c>
      <c r="H107" s="191">
        <v>1</v>
      </c>
      <c r="I107" s="209">
        <v>1</v>
      </c>
      <c r="J107" s="210"/>
      <c r="K107" s="210"/>
      <c r="L107" s="210"/>
      <c r="M107" s="204" t="s">
        <v>445</v>
      </c>
      <c r="N107" s="205" t="s">
        <v>14</v>
      </c>
      <c r="O107" s="205" t="s">
        <v>15</v>
      </c>
      <c r="P107" s="215" t="s">
        <v>517</v>
      </c>
      <c r="Q107" s="571"/>
      <c r="R107" s="581"/>
    </row>
    <row r="108" spans="1:18" ht="60" hidden="1">
      <c r="A108" s="189"/>
      <c r="B108" s="594"/>
      <c r="C108" s="206" t="s">
        <v>521</v>
      </c>
      <c r="D108" s="190" t="s">
        <v>151</v>
      </c>
      <c r="E108" s="190">
        <v>1</v>
      </c>
      <c r="F108" s="190" t="s">
        <v>439</v>
      </c>
      <c r="G108" s="190" t="s">
        <v>466</v>
      </c>
      <c r="H108" s="191">
        <v>1</v>
      </c>
      <c r="I108" s="209">
        <v>1</v>
      </c>
      <c r="J108" s="210"/>
      <c r="K108" s="210"/>
      <c r="L108" s="210"/>
      <c r="M108" s="204" t="s">
        <v>445</v>
      </c>
      <c r="N108" s="205" t="s">
        <v>14</v>
      </c>
      <c r="O108" s="205" t="s">
        <v>15</v>
      </c>
      <c r="P108" s="215" t="s">
        <v>517</v>
      </c>
      <c r="Q108" s="571"/>
      <c r="R108" s="581"/>
    </row>
    <row r="109" spans="1:18" ht="60" hidden="1">
      <c r="A109" s="189"/>
      <c r="B109" s="594"/>
      <c r="C109" s="206" t="s">
        <v>522</v>
      </c>
      <c r="D109" s="190" t="s">
        <v>151</v>
      </c>
      <c r="E109" s="190">
        <v>1</v>
      </c>
      <c r="F109" s="190" t="s">
        <v>439</v>
      </c>
      <c r="G109" s="190" t="s">
        <v>466</v>
      </c>
      <c r="H109" s="191">
        <v>1</v>
      </c>
      <c r="I109" s="209">
        <v>1</v>
      </c>
      <c r="J109" s="210"/>
      <c r="K109" s="210"/>
      <c r="L109" s="210"/>
      <c r="M109" s="204" t="s">
        <v>445</v>
      </c>
      <c r="N109" s="205" t="s">
        <v>14</v>
      </c>
      <c r="O109" s="205" t="s">
        <v>15</v>
      </c>
      <c r="P109" s="215" t="s">
        <v>517</v>
      </c>
      <c r="Q109" s="571"/>
      <c r="R109" s="581"/>
    </row>
    <row r="110" spans="1:18" ht="60" hidden="1">
      <c r="A110" s="189"/>
      <c r="B110" s="594"/>
      <c r="C110" s="206" t="s">
        <v>523</v>
      </c>
      <c r="D110" s="190" t="s">
        <v>151</v>
      </c>
      <c r="E110" s="190">
        <v>1</v>
      </c>
      <c r="F110" s="190" t="s">
        <v>439</v>
      </c>
      <c r="G110" s="190" t="s">
        <v>466</v>
      </c>
      <c r="H110" s="191">
        <v>1</v>
      </c>
      <c r="I110" s="209">
        <v>1</v>
      </c>
      <c r="J110" s="210"/>
      <c r="K110" s="210"/>
      <c r="L110" s="210"/>
      <c r="M110" s="204" t="s">
        <v>445</v>
      </c>
      <c r="N110" s="205" t="s">
        <v>14</v>
      </c>
      <c r="O110" s="205" t="s">
        <v>15</v>
      </c>
      <c r="P110" s="215" t="s">
        <v>517</v>
      </c>
      <c r="Q110" s="571"/>
      <c r="R110" s="581"/>
    </row>
    <row r="111" spans="1:18" ht="90.75" hidden="1" customHeight="1">
      <c r="A111" s="189">
        <v>22</v>
      </c>
      <c r="B111" s="517" t="s">
        <v>524</v>
      </c>
      <c r="C111" s="517"/>
      <c r="D111" s="190" t="s">
        <v>151</v>
      </c>
      <c r="E111" s="190">
        <f>+E112</f>
        <v>1</v>
      </c>
      <c r="F111" s="216" t="str">
        <f>+F112</f>
        <v>Informe físico y envío por correo</v>
      </c>
      <c r="G111" s="190" t="str">
        <f>+G112</f>
        <v>RR.HH.</v>
      </c>
      <c r="H111" s="191">
        <v>1</v>
      </c>
      <c r="I111" s="578">
        <f>AVERAGE(I112:K114)</f>
        <v>1</v>
      </c>
      <c r="J111" s="578"/>
      <c r="K111" s="578"/>
      <c r="L111" s="493"/>
      <c r="M111" s="215"/>
      <c r="N111" s="205" t="s">
        <v>14</v>
      </c>
      <c r="O111" s="205" t="s">
        <v>15</v>
      </c>
      <c r="P111" s="215" t="s">
        <v>517</v>
      </c>
      <c r="Q111" s="571"/>
      <c r="R111" s="581"/>
    </row>
    <row r="112" spans="1:18" ht="60" hidden="1">
      <c r="A112" s="189"/>
      <c r="B112" s="594" t="s">
        <v>381</v>
      </c>
      <c r="C112" s="206" t="s">
        <v>525</v>
      </c>
      <c r="D112" s="190" t="s">
        <v>151</v>
      </c>
      <c r="E112" s="190">
        <v>1</v>
      </c>
      <c r="F112" s="190" t="s">
        <v>439</v>
      </c>
      <c r="G112" s="190" t="s">
        <v>466</v>
      </c>
      <c r="H112" s="191">
        <v>1</v>
      </c>
      <c r="I112" s="209">
        <v>1</v>
      </c>
      <c r="J112" s="210"/>
      <c r="K112" s="210"/>
      <c r="L112" s="210"/>
      <c r="M112" s="204" t="s">
        <v>445</v>
      </c>
      <c r="N112" s="205" t="s">
        <v>14</v>
      </c>
      <c r="O112" s="205" t="s">
        <v>15</v>
      </c>
      <c r="P112" s="215" t="s">
        <v>517</v>
      </c>
      <c r="Q112" s="571"/>
      <c r="R112" s="581"/>
    </row>
    <row r="113" spans="1:18" ht="60" hidden="1">
      <c r="A113" s="189"/>
      <c r="B113" s="594"/>
      <c r="C113" s="206" t="s">
        <v>526</v>
      </c>
      <c r="D113" s="190" t="s">
        <v>151</v>
      </c>
      <c r="E113" s="190">
        <v>1</v>
      </c>
      <c r="F113" s="190" t="s">
        <v>439</v>
      </c>
      <c r="G113" s="190" t="s">
        <v>466</v>
      </c>
      <c r="H113" s="191">
        <v>1</v>
      </c>
      <c r="I113" s="209">
        <v>1</v>
      </c>
      <c r="J113" s="210"/>
      <c r="K113" s="210"/>
      <c r="L113" s="210"/>
      <c r="M113" s="204" t="s">
        <v>445</v>
      </c>
      <c r="N113" s="205" t="s">
        <v>14</v>
      </c>
      <c r="O113" s="205" t="s">
        <v>15</v>
      </c>
      <c r="P113" s="215" t="s">
        <v>517</v>
      </c>
      <c r="Q113" s="571"/>
      <c r="R113" s="581"/>
    </row>
    <row r="114" spans="1:18" ht="60" hidden="1">
      <c r="A114" s="189"/>
      <c r="B114" s="594"/>
      <c r="C114" s="206" t="s">
        <v>527</v>
      </c>
      <c r="D114" s="190" t="s">
        <v>151</v>
      </c>
      <c r="E114" s="190">
        <v>1</v>
      </c>
      <c r="F114" s="190" t="s">
        <v>439</v>
      </c>
      <c r="G114" s="190" t="s">
        <v>466</v>
      </c>
      <c r="H114" s="191">
        <v>1</v>
      </c>
      <c r="I114" s="209">
        <v>1</v>
      </c>
      <c r="J114" s="210"/>
      <c r="K114" s="210"/>
      <c r="L114" s="210"/>
      <c r="M114" s="204" t="s">
        <v>445</v>
      </c>
      <c r="N114" s="205" t="s">
        <v>14</v>
      </c>
      <c r="O114" s="205" t="s">
        <v>15</v>
      </c>
      <c r="P114" s="215" t="s">
        <v>517</v>
      </c>
      <c r="Q114" s="571"/>
      <c r="R114" s="581"/>
    </row>
    <row r="115" spans="1:18" ht="60" hidden="1">
      <c r="A115" s="189"/>
      <c r="B115" s="594"/>
      <c r="C115" s="206" t="s">
        <v>528</v>
      </c>
      <c r="D115" s="190" t="s">
        <v>151</v>
      </c>
      <c r="E115" s="190">
        <v>1</v>
      </c>
      <c r="F115" s="190" t="s">
        <v>439</v>
      </c>
      <c r="G115" s="190" t="s">
        <v>466</v>
      </c>
      <c r="H115" s="191">
        <v>1</v>
      </c>
      <c r="I115" s="209">
        <v>1</v>
      </c>
      <c r="J115" s="210"/>
      <c r="K115" s="210"/>
      <c r="L115" s="210"/>
      <c r="M115" s="204" t="s">
        <v>445</v>
      </c>
      <c r="N115" s="205" t="s">
        <v>14</v>
      </c>
      <c r="O115" s="205" t="s">
        <v>15</v>
      </c>
      <c r="P115" s="215" t="s">
        <v>517</v>
      </c>
      <c r="Q115" s="571"/>
      <c r="R115" s="581"/>
    </row>
    <row r="116" spans="1:18" ht="60" hidden="1">
      <c r="A116" s="189"/>
      <c r="B116" s="594"/>
      <c r="C116" s="206" t="s">
        <v>529</v>
      </c>
      <c r="D116" s="190" t="s">
        <v>151</v>
      </c>
      <c r="E116" s="190">
        <v>1</v>
      </c>
      <c r="F116" s="190" t="s">
        <v>439</v>
      </c>
      <c r="G116" s="190" t="s">
        <v>466</v>
      </c>
      <c r="H116" s="191">
        <v>1</v>
      </c>
      <c r="I116" s="209"/>
      <c r="J116" s="210"/>
      <c r="K116" s="210"/>
      <c r="L116" s="210"/>
      <c r="M116" s="204" t="s">
        <v>445</v>
      </c>
      <c r="N116" s="205" t="s">
        <v>14</v>
      </c>
      <c r="O116" s="205" t="s">
        <v>15</v>
      </c>
      <c r="P116" s="215" t="s">
        <v>517</v>
      </c>
      <c r="Q116" s="571"/>
      <c r="R116" s="581"/>
    </row>
    <row r="117" spans="1:18" ht="60" hidden="1">
      <c r="A117" s="189"/>
      <c r="B117" s="594"/>
      <c r="C117" s="206" t="s">
        <v>530</v>
      </c>
      <c r="D117" s="190" t="s">
        <v>151</v>
      </c>
      <c r="E117" s="190">
        <v>1</v>
      </c>
      <c r="F117" s="190" t="s">
        <v>439</v>
      </c>
      <c r="G117" s="190" t="s">
        <v>466</v>
      </c>
      <c r="H117" s="191">
        <v>1</v>
      </c>
      <c r="I117" s="209">
        <v>1</v>
      </c>
      <c r="J117" s="210"/>
      <c r="K117" s="210"/>
      <c r="L117" s="210"/>
      <c r="M117" s="204" t="s">
        <v>445</v>
      </c>
      <c r="N117" s="205" t="s">
        <v>14</v>
      </c>
      <c r="O117" s="205" t="s">
        <v>15</v>
      </c>
      <c r="P117" s="215" t="s">
        <v>517</v>
      </c>
      <c r="Q117" s="571"/>
      <c r="R117" s="581"/>
    </row>
    <row r="118" spans="1:18" ht="67.5" customHeight="1">
      <c r="A118" s="189">
        <v>23</v>
      </c>
      <c r="B118" s="517" t="s">
        <v>531</v>
      </c>
      <c r="C118" s="517"/>
      <c r="D118" s="190" t="s">
        <v>151</v>
      </c>
      <c r="E118" s="190">
        <f>+E119</f>
        <v>1</v>
      </c>
      <c r="F118" s="216" t="str">
        <f>+F119</f>
        <v>Informe físico y envío por correo</v>
      </c>
      <c r="G118" s="190" t="str">
        <f>+G119</f>
        <v>RR.HH.</v>
      </c>
      <c r="H118" s="191">
        <v>1</v>
      </c>
      <c r="I118" s="578">
        <f>AVERAGE(I119:K121)</f>
        <v>1</v>
      </c>
      <c r="J118" s="578"/>
      <c r="K118" s="578"/>
      <c r="L118" s="493">
        <v>1</v>
      </c>
      <c r="M118" s="218" t="s">
        <v>532</v>
      </c>
      <c r="N118" s="205" t="s">
        <v>25</v>
      </c>
      <c r="O118" s="205" t="s">
        <v>392</v>
      </c>
      <c r="P118" s="215" t="s">
        <v>517</v>
      </c>
      <c r="Q118" s="571"/>
      <c r="R118" s="581"/>
    </row>
    <row r="119" spans="1:18" ht="60" hidden="1">
      <c r="A119" s="189"/>
      <c r="B119" s="577"/>
      <c r="C119" s="206" t="s">
        <v>533</v>
      </c>
      <c r="D119" s="190" t="s">
        <v>151</v>
      </c>
      <c r="E119" s="190">
        <v>1</v>
      </c>
      <c r="F119" s="190" t="s">
        <v>439</v>
      </c>
      <c r="G119" s="190" t="s">
        <v>466</v>
      </c>
      <c r="H119" s="191">
        <v>1</v>
      </c>
      <c r="I119" s="209">
        <v>1</v>
      </c>
      <c r="J119" s="210"/>
      <c r="K119" s="210"/>
      <c r="L119" s="210"/>
      <c r="M119" s="204" t="s">
        <v>445</v>
      </c>
      <c r="N119" s="205" t="s">
        <v>14</v>
      </c>
      <c r="O119" s="205" t="s">
        <v>15</v>
      </c>
      <c r="P119" s="215" t="s">
        <v>534</v>
      </c>
      <c r="Q119" s="571"/>
      <c r="R119" s="581"/>
    </row>
    <row r="120" spans="1:18" ht="60" hidden="1">
      <c r="A120" s="189"/>
      <c r="B120" s="577"/>
      <c r="C120" s="206" t="s">
        <v>535</v>
      </c>
      <c r="D120" s="190" t="s">
        <v>151</v>
      </c>
      <c r="E120" s="190">
        <v>1</v>
      </c>
      <c r="F120" s="190" t="s">
        <v>439</v>
      </c>
      <c r="G120" s="190" t="s">
        <v>466</v>
      </c>
      <c r="H120" s="191">
        <v>1</v>
      </c>
      <c r="I120" s="209">
        <v>1</v>
      </c>
      <c r="J120" s="210"/>
      <c r="K120" s="210"/>
      <c r="L120" s="210"/>
      <c r="M120" s="204" t="s">
        <v>445</v>
      </c>
      <c r="N120" s="205" t="s">
        <v>14</v>
      </c>
      <c r="O120" s="205" t="s">
        <v>15</v>
      </c>
      <c r="P120" s="215" t="s">
        <v>534</v>
      </c>
      <c r="Q120" s="571"/>
      <c r="R120" s="581"/>
    </row>
    <row r="121" spans="1:18" ht="60" hidden="1">
      <c r="A121" s="189"/>
      <c r="B121" s="577"/>
      <c r="C121" s="206" t="s">
        <v>536</v>
      </c>
      <c r="D121" s="190" t="s">
        <v>151</v>
      </c>
      <c r="E121" s="190">
        <v>1</v>
      </c>
      <c r="F121" s="190" t="s">
        <v>439</v>
      </c>
      <c r="G121" s="190" t="s">
        <v>466</v>
      </c>
      <c r="H121" s="191">
        <v>1</v>
      </c>
      <c r="I121" s="209">
        <v>1</v>
      </c>
      <c r="J121" s="210"/>
      <c r="K121" s="210"/>
      <c r="L121" s="210"/>
      <c r="M121" s="204" t="s">
        <v>445</v>
      </c>
      <c r="N121" s="205" t="s">
        <v>14</v>
      </c>
      <c r="O121" s="205" t="s">
        <v>15</v>
      </c>
      <c r="P121" s="215" t="s">
        <v>534</v>
      </c>
      <c r="Q121" s="571"/>
      <c r="R121" s="581"/>
    </row>
    <row r="122" spans="1:18" ht="60" hidden="1">
      <c r="A122" s="189"/>
      <c r="B122" s="577"/>
      <c r="C122" s="206" t="s">
        <v>537</v>
      </c>
      <c r="D122" s="190" t="s">
        <v>151</v>
      </c>
      <c r="E122" s="190">
        <v>1</v>
      </c>
      <c r="F122" s="190" t="s">
        <v>439</v>
      </c>
      <c r="G122" s="190" t="s">
        <v>466</v>
      </c>
      <c r="H122" s="191">
        <v>1</v>
      </c>
      <c r="I122" s="209">
        <v>1</v>
      </c>
      <c r="J122" s="210"/>
      <c r="K122" s="210"/>
      <c r="L122" s="210"/>
      <c r="M122" s="204" t="s">
        <v>445</v>
      </c>
      <c r="N122" s="205" t="s">
        <v>14</v>
      </c>
      <c r="O122" s="205" t="s">
        <v>15</v>
      </c>
      <c r="P122" s="215" t="s">
        <v>534</v>
      </c>
      <c r="Q122" s="571"/>
      <c r="R122" s="581"/>
    </row>
    <row r="123" spans="1:18" ht="60" hidden="1">
      <c r="A123" s="189"/>
      <c r="B123" s="577"/>
      <c r="C123" s="206" t="s">
        <v>538</v>
      </c>
      <c r="D123" s="190" t="s">
        <v>151</v>
      </c>
      <c r="E123" s="190">
        <v>1</v>
      </c>
      <c r="F123" s="190" t="s">
        <v>439</v>
      </c>
      <c r="G123" s="190" t="s">
        <v>466</v>
      </c>
      <c r="H123" s="191">
        <v>1</v>
      </c>
      <c r="I123" s="209">
        <v>1</v>
      </c>
      <c r="J123" s="210"/>
      <c r="K123" s="210"/>
      <c r="L123" s="210"/>
      <c r="M123" s="204" t="s">
        <v>445</v>
      </c>
      <c r="N123" s="205" t="s">
        <v>14</v>
      </c>
      <c r="O123" s="205" t="s">
        <v>15</v>
      </c>
      <c r="P123" s="215" t="s">
        <v>534</v>
      </c>
      <c r="Q123" s="571"/>
      <c r="R123" s="581"/>
    </row>
    <row r="124" spans="1:18" ht="45" hidden="1">
      <c r="A124" s="189">
        <v>24</v>
      </c>
      <c r="B124" s="517" t="s">
        <v>539</v>
      </c>
      <c r="C124" s="517"/>
      <c r="D124" s="190" t="s">
        <v>151</v>
      </c>
      <c r="E124" s="190">
        <f>+E125</f>
        <v>1</v>
      </c>
      <c r="F124" s="190" t="str">
        <f>+F125</f>
        <v>Informe físico y envío por correo</v>
      </c>
      <c r="G124" s="190" t="str">
        <f>+G125</f>
        <v>RR.HH.</v>
      </c>
      <c r="H124" s="191">
        <v>1</v>
      </c>
      <c r="I124" s="578">
        <f>AVERAGE(I125:K127)</f>
        <v>0</v>
      </c>
      <c r="J124" s="578"/>
      <c r="K124" s="578"/>
      <c r="L124" s="493"/>
      <c r="M124" s="215"/>
      <c r="N124" s="205" t="s">
        <v>59</v>
      </c>
      <c r="O124" s="205" t="s">
        <v>15</v>
      </c>
      <c r="P124" s="215" t="s">
        <v>534</v>
      </c>
      <c r="Q124" s="571"/>
      <c r="R124" s="581"/>
    </row>
    <row r="125" spans="1:18" ht="60" hidden="1">
      <c r="A125" s="189"/>
      <c r="B125" s="577"/>
      <c r="C125" s="206" t="s">
        <v>540</v>
      </c>
      <c r="D125" s="190" t="s">
        <v>151</v>
      </c>
      <c r="E125" s="190">
        <v>1</v>
      </c>
      <c r="F125" s="190" t="s">
        <v>439</v>
      </c>
      <c r="G125" s="190" t="s">
        <v>466</v>
      </c>
      <c r="H125" s="191">
        <v>1</v>
      </c>
      <c r="I125" s="210"/>
      <c r="J125" s="210"/>
      <c r="K125" s="210"/>
      <c r="L125" s="210"/>
      <c r="M125" s="204" t="s">
        <v>445</v>
      </c>
      <c r="N125" s="205" t="s">
        <v>14</v>
      </c>
      <c r="O125" s="205" t="s">
        <v>15</v>
      </c>
      <c r="P125" s="215" t="s">
        <v>534</v>
      </c>
      <c r="Q125" s="571"/>
      <c r="R125" s="581"/>
    </row>
    <row r="126" spans="1:18" ht="60" hidden="1">
      <c r="A126" s="189"/>
      <c r="B126" s="577"/>
      <c r="C126" s="206" t="s">
        <v>541</v>
      </c>
      <c r="D126" s="190" t="s">
        <v>151</v>
      </c>
      <c r="E126" s="190">
        <v>1</v>
      </c>
      <c r="F126" s="190" t="s">
        <v>439</v>
      </c>
      <c r="G126" s="190" t="s">
        <v>466</v>
      </c>
      <c r="H126" s="191">
        <v>1</v>
      </c>
      <c r="I126" s="210"/>
      <c r="J126" s="210"/>
      <c r="K126" s="210"/>
      <c r="L126" s="210"/>
      <c r="M126" s="204" t="s">
        <v>445</v>
      </c>
      <c r="N126" s="205" t="s">
        <v>14</v>
      </c>
      <c r="O126" s="205" t="s">
        <v>15</v>
      </c>
      <c r="P126" s="215" t="s">
        <v>534</v>
      </c>
      <c r="Q126" s="571"/>
      <c r="R126" s="581"/>
    </row>
    <row r="127" spans="1:18" ht="60" hidden="1">
      <c r="A127" s="189"/>
      <c r="B127" s="577"/>
      <c r="C127" s="206" t="s">
        <v>542</v>
      </c>
      <c r="D127" s="190" t="s">
        <v>151</v>
      </c>
      <c r="E127" s="190">
        <v>1</v>
      </c>
      <c r="F127" s="190" t="s">
        <v>439</v>
      </c>
      <c r="G127" s="190" t="s">
        <v>466</v>
      </c>
      <c r="H127" s="191">
        <v>1</v>
      </c>
      <c r="I127" s="210">
        <v>0</v>
      </c>
      <c r="J127" s="210"/>
      <c r="K127" s="210"/>
      <c r="L127" s="210"/>
      <c r="M127" s="204" t="s">
        <v>445</v>
      </c>
      <c r="N127" s="205" t="s">
        <v>14</v>
      </c>
      <c r="O127" s="205" t="s">
        <v>15</v>
      </c>
      <c r="P127" s="215" t="s">
        <v>534</v>
      </c>
      <c r="Q127" s="571"/>
      <c r="R127" s="581"/>
    </row>
    <row r="128" spans="1:18" ht="60" hidden="1">
      <c r="A128" s="189"/>
      <c r="B128" s="577"/>
      <c r="C128" s="206" t="s">
        <v>543</v>
      </c>
      <c r="D128" s="190" t="s">
        <v>151</v>
      </c>
      <c r="E128" s="190">
        <v>1</v>
      </c>
      <c r="F128" s="190" t="s">
        <v>439</v>
      </c>
      <c r="G128" s="190" t="s">
        <v>466</v>
      </c>
      <c r="H128" s="191">
        <v>1</v>
      </c>
      <c r="I128" s="210"/>
      <c r="J128" s="210"/>
      <c r="K128" s="210"/>
      <c r="L128" s="210"/>
      <c r="M128" s="204" t="s">
        <v>445</v>
      </c>
      <c r="N128" s="205" t="s">
        <v>14</v>
      </c>
      <c r="O128" s="205" t="s">
        <v>15</v>
      </c>
      <c r="P128" s="215" t="s">
        <v>534</v>
      </c>
      <c r="Q128" s="571"/>
      <c r="R128" s="581"/>
    </row>
    <row r="129" spans="1:18" ht="60" hidden="1">
      <c r="A129" s="189"/>
      <c r="B129" s="577"/>
      <c r="C129" s="206" t="s">
        <v>544</v>
      </c>
      <c r="D129" s="190" t="s">
        <v>151</v>
      </c>
      <c r="E129" s="190">
        <v>1</v>
      </c>
      <c r="F129" s="190" t="s">
        <v>439</v>
      </c>
      <c r="G129" s="190" t="s">
        <v>466</v>
      </c>
      <c r="H129" s="191">
        <v>1</v>
      </c>
      <c r="I129" s="210"/>
      <c r="J129" s="210"/>
      <c r="K129" s="210"/>
      <c r="L129" s="210"/>
      <c r="M129" s="204" t="s">
        <v>445</v>
      </c>
      <c r="N129" s="205" t="s">
        <v>14</v>
      </c>
      <c r="O129" s="205" t="s">
        <v>15</v>
      </c>
      <c r="P129" s="215" t="s">
        <v>534</v>
      </c>
      <c r="Q129" s="571"/>
      <c r="R129" s="581"/>
    </row>
    <row r="130" spans="1:18" ht="60" hidden="1">
      <c r="A130" s="189"/>
      <c r="B130" s="577"/>
      <c r="C130" s="206" t="s">
        <v>545</v>
      </c>
      <c r="D130" s="190" t="s">
        <v>151</v>
      </c>
      <c r="E130" s="190">
        <v>1</v>
      </c>
      <c r="F130" s="190" t="s">
        <v>439</v>
      </c>
      <c r="G130" s="190" t="s">
        <v>466</v>
      </c>
      <c r="H130" s="191">
        <v>1</v>
      </c>
      <c r="I130" s="219">
        <v>1</v>
      </c>
      <c r="J130" s="210"/>
      <c r="K130" s="210"/>
      <c r="L130" s="210"/>
      <c r="M130" s="204" t="s">
        <v>445</v>
      </c>
      <c r="N130" s="205" t="s">
        <v>14</v>
      </c>
      <c r="O130" s="205" t="s">
        <v>15</v>
      </c>
      <c r="P130" s="215" t="s">
        <v>534</v>
      </c>
      <c r="Q130" s="571"/>
      <c r="R130" s="581"/>
    </row>
    <row r="131" spans="1:18" ht="60" hidden="1">
      <c r="A131" s="189"/>
      <c r="B131" s="577"/>
      <c r="C131" s="206" t="s">
        <v>546</v>
      </c>
      <c r="D131" s="190" t="s">
        <v>151</v>
      </c>
      <c r="E131" s="190">
        <v>1</v>
      </c>
      <c r="F131" s="190" t="s">
        <v>439</v>
      </c>
      <c r="G131" s="190" t="s">
        <v>466</v>
      </c>
      <c r="H131" s="191">
        <v>1</v>
      </c>
      <c r="I131" s="219">
        <v>1</v>
      </c>
      <c r="J131" s="210"/>
      <c r="K131" s="210"/>
      <c r="L131" s="210"/>
      <c r="M131" s="204" t="s">
        <v>445</v>
      </c>
      <c r="N131" s="205" t="s">
        <v>14</v>
      </c>
      <c r="O131" s="205" t="s">
        <v>15</v>
      </c>
      <c r="P131" s="215" t="s">
        <v>534</v>
      </c>
      <c r="Q131" s="571"/>
      <c r="R131" s="581"/>
    </row>
    <row r="132" spans="1:18" ht="60" hidden="1">
      <c r="A132" s="189"/>
      <c r="B132" s="577"/>
      <c r="C132" s="206" t="s">
        <v>547</v>
      </c>
      <c r="D132" s="190" t="s">
        <v>151</v>
      </c>
      <c r="E132" s="190">
        <v>1</v>
      </c>
      <c r="F132" s="190" t="s">
        <v>439</v>
      </c>
      <c r="G132" s="190" t="s">
        <v>466</v>
      </c>
      <c r="H132" s="191">
        <v>1</v>
      </c>
      <c r="I132" s="219">
        <v>1</v>
      </c>
      <c r="J132" s="210"/>
      <c r="K132" s="210"/>
      <c r="L132" s="210"/>
      <c r="M132" s="204" t="s">
        <v>445</v>
      </c>
      <c r="N132" s="205" t="s">
        <v>14</v>
      </c>
      <c r="O132" s="205" t="s">
        <v>15</v>
      </c>
      <c r="P132" s="215" t="s">
        <v>534</v>
      </c>
      <c r="Q132" s="571"/>
      <c r="R132" s="581"/>
    </row>
    <row r="133" spans="1:18" ht="60" hidden="1">
      <c r="A133" s="189"/>
      <c r="B133" s="577"/>
      <c r="C133" s="206" t="s">
        <v>548</v>
      </c>
      <c r="D133" s="190" t="s">
        <v>151</v>
      </c>
      <c r="E133" s="190">
        <v>1</v>
      </c>
      <c r="F133" s="190" t="s">
        <v>439</v>
      </c>
      <c r="G133" s="190" t="s">
        <v>466</v>
      </c>
      <c r="H133" s="191">
        <v>1</v>
      </c>
      <c r="I133" s="219">
        <v>1</v>
      </c>
      <c r="J133" s="210"/>
      <c r="K133" s="210"/>
      <c r="L133" s="210"/>
      <c r="M133" s="204" t="s">
        <v>445</v>
      </c>
      <c r="N133" s="205" t="s">
        <v>14</v>
      </c>
      <c r="O133" s="205" t="s">
        <v>15</v>
      </c>
      <c r="P133" s="215" t="s">
        <v>534</v>
      </c>
      <c r="Q133" s="571"/>
      <c r="R133" s="581"/>
    </row>
    <row r="134" spans="1:18" ht="45" hidden="1">
      <c r="A134" s="189">
        <v>25</v>
      </c>
      <c r="B134" s="517" t="s">
        <v>549</v>
      </c>
      <c r="C134" s="517"/>
      <c r="D134" s="190" t="s">
        <v>151</v>
      </c>
      <c r="E134" s="190">
        <f>+E135</f>
        <v>1</v>
      </c>
      <c r="F134" s="216" t="str">
        <f>+F135</f>
        <v>Informe físico y envío por correo</v>
      </c>
      <c r="G134" s="190" t="str">
        <f>+G135</f>
        <v>RR.HH.</v>
      </c>
      <c r="H134" s="191">
        <v>1</v>
      </c>
      <c r="I134" s="578">
        <f>AVERAGE(I135:K137)</f>
        <v>1</v>
      </c>
      <c r="J134" s="578"/>
      <c r="K134" s="578"/>
      <c r="L134" s="493"/>
      <c r="M134" s="215"/>
      <c r="N134" s="205" t="s">
        <v>59</v>
      </c>
      <c r="O134" s="205" t="s">
        <v>15</v>
      </c>
      <c r="P134" s="215" t="s">
        <v>534</v>
      </c>
      <c r="Q134" s="571"/>
      <c r="R134" s="581"/>
    </row>
    <row r="135" spans="1:18" ht="60" hidden="1">
      <c r="A135" s="189"/>
      <c r="B135" s="577"/>
      <c r="C135" s="206" t="s">
        <v>550</v>
      </c>
      <c r="D135" s="190" t="s">
        <v>151</v>
      </c>
      <c r="E135" s="190">
        <v>1</v>
      </c>
      <c r="F135" s="190" t="s">
        <v>439</v>
      </c>
      <c r="G135" s="190" t="s">
        <v>466</v>
      </c>
      <c r="H135" s="191">
        <v>1</v>
      </c>
      <c r="I135" s="210"/>
      <c r="J135" s="210"/>
      <c r="K135" s="210"/>
      <c r="L135" s="210"/>
      <c r="M135" s="204" t="s">
        <v>445</v>
      </c>
      <c r="N135" s="205" t="s">
        <v>14</v>
      </c>
      <c r="O135" s="205" t="s">
        <v>15</v>
      </c>
      <c r="P135" s="215" t="s">
        <v>534</v>
      </c>
      <c r="Q135" s="571"/>
      <c r="R135" s="581"/>
    </row>
    <row r="136" spans="1:18" ht="60" hidden="1">
      <c r="A136" s="189"/>
      <c r="B136" s="577"/>
      <c r="C136" s="206" t="s">
        <v>551</v>
      </c>
      <c r="D136" s="190" t="s">
        <v>151</v>
      </c>
      <c r="E136" s="190">
        <v>1</v>
      </c>
      <c r="F136" s="190" t="s">
        <v>439</v>
      </c>
      <c r="G136" s="190" t="s">
        <v>466</v>
      </c>
      <c r="H136" s="191">
        <v>1</v>
      </c>
      <c r="I136" s="209">
        <v>1</v>
      </c>
      <c r="J136" s="210"/>
      <c r="K136" s="210"/>
      <c r="L136" s="210"/>
      <c r="M136" s="204" t="s">
        <v>445</v>
      </c>
      <c r="N136" s="205" t="s">
        <v>14</v>
      </c>
      <c r="O136" s="205" t="s">
        <v>15</v>
      </c>
      <c r="P136" s="215" t="s">
        <v>534</v>
      </c>
      <c r="Q136" s="571"/>
      <c r="R136" s="581"/>
    </row>
    <row r="137" spans="1:18" ht="90" hidden="1">
      <c r="A137" s="189"/>
      <c r="B137" s="577"/>
      <c r="C137" s="206" t="s">
        <v>552</v>
      </c>
      <c r="D137" s="190" t="s">
        <v>151</v>
      </c>
      <c r="E137" s="190">
        <v>1</v>
      </c>
      <c r="F137" s="190" t="s">
        <v>439</v>
      </c>
      <c r="G137" s="190" t="s">
        <v>466</v>
      </c>
      <c r="H137" s="191">
        <v>1</v>
      </c>
      <c r="I137" s="210"/>
      <c r="J137" s="210"/>
      <c r="K137" s="210"/>
      <c r="L137" s="210"/>
      <c r="M137" s="204" t="s">
        <v>445</v>
      </c>
      <c r="N137" s="205" t="s">
        <v>14</v>
      </c>
      <c r="O137" s="205" t="s">
        <v>15</v>
      </c>
      <c r="P137" s="215" t="s">
        <v>534</v>
      </c>
      <c r="Q137" s="571"/>
      <c r="R137" s="581"/>
    </row>
    <row r="138" spans="1:18" ht="45" hidden="1">
      <c r="A138" s="189">
        <v>26</v>
      </c>
      <c r="B138" s="517" t="s">
        <v>553</v>
      </c>
      <c r="C138" s="517"/>
      <c r="D138" s="190" t="s">
        <v>151</v>
      </c>
      <c r="E138" s="190">
        <f>+E139</f>
        <v>1</v>
      </c>
      <c r="F138" s="216" t="str">
        <f>+F139</f>
        <v>Informe físico y envío por correo</v>
      </c>
      <c r="G138" s="190" t="str">
        <f>+G139</f>
        <v>RR.HH.</v>
      </c>
      <c r="H138" s="191">
        <v>1</v>
      </c>
      <c r="I138" s="578">
        <f>AVERAGE(I139:K141)</f>
        <v>0</v>
      </c>
      <c r="J138" s="578"/>
      <c r="K138" s="578"/>
      <c r="L138" s="493"/>
      <c r="M138" s="215"/>
      <c r="N138" s="205" t="s">
        <v>25</v>
      </c>
      <c r="O138" s="205" t="s">
        <v>15</v>
      </c>
      <c r="P138" s="215" t="s">
        <v>534</v>
      </c>
      <c r="Q138" s="571"/>
      <c r="R138" s="581"/>
    </row>
    <row r="139" spans="1:18" ht="60" hidden="1">
      <c r="A139" s="189"/>
      <c r="B139" s="577"/>
      <c r="C139" s="206" t="s">
        <v>554</v>
      </c>
      <c r="D139" s="190" t="s">
        <v>151</v>
      </c>
      <c r="E139" s="190">
        <v>1</v>
      </c>
      <c r="F139" s="190" t="s">
        <v>439</v>
      </c>
      <c r="G139" s="190" t="s">
        <v>466</v>
      </c>
      <c r="H139" s="191">
        <v>1</v>
      </c>
      <c r="I139" s="210">
        <v>0</v>
      </c>
      <c r="J139" s="210"/>
      <c r="K139" s="210"/>
      <c r="L139" s="210"/>
      <c r="M139" s="204" t="s">
        <v>445</v>
      </c>
      <c r="N139" s="205" t="s">
        <v>14</v>
      </c>
      <c r="O139" s="205" t="s">
        <v>15</v>
      </c>
      <c r="P139" s="215" t="s">
        <v>534</v>
      </c>
      <c r="Q139" s="571"/>
      <c r="R139" s="581"/>
    </row>
    <row r="140" spans="1:18" ht="135" hidden="1">
      <c r="A140" s="189"/>
      <c r="B140" s="577"/>
      <c r="C140" s="206" t="s">
        <v>555</v>
      </c>
      <c r="D140" s="190" t="s">
        <v>151</v>
      </c>
      <c r="E140" s="190">
        <v>1</v>
      </c>
      <c r="F140" s="190" t="s">
        <v>439</v>
      </c>
      <c r="G140" s="190" t="s">
        <v>466</v>
      </c>
      <c r="H140" s="191">
        <v>1</v>
      </c>
      <c r="I140" s="210"/>
      <c r="J140" s="210"/>
      <c r="K140" s="210"/>
      <c r="L140" s="210"/>
      <c r="M140" s="204" t="s">
        <v>445</v>
      </c>
      <c r="N140" s="205" t="s">
        <v>14</v>
      </c>
      <c r="O140" s="205" t="s">
        <v>15</v>
      </c>
      <c r="P140" s="215" t="s">
        <v>534</v>
      </c>
      <c r="Q140" s="571"/>
      <c r="R140" s="581"/>
    </row>
    <row r="141" spans="1:18" ht="60" hidden="1">
      <c r="A141" s="189"/>
      <c r="B141" s="577"/>
      <c r="C141" s="206" t="s">
        <v>556</v>
      </c>
      <c r="D141" s="190" t="s">
        <v>151</v>
      </c>
      <c r="E141" s="190">
        <v>1</v>
      </c>
      <c r="F141" s="190" t="s">
        <v>439</v>
      </c>
      <c r="G141" s="190" t="s">
        <v>466</v>
      </c>
      <c r="H141" s="191">
        <v>1</v>
      </c>
      <c r="I141" s="210"/>
      <c r="J141" s="210"/>
      <c r="K141" s="210"/>
      <c r="L141" s="210"/>
      <c r="M141" s="204" t="s">
        <v>445</v>
      </c>
      <c r="N141" s="205" t="s">
        <v>14</v>
      </c>
      <c r="O141" s="205" t="s">
        <v>15</v>
      </c>
      <c r="P141" s="215" t="s">
        <v>534</v>
      </c>
      <c r="Q141" s="571"/>
      <c r="R141" s="581"/>
    </row>
    <row r="142" spans="1:18" ht="60" hidden="1">
      <c r="A142" s="189"/>
      <c r="B142" s="577"/>
      <c r="C142" s="206" t="s">
        <v>557</v>
      </c>
      <c r="D142" s="190" t="s">
        <v>151</v>
      </c>
      <c r="E142" s="190">
        <v>1</v>
      </c>
      <c r="F142" s="190" t="s">
        <v>439</v>
      </c>
      <c r="G142" s="190" t="s">
        <v>466</v>
      </c>
      <c r="H142" s="191">
        <v>1</v>
      </c>
      <c r="I142" s="210"/>
      <c r="J142" s="210"/>
      <c r="K142" s="210"/>
      <c r="L142" s="210"/>
      <c r="M142" s="204" t="s">
        <v>445</v>
      </c>
      <c r="N142" s="205" t="s">
        <v>14</v>
      </c>
      <c r="O142" s="205" t="s">
        <v>15</v>
      </c>
      <c r="P142" s="215" t="s">
        <v>534</v>
      </c>
      <c r="Q142" s="571"/>
      <c r="R142" s="581"/>
    </row>
    <row r="143" spans="1:18" ht="45" hidden="1">
      <c r="A143" s="189">
        <v>27</v>
      </c>
      <c r="B143" s="517" t="s">
        <v>558</v>
      </c>
      <c r="C143" s="517"/>
      <c r="D143" s="190" t="s">
        <v>151</v>
      </c>
      <c r="E143" s="190">
        <f>+E144</f>
        <v>1</v>
      </c>
      <c r="F143" s="216" t="str">
        <f>+F144</f>
        <v>Informe físico y envío por correo</v>
      </c>
      <c r="G143" s="190" t="str">
        <f>+G144</f>
        <v>RR.HH.</v>
      </c>
      <c r="H143" s="191">
        <v>1</v>
      </c>
      <c r="I143" s="578">
        <v>0</v>
      </c>
      <c r="J143" s="578"/>
      <c r="K143" s="578"/>
      <c r="L143" s="493"/>
      <c r="M143" s="215"/>
      <c r="N143" s="205" t="s">
        <v>25</v>
      </c>
      <c r="O143" s="205" t="s">
        <v>15</v>
      </c>
      <c r="P143" s="215" t="s">
        <v>534</v>
      </c>
      <c r="Q143" s="571"/>
      <c r="R143" s="581"/>
    </row>
    <row r="144" spans="1:18" ht="75" hidden="1">
      <c r="A144" s="189"/>
      <c r="B144" s="577"/>
      <c r="C144" s="206" t="s">
        <v>559</v>
      </c>
      <c r="D144" s="190" t="s">
        <v>151</v>
      </c>
      <c r="E144" s="190">
        <v>1</v>
      </c>
      <c r="F144" s="190" t="s">
        <v>439</v>
      </c>
      <c r="G144" s="190" t="s">
        <v>466</v>
      </c>
      <c r="H144" s="191">
        <v>1</v>
      </c>
      <c r="I144" s="220"/>
      <c r="J144" s="200"/>
      <c r="K144" s="200"/>
      <c r="L144" s="200"/>
      <c r="M144" s="204" t="s">
        <v>445</v>
      </c>
      <c r="N144" s="205" t="s">
        <v>14</v>
      </c>
      <c r="O144" s="205" t="s">
        <v>15</v>
      </c>
      <c r="P144" s="215" t="s">
        <v>534</v>
      </c>
      <c r="Q144" s="571"/>
      <c r="R144" s="581"/>
    </row>
    <row r="145" spans="1:18" ht="75" hidden="1">
      <c r="A145" s="189"/>
      <c r="B145" s="577"/>
      <c r="C145" s="206" t="s">
        <v>560</v>
      </c>
      <c r="D145" s="190" t="s">
        <v>151</v>
      </c>
      <c r="E145" s="190">
        <v>1</v>
      </c>
      <c r="F145" s="190" t="s">
        <v>439</v>
      </c>
      <c r="G145" s="190" t="s">
        <v>466</v>
      </c>
      <c r="H145" s="191">
        <v>1</v>
      </c>
      <c r="I145" s="209">
        <v>1</v>
      </c>
      <c r="J145" s="200"/>
      <c r="K145" s="200"/>
      <c r="L145" s="200"/>
      <c r="M145" s="204" t="s">
        <v>445</v>
      </c>
      <c r="N145" s="205" t="s">
        <v>14</v>
      </c>
      <c r="O145" s="205" t="s">
        <v>15</v>
      </c>
      <c r="P145" s="215" t="s">
        <v>534</v>
      </c>
      <c r="Q145" s="571"/>
      <c r="R145" s="581"/>
    </row>
    <row r="146" spans="1:18" ht="93" customHeight="1">
      <c r="A146" s="189">
        <v>28</v>
      </c>
      <c r="B146" s="517" t="s">
        <v>561</v>
      </c>
      <c r="C146" s="517"/>
      <c r="D146" s="190" t="s">
        <v>562</v>
      </c>
      <c r="E146" s="221" t="s">
        <v>20</v>
      </c>
      <c r="F146" s="216" t="str">
        <f>+F147</f>
        <v>Informe físico y envío por correo</v>
      </c>
      <c r="G146" s="190" t="str">
        <f>+G147</f>
        <v>RR.HH.</v>
      </c>
      <c r="H146" s="191">
        <v>1</v>
      </c>
      <c r="I146" s="595">
        <f>AVERAGE(I147:K150)</f>
        <v>1</v>
      </c>
      <c r="J146" s="596"/>
      <c r="K146" s="596"/>
      <c r="L146" s="493">
        <v>1</v>
      </c>
      <c r="M146" s="215" t="s">
        <v>504</v>
      </c>
      <c r="N146" s="205" t="s">
        <v>25</v>
      </c>
      <c r="O146" s="205" t="s">
        <v>122</v>
      </c>
      <c r="P146" s="215" t="s">
        <v>534</v>
      </c>
      <c r="Q146" s="572"/>
      <c r="R146" s="582"/>
    </row>
    <row r="147" spans="1:18" ht="38.25" hidden="1">
      <c r="A147" s="597" t="s">
        <v>563</v>
      </c>
      <c r="B147" s="598"/>
      <c r="C147" s="223" t="s">
        <v>564</v>
      </c>
      <c r="D147" s="224">
        <v>1</v>
      </c>
      <c r="E147" s="224">
        <v>1</v>
      </c>
      <c r="F147" s="224" t="s">
        <v>439</v>
      </c>
      <c r="G147" s="224" t="s">
        <v>466</v>
      </c>
      <c r="H147" s="191">
        <v>1</v>
      </c>
      <c r="I147" s="209">
        <v>1</v>
      </c>
      <c r="J147" s="209"/>
      <c r="K147" s="209"/>
      <c r="L147" s="209"/>
      <c r="M147" s="222" t="s">
        <v>445</v>
      </c>
      <c r="N147" s="225" t="s">
        <v>25</v>
      </c>
      <c r="O147" s="225" t="s">
        <v>360</v>
      </c>
      <c r="P147" s="225" t="s">
        <v>446</v>
      </c>
      <c r="Q147" s="226"/>
      <c r="R147" s="226"/>
    </row>
    <row r="148" spans="1:18" ht="38.25" hidden="1">
      <c r="A148" s="597"/>
      <c r="B148" s="598"/>
      <c r="C148" s="223" t="s">
        <v>565</v>
      </c>
      <c r="D148" s="224">
        <v>1</v>
      </c>
      <c r="E148" s="224">
        <v>1</v>
      </c>
      <c r="F148" s="224" t="s">
        <v>439</v>
      </c>
      <c r="G148" s="224" t="s">
        <v>466</v>
      </c>
      <c r="H148" s="191">
        <v>1</v>
      </c>
      <c r="I148" s="209">
        <v>1</v>
      </c>
      <c r="J148" s="209"/>
      <c r="K148" s="209"/>
      <c r="L148" s="209"/>
      <c r="M148" s="222" t="s">
        <v>445</v>
      </c>
      <c r="N148" s="225" t="s">
        <v>25</v>
      </c>
      <c r="O148" s="225" t="s">
        <v>360</v>
      </c>
      <c r="P148" s="225" t="s">
        <v>446</v>
      </c>
      <c r="Q148" s="226"/>
      <c r="R148" s="226"/>
    </row>
    <row r="149" spans="1:18" ht="38.25" hidden="1">
      <c r="A149" s="597"/>
      <c r="B149" s="598"/>
      <c r="C149" s="223" t="s">
        <v>566</v>
      </c>
      <c r="D149" s="224">
        <v>1</v>
      </c>
      <c r="E149" s="224">
        <v>1</v>
      </c>
      <c r="F149" s="224" t="s">
        <v>439</v>
      </c>
      <c r="G149" s="224" t="s">
        <v>466</v>
      </c>
      <c r="H149" s="191">
        <v>1</v>
      </c>
      <c r="I149" s="209">
        <v>1</v>
      </c>
      <c r="J149" s="209"/>
      <c r="K149" s="209"/>
      <c r="L149" s="209"/>
      <c r="M149" s="222" t="s">
        <v>445</v>
      </c>
      <c r="N149" s="225" t="s">
        <v>25</v>
      </c>
      <c r="O149" s="225" t="s">
        <v>360</v>
      </c>
      <c r="P149" s="225" t="s">
        <v>446</v>
      </c>
      <c r="Q149" s="226"/>
      <c r="R149" s="226"/>
    </row>
    <row r="150" spans="1:18" ht="38.25" hidden="1">
      <c r="A150" s="597"/>
      <c r="B150" s="598"/>
      <c r="C150" s="223" t="s">
        <v>567</v>
      </c>
      <c r="D150" s="224">
        <v>1</v>
      </c>
      <c r="E150" s="224">
        <v>1</v>
      </c>
      <c r="F150" s="224" t="s">
        <v>439</v>
      </c>
      <c r="G150" s="224" t="s">
        <v>466</v>
      </c>
      <c r="H150" s="191">
        <v>1</v>
      </c>
      <c r="I150" s="209">
        <v>1</v>
      </c>
      <c r="J150" s="209"/>
      <c r="K150" s="209"/>
      <c r="L150" s="209"/>
      <c r="M150" s="222" t="s">
        <v>445</v>
      </c>
      <c r="N150" s="225" t="s">
        <v>25</v>
      </c>
      <c r="O150" s="225" t="s">
        <v>360</v>
      </c>
      <c r="P150" s="225" t="s">
        <v>446</v>
      </c>
      <c r="Q150" s="226"/>
      <c r="R150" s="226"/>
    </row>
    <row r="151" spans="1:18" hidden="1">
      <c r="A151" s="227"/>
      <c r="B151" s="228"/>
      <c r="C151" s="228"/>
      <c r="D151" s="228"/>
      <c r="E151" s="228"/>
      <c r="F151" s="228"/>
      <c r="G151" s="228"/>
      <c r="H151" s="229"/>
      <c r="I151" s="230"/>
      <c r="J151" s="230"/>
      <c r="K151" s="230"/>
      <c r="L151" s="230"/>
      <c r="M151" s="228"/>
      <c r="N151" s="228"/>
      <c r="O151" s="228"/>
      <c r="P151" s="228"/>
      <c r="Q151" s="228"/>
      <c r="R151" s="231"/>
    </row>
  </sheetData>
  <mergeCells count="122">
    <mergeCell ref="B144:B145"/>
    <mergeCell ref="B146:C146"/>
    <mergeCell ref="I146:K146"/>
    <mergeCell ref="A147:A150"/>
    <mergeCell ref="B147:B150"/>
    <mergeCell ref="B134:C134"/>
    <mergeCell ref="I134:K134"/>
    <mergeCell ref="B135:B137"/>
    <mergeCell ref="B138:C138"/>
    <mergeCell ref="I138:K138"/>
    <mergeCell ref="B139:B142"/>
    <mergeCell ref="I124:K124"/>
    <mergeCell ref="B125:B133"/>
    <mergeCell ref="B104:C104"/>
    <mergeCell ref="I104:K104"/>
    <mergeCell ref="B105:B110"/>
    <mergeCell ref="B111:C111"/>
    <mergeCell ref="I111:K111"/>
    <mergeCell ref="B112:B117"/>
    <mergeCell ref="B143:C143"/>
    <mergeCell ref="I143:K143"/>
    <mergeCell ref="A65:A67"/>
    <mergeCell ref="B65:C65"/>
    <mergeCell ref="I65:K65"/>
    <mergeCell ref="B93:B96"/>
    <mergeCell ref="B97:C97"/>
    <mergeCell ref="I97:K97"/>
    <mergeCell ref="B99:C99"/>
    <mergeCell ref="I99:K99"/>
    <mergeCell ref="B100:B103"/>
    <mergeCell ref="B84:B86"/>
    <mergeCell ref="B87:C87"/>
    <mergeCell ref="I87:K87"/>
    <mergeCell ref="B88:B91"/>
    <mergeCell ref="B92:C92"/>
    <mergeCell ref="I92:K92"/>
    <mergeCell ref="R65:R146"/>
    <mergeCell ref="B66:B67"/>
    <mergeCell ref="G66:G67"/>
    <mergeCell ref="B68:C68"/>
    <mergeCell ref="I68:K68"/>
    <mergeCell ref="B69:B73"/>
    <mergeCell ref="B74:C74"/>
    <mergeCell ref="R58:R64"/>
    <mergeCell ref="B60:C60"/>
    <mergeCell ref="I60:K60"/>
    <mergeCell ref="B61:B63"/>
    <mergeCell ref="B64:C64"/>
    <mergeCell ref="I64:K64"/>
    <mergeCell ref="I74:K74"/>
    <mergeCell ref="B75:B76"/>
    <mergeCell ref="B77:C77"/>
    <mergeCell ref="I77:K77"/>
    <mergeCell ref="B78:B82"/>
    <mergeCell ref="B83:C83"/>
    <mergeCell ref="I83:K83"/>
    <mergeCell ref="B118:C118"/>
    <mergeCell ref="I118:K118"/>
    <mergeCell ref="B119:B123"/>
    <mergeCell ref="B124:C124"/>
    <mergeCell ref="B51:B54"/>
    <mergeCell ref="B55:C55"/>
    <mergeCell ref="I55:K55"/>
    <mergeCell ref="B56:B57"/>
    <mergeCell ref="B58:C58"/>
    <mergeCell ref="I58:K58"/>
    <mergeCell ref="B38:C38"/>
    <mergeCell ref="I38:K38"/>
    <mergeCell ref="R38:R55"/>
    <mergeCell ref="B39:B45"/>
    <mergeCell ref="I39:K39"/>
    <mergeCell ref="B46:C46"/>
    <mergeCell ref="I46:K46"/>
    <mergeCell ref="B47:B49"/>
    <mergeCell ref="B50:C50"/>
    <mergeCell ref="I50:K50"/>
    <mergeCell ref="I34:K34"/>
    <mergeCell ref="I35:K35"/>
    <mergeCell ref="I36:K36"/>
    <mergeCell ref="I37:K37"/>
    <mergeCell ref="I25:K25"/>
    <mergeCell ref="B26:C26"/>
    <mergeCell ref="I26:K26"/>
    <mergeCell ref="B27:B31"/>
    <mergeCell ref="I27:K27"/>
    <mergeCell ref="I28:K28"/>
    <mergeCell ref="I29:K29"/>
    <mergeCell ref="I30:K30"/>
    <mergeCell ref="I31:K31"/>
    <mergeCell ref="B11:C11"/>
    <mergeCell ref="I11:K11"/>
    <mergeCell ref="B12:C12"/>
    <mergeCell ref="I12:K12"/>
    <mergeCell ref="Q12:Q146"/>
    <mergeCell ref="B13:B17"/>
    <mergeCell ref="I13:K13"/>
    <mergeCell ref="I14:K14"/>
    <mergeCell ref="I15:K15"/>
    <mergeCell ref="I16:K16"/>
    <mergeCell ref="I17:K17"/>
    <mergeCell ref="B18:C18"/>
    <mergeCell ref="I18:K18"/>
    <mergeCell ref="B19:B25"/>
    <mergeCell ref="I19:K19"/>
    <mergeCell ref="I20:K20"/>
    <mergeCell ref="I21:K21"/>
    <mergeCell ref="I22:K22"/>
    <mergeCell ref="I23:K23"/>
    <mergeCell ref="I24:K24"/>
    <mergeCell ref="B32:C32"/>
    <mergeCell ref="I32:K32"/>
    <mergeCell ref="B33:B37"/>
    <mergeCell ref="I33:K33"/>
    <mergeCell ref="A7:R8"/>
    <mergeCell ref="B10:L10"/>
    <mergeCell ref="M10:P10"/>
    <mergeCell ref="Q10:R10"/>
    <mergeCell ref="G1:R4"/>
    <mergeCell ref="T3:V3"/>
    <mergeCell ref="T4:V4"/>
    <mergeCell ref="H5:M5"/>
    <mergeCell ref="P5:Q5"/>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9BE7-52F9-4831-83E0-77B5406CBD24}">
  <sheetPr>
    <tabColor theme="4" tint="0.79998168889431442"/>
  </sheetPr>
  <dimension ref="A1:V19"/>
  <sheetViews>
    <sheetView topLeftCell="E4" zoomScale="40" zoomScaleNormal="40" zoomScaleSheetLayoutView="85" zoomScalePageLayoutView="70" workbookViewId="0">
      <selection activeCell="L87" sqref="L87"/>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32" bestFit="1" customWidth="1"/>
    <col min="9" max="11" width="3.28515625" style="133" customWidth="1"/>
    <col min="12" max="12" width="9.85546875" style="133"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512" t="s">
        <v>1474</v>
      </c>
      <c r="H1" s="512"/>
      <c r="I1" s="512"/>
      <c r="J1" s="512"/>
      <c r="K1" s="512"/>
      <c r="L1" s="512"/>
      <c r="M1" s="512"/>
      <c r="N1" s="512"/>
      <c r="O1" s="512"/>
      <c r="P1" s="512"/>
      <c r="Q1" s="512"/>
      <c r="R1" s="512"/>
    </row>
    <row r="2" spans="1:22" ht="19.5" customHeight="1">
      <c r="A2" s="1"/>
      <c r="B2" s="3"/>
      <c r="C2" s="3"/>
      <c r="D2" s="3"/>
      <c r="E2" s="3"/>
      <c r="F2" s="3"/>
      <c r="G2" s="512"/>
      <c r="H2" s="512"/>
      <c r="I2" s="512"/>
      <c r="J2" s="512"/>
      <c r="K2" s="512"/>
      <c r="L2" s="512"/>
      <c r="M2" s="512"/>
      <c r="N2" s="512"/>
      <c r="O2" s="512"/>
      <c r="P2" s="512"/>
      <c r="Q2" s="512"/>
      <c r="R2" s="512"/>
    </row>
    <row r="3" spans="1:22" ht="19.5" customHeight="1">
      <c r="A3" s="1"/>
      <c r="B3" s="4"/>
      <c r="C3" s="3"/>
      <c r="D3" s="3"/>
      <c r="E3" s="3"/>
      <c r="F3" s="3"/>
      <c r="G3" s="512"/>
      <c r="H3" s="512"/>
      <c r="I3" s="512"/>
      <c r="J3" s="512"/>
      <c r="K3" s="512"/>
      <c r="L3" s="512"/>
      <c r="M3" s="512"/>
      <c r="N3" s="512"/>
      <c r="O3" s="512"/>
      <c r="P3" s="512"/>
      <c r="Q3" s="512"/>
      <c r="R3" s="512"/>
      <c r="T3" s="513"/>
      <c r="U3" s="513"/>
      <c r="V3" s="513"/>
    </row>
    <row r="4" spans="1:22" ht="36" customHeight="1" thickBot="1">
      <c r="A4" s="1"/>
      <c r="B4" s="5"/>
      <c r="C4" s="5"/>
      <c r="D4" s="5"/>
      <c r="E4" s="5"/>
      <c r="F4" s="5"/>
      <c r="G4" s="512"/>
      <c r="H4" s="512"/>
      <c r="I4" s="512"/>
      <c r="J4" s="512"/>
      <c r="K4" s="512"/>
      <c r="L4" s="512"/>
      <c r="M4" s="512"/>
      <c r="N4" s="512"/>
      <c r="O4" s="512"/>
      <c r="P4" s="512"/>
      <c r="Q4" s="512"/>
      <c r="R4" s="512"/>
      <c r="T4" s="514"/>
      <c r="U4" s="514"/>
      <c r="V4" s="514"/>
    </row>
    <row r="5" spans="1:22" ht="19.5" thickTop="1">
      <c r="A5" s="6"/>
      <c r="B5" s="7"/>
      <c r="C5" s="8"/>
      <c r="D5" s="9"/>
      <c r="E5" s="9"/>
      <c r="F5" s="9"/>
      <c r="G5" s="9"/>
      <c r="H5" s="515"/>
      <c r="I5" s="515"/>
      <c r="J5" s="515"/>
      <c r="K5" s="515"/>
      <c r="L5" s="515"/>
      <c r="M5" s="515"/>
      <c r="N5" s="9"/>
      <c r="O5" s="9"/>
      <c r="P5" s="516"/>
      <c r="Q5" s="516"/>
      <c r="R5" s="10"/>
    </row>
    <row r="6" spans="1:22" ht="9" customHeight="1" thickBot="1">
      <c r="A6" s="11"/>
      <c r="B6" s="12"/>
      <c r="C6" s="13"/>
      <c r="D6" s="14"/>
      <c r="E6" s="14"/>
      <c r="F6" s="15"/>
      <c r="G6" s="14"/>
      <c r="H6" s="16"/>
      <c r="I6" s="17"/>
      <c r="J6" s="17"/>
      <c r="K6" s="18"/>
      <c r="L6" s="18"/>
      <c r="M6" s="14"/>
      <c r="N6" s="19"/>
      <c r="O6" s="19"/>
      <c r="P6" s="12"/>
      <c r="Q6" s="12"/>
      <c r="R6" s="12"/>
    </row>
    <row r="7" spans="1:22" ht="15.75" customHeight="1" thickTop="1">
      <c r="A7" s="506" t="s">
        <v>354</v>
      </c>
      <c r="B7" s="507"/>
      <c r="C7" s="507"/>
      <c r="D7" s="507"/>
      <c r="E7" s="507"/>
      <c r="F7" s="507"/>
      <c r="G7" s="507"/>
      <c r="H7" s="507"/>
      <c r="I7" s="507"/>
      <c r="J7" s="507"/>
      <c r="K7" s="507"/>
      <c r="L7" s="507"/>
      <c r="M7" s="507"/>
      <c r="N7" s="507"/>
      <c r="O7" s="507"/>
      <c r="P7" s="507"/>
      <c r="Q7" s="507"/>
      <c r="R7" s="508"/>
    </row>
    <row r="8" spans="1:22" ht="15.75" customHeight="1" thickBot="1">
      <c r="A8" s="509"/>
      <c r="B8" s="510"/>
      <c r="C8" s="510"/>
      <c r="D8" s="510"/>
      <c r="E8" s="510"/>
      <c r="F8" s="510"/>
      <c r="G8" s="510"/>
      <c r="H8" s="510"/>
      <c r="I8" s="510"/>
      <c r="J8" s="510"/>
      <c r="K8" s="510"/>
      <c r="L8" s="510"/>
      <c r="M8" s="510"/>
      <c r="N8" s="510"/>
      <c r="O8" s="510"/>
      <c r="P8" s="510"/>
      <c r="Q8" s="510"/>
      <c r="R8" s="511"/>
    </row>
    <row r="9" spans="1:22" ht="13.5" customHeight="1" thickTop="1" thickBot="1">
      <c r="A9" s="6"/>
      <c r="B9" s="20"/>
      <c r="C9" s="21"/>
      <c r="D9" s="22"/>
      <c r="E9" s="22"/>
      <c r="F9" s="22"/>
      <c r="G9" s="22"/>
      <c r="H9" s="23"/>
      <c r="I9" s="24"/>
      <c r="J9" s="24"/>
      <c r="K9" s="24"/>
      <c r="L9" s="24"/>
      <c r="M9" s="22"/>
      <c r="N9" s="22"/>
      <c r="O9" s="22"/>
      <c r="P9" s="25"/>
      <c r="Q9" s="25"/>
      <c r="R9" s="25"/>
    </row>
    <row r="10" spans="1:22" ht="31.5">
      <c r="A10" s="162" t="s">
        <v>1</v>
      </c>
      <c r="B10" s="599" t="s">
        <v>2</v>
      </c>
      <c r="C10" s="600"/>
      <c r="D10" s="600"/>
      <c r="E10" s="600"/>
      <c r="F10" s="600"/>
      <c r="G10" s="600"/>
      <c r="H10" s="600"/>
      <c r="I10" s="600"/>
      <c r="J10" s="600"/>
      <c r="K10" s="600"/>
      <c r="L10" s="600"/>
      <c r="M10" s="599" t="s">
        <v>3</v>
      </c>
      <c r="N10" s="600"/>
      <c r="O10" s="600"/>
      <c r="P10" s="600"/>
      <c r="Q10" s="599" t="s">
        <v>4</v>
      </c>
      <c r="R10" s="601"/>
    </row>
    <row r="11" spans="1:22" ht="42" customHeight="1">
      <c r="A11" s="163" t="s">
        <v>6</v>
      </c>
      <c r="B11" s="529" t="s">
        <v>7</v>
      </c>
      <c r="C11" s="530"/>
      <c r="D11" s="28" t="s">
        <v>8</v>
      </c>
      <c r="E11" s="28" t="s">
        <v>9</v>
      </c>
      <c r="F11" s="28" t="s">
        <v>10</v>
      </c>
      <c r="G11" s="28" t="s">
        <v>11</v>
      </c>
      <c r="H11" s="164" t="s">
        <v>12</v>
      </c>
      <c r="I11" s="523" t="s">
        <v>1473</v>
      </c>
      <c r="J11" s="523"/>
      <c r="K11" s="523"/>
      <c r="L11" s="487" t="s">
        <v>1472</v>
      </c>
      <c r="M11" s="30" t="s">
        <v>13</v>
      </c>
      <c r="N11" s="30" t="s">
        <v>14</v>
      </c>
      <c r="O11" s="30" t="s">
        <v>15</v>
      </c>
      <c r="P11" s="30" t="s">
        <v>16</v>
      </c>
      <c r="Q11" s="30" t="s">
        <v>17</v>
      </c>
      <c r="R11" s="165" t="s">
        <v>18</v>
      </c>
    </row>
    <row r="12" spans="1:22" ht="177" customHeight="1">
      <c r="A12" s="166">
        <v>1</v>
      </c>
      <c r="B12" s="605" t="s">
        <v>355</v>
      </c>
      <c r="C12" s="605"/>
      <c r="D12" s="167" t="s">
        <v>356</v>
      </c>
      <c r="E12" s="168">
        <v>1</v>
      </c>
      <c r="F12" s="167" t="s">
        <v>357</v>
      </c>
      <c r="G12" s="167" t="s">
        <v>358</v>
      </c>
      <c r="H12" s="169">
        <v>1</v>
      </c>
      <c r="I12" s="606">
        <v>1</v>
      </c>
      <c r="J12" s="606"/>
      <c r="K12" s="606"/>
      <c r="L12" s="491">
        <v>1</v>
      </c>
      <c r="M12" s="149" t="s">
        <v>359</v>
      </c>
      <c r="N12" s="149" t="s">
        <v>25</v>
      </c>
      <c r="O12" s="149" t="s">
        <v>360</v>
      </c>
      <c r="P12" s="149" t="s">
        <v>361</v>
      </c>
      <c r="Q12" s="170">
        <v>2000000</v>
      </c>
      <c r="R12" s="171" t="s">
        <v>362</v>
      </c>
    </row>
    <row r="13" spans="1:22" ht="150" hidden="1">
      <c r="A13" s="602"/>
      <c r="B13" s="543" t="s">
        <v>363</v>
      </c>
      <c r="C13" s="81" t="s">
        <v>364</v>
      </c>
      <c r="D13" s="222"/>
      <c r="E13" s="172"/>
      <c r="F13" s="222"/>
      <c r="G13" s="222"/>
      <c r="H13" s="173"/>
      <c r="I13" s="174"/>
      <c r="J13" s="174"/>
      <c r="K13" s="174"/>
      <c r="L13" s="174"/>
      <c r="M13" s="222"/>
      <c r="N13" s="222"/>
      <c r="O13" s="222"/>
      <c r="P13" s="222"/>
      <c r="Q13" s="175"/>
      <c r="R13" s="176"/>
    </row>
    <row r="14" spans="1:22" ht="90" hidden="1">
      <c r="A14" s="602"/>
      <c r="B14" s="543"/>
      <c r="C14" s="106" t="s">
        <v>365</v>
      </c>
      <c r="D14" s="222"/>
      <c r="E14" s="222"/>
      <c r="F14" s="222"/>
      <c r="G14" s="222"/>
      <c r="H14" s="173"/>
      <c r="I14" s="174"/>
      <c r="J14" s="174"/>
      <c r="K14" s="174" t="s">
        <v>366</v>
      </c>
      <c r="L14" s="174"/>
      <c r="M14" s="177"/>
      <c r="N14" s="177"/>
      <c r="O14" s="177"/>
      <c r="P14" s="177"/>
      <c r="Q14" s="177"/>
      <c r="R14" s="178"/>
    </row>
    <row r="15" spans="1:22" ht="150" hidden="1">
      <c r="A15" s="602"/>
      <c r="B15" s="543"/>
      <c r="C15" s="179" t="s">
        <v>367</v>
      </c>
      <c r="D15" s="222"/>
      <c r="E15" s="222"/>
      <c r="F15" s="222"/>
      <c r="G15" s="222"/>
      <c r="H15" s="173"/>
      <c r="I15" s="174"/>
      <c r="J15" s="174"/>
      <c r="K15" s="174"/>
      <c r="L15" s="174"/>
      <c r="M15" s="177"/>
      <c r="N15" s="177"/>
      <c r="O15" s="177"/>
      <c r="P15" s="177"/>
      <c r="Q15" s="177"/>
      <c r="R15" s="178"/>
    </row>
    <row r="16" spans="1:22" ht="195" hidden="1">
      <c r="A16" s="602"/>
      <c r="B16" s="543"/>
      <c r="C16" s="179" t="s">
        <v>368</v>
      </c>
      <c r="D16" s="222"/>
      <c r="E16" s="222"/>
      <c r="F16" s="222"/>
      <c r="G16" s="222"/>
      <c r="H16" s="173"/>
      <c r="I16" s="174"/>
      <c r="J16" s="174"/>
      <c r="K16" s="174"/>
      <c r="L16" s="174"/>
      <c r="M16" s="177"/>
      <c r="N16" s="177"/>
      <c r="O16" s="177"/>
      <c r="P16" s="177"/>
      <c r="Q16" s="177"/>
      <c r="R16" s="178"/>
    </row>
    <row r="17" spans="1:18" ht="90" hidden="1">
      <c r="A17" s="602"/>
      <c r="B17" s="543"/>
      <c r="C17" s="179" t="s">
        <v>369</v>
      </c>
      <c r="D17" s="222"/>
      <c r="E17" s="222"/>
      <c r="F17" s="222"/>
      <c r="G17" s="222"/>
      <c r="H17" s="173"/>
      <c r="I17" s="174"/>
      <c r="J17" s="174"/>
      <c r="K17" s="174"/>
      <c r="L17" s="174"/>
      <c r="M17" s="177"/>
      <c r="N17" s="177"/>
      <c r="O17" s="177"/>
      <c r="P17" s="177"/>
      <c r="Q17" s="177"/>
      <c r="R17" s="178"/>
    </row>
    <row r="18" spans="1:18" ht="150" hidden="1">
      <c r="A18" s="602"/>
      <c r="B18" s="543"/>
      <c r="C18" s="179" t="s">
        <v>370</v>
      </c>
      <c r="D18" s="222"/>
      <c r="E18" s="222"/>
      <c r="F18" s="222"/>
      <c r="G18" s="222"/>
      <c r="H18" s="173"/>
      <c r="I18" s="174"/>
      <c r="J18" s="174"/>
      <c r="K18" s="174"/>
      <c r="L18" s="174"/>
      <c r="M18" s="177"/>
      <c r="N18" s="177"/>
      <c r="O18" s="177"/>
      <c r="P18" s="177"/>
      <c r="Q18" s="177"/>
      <c r="R18" s="178"/>
    </row>
    <row r="19" spans="1:18" ht="51.75" hidden="1" thickBot="1">
      <c r="A19" s="603"/>
      <c r="B19" s="604"/>
      <c r="C19" s="180" t="s">
        <v>371</v>
      </c>
      <c r="D19" s="180"/>
      <c r="E19" s="180"/>
      <c r="F19" s="180"/>
      <c r="G19" s="180"/>
      <c r="H19" s="181"/>
      <c r="I19" s="182"/>
      <c r="J19" s="182"/>
      <c r="K19" s="182"/>
      <c r="L19" s="182"/>
      <c r="M19" s="183"/>
      <c r="N19" s="183"/>
      <c r="O19" s="183"/>
      <c r="P19" s="183"/>
      <c r="Q19" s="183"/>
      <c r="R19" s="184"/>
    </row>
  </sheetData>
  <mergeCells count="15">
    <mergeCell ref="B10:L10"/>
    <mergeCell ref="M10:P10"/>
    <mergeCell ref="Q10:R10"/>
    <mergeCell ref="G1:R4"/>
    <mergeCell ref="A13:A19"/>
    <mergeCell ref="B13:B19"/>
    <mergeCell ref="B11:C11"/>
    <mergeCell ref="I11:K11"/>
    <mergeCell ref="B12:C12"/>
    <mergeCell ref="I12:K12"/>
    <mergeCell ref="T3:V3"/>
    <mergeCell ref="T4:V4"/>
    <mergeCell ref="H5:M5"/>
    <mergeCell ref="P5:Q5"/>
    <mergeCell ref="A7:R8"/>
  </mergeCells>
  <dataValidations count="1">
    <dataValidation allowBlank="1" showInputMessage="1" showErrorMessage="1" error="$" sqref="Q12" xr:uid="{3581619D-38D1-4312-9692-EEDDA5D43555}"/>
  </dataValidation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F8358-C229-4F03-8C72-1697F25A9DF0}">
  <sheetPr>
    <tabColor theme="4" tint="0.79998168889431442"/>
  </sheetPr>
  <dimension ref="A1:V392"/>
  <sheetViews>
    <sheetView topLeftCell="A377" zoomScale="40" zoomScaleNormal="40" zoomScaleSheetLayoutView="100" zoomScalePageLayoutView="70" workbookViewId="0">
      <selection activeCell="L87" sqref="L87"/>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32" bestFit="1" customWidth="1"/>
    <col min="9" max="11" width="3.28515625" style="133" customWidth="1"/>
    <col min="12" max="12" width="9.85546875" style="133"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512" t="s">
        <v>1474</v>
      </c>
      <c r="H1" s="512"/>
      <c r="I1" s="512"/>
      <c r="J1" s="512"/>
      <c r="K1" s="512"/>
      <c r="L1" s="512"/>
      <c r="M1" s="512"/>
      <c r="N1" s="512"/>
      <c r="O1" s="512"/>
      <c r="P1" s="512"/>
      <c r="Q1" s="512"/>
      <c r="R1" s="512"/>
    </row>
    <row r="2" spans="1:22" ht="19.5" customHeight="1">
      <c r="A2" s="1"/>
      <c r="B2" s="3"/>
      <c r="C2" s="3"/>
      <c r="D2" s="3"/>
      <c r="E2" s="3"/>
      <c r="F2" s="3"/>
      <c r="G2" s="512"/>
      <c r="H2" s="512"/>
      <c r="I2" s="512"/>
      <c r="J2" s="512"/>
      <c r="K2" s="512"/>
      <c r="L2" s="512"/>
      <c r="M2" s="512"/>
      <c r="N2" s="512"/>
      <c r="O2" s="512"/>
      <c r="P2" s="512"/>
      <c r="Q2" s="512"/>
      <c r="R2" s="512"/>
    </row>
    <row r="3" spans="1:22" ht="19.5" customHeight="1">
      <c r="A3" s="1"/>
      <c r="B3" s="4"/>
      <c r="C3" s="3"/>
      <c r="D3" s="3"/>
      <c r="E3" s="3"/>
      <c r="F3" s="3"/>
      <c r="G3" s="512"/>
      <c r="H3" s="512"/>
      <c r="I3" s="512"/>
      <c r="J3" s="512"/>
      <c r="K3" s="512"/>
      <c r="L3" s="512"/>
      <c r="M3" s="512"/>
      <c r="N3" s="512"/>
      <c r="O3" s="512"/>
      <c r="P3" s="512"/>
      <c r="Q3" s="512"/>
      <c r="R3" s="512"/>
      <c r="T3" s="513"/>
      <c r="U3" s="513"/>
      <c r="V3" s="513"/>
    </row>
    <row r="4" spans="1:22" ht="36" customHeight="1" thickBot="1">
      <c r="A4" s="1"/>
      <c r="B4" s="5"/>
      <c r="C4" s="5"/>
      <c r="D4" s="5"/>
      <c r="E4" s="5"/>
      <c r="F4" s="5"/>
      <c r="G4" s="512"/>
      <c r="H4" s="512"/>
      <c r="I4" s="512"/>
      <c r="J4" s="512"/>
      <c r="K4" s="512"/>
      <c r="L4" s="512"/>
      <c r="M4" s="512"/>
      <c r="N4" s="512"/>
      <c r="O4" s="512"/>
      <c r="P4" s="512"/>
      <c r="Q4" s="512"/>
      <c r="R4" s="512"/>
      <c r="T4" s="514"/>
      <c r="U4" s="514"/>
      <c r="V4" s="514"/>
    </row>
    <row r="5" spans="1:22" ht="19.5" thickTop="1">
      <c r="A5" s="6"/>
      <c r="B5" s="7"/>
      <c r="C5" s="8"/>
      <c r="D5" s="9"/>
      <c r="E5" s="9"/>
      <c r="F5" s="9"/>
      <c r="G5" s="9"/>
      <c r="H5" s="515"/>
      <c r="I5" s="515"/>
      <c r="J5" s="515"/>
      <c r="K5" s="515"/>
      <c r="L5" s="515"/>
      <c r="M5" s="515"/>
      <c r="N5" s="9"/>
      <c r="O5" s="9"/>
      <c r="P5" s="516"/>
      <c r="Q5" s="516"/>
      <c r="R5" s="10"/>
    </row>
    <row r="6" spans="1:22" ht="9" customHeight="1" thickBot="1">
      <c r="A6" s="11"/>
      <c r="B6" s="12"/>
      <c r="C6" s="13"/>
      <c r="D6" s="14"/>
      <c r="E6" s="14"/>
      <c r="F6" s="15"/>
      <c r="G6" s="14"/>
      <c r="H6" s="16"/>
      <c r="I6" s="17"/>
      <c r="J6" s="17"/>
      <c r="K6" s="18"/>
      <c r="L6" s="18"/>
      <c r="M6" s="14"/>
      <c r="N6" s="19"/>
      <c r="O6" s="19"/>
      <c r="P6" s="12"/>
      <c r="Q6" s="12"/>
      <c r="R6" s="12"/>
    </row>
    <row r="7" spans="1:22" ht="15" customHeight="1" thickTop="1">
      <c r="A7" s="506" t="s">
        <v>1100</v>
      </c>
      <c r="B7" s="507"/>
      <c r="C7" s="507"/>
      <c r="D7" s="507"/>
      <c r="E7" s="507"/>
      <c r="F7" s="507"/>
      <c r="G7" s="507"/>
      <c r="H7" s="507"/>
      <c r="I7" s="507"/>
      <c r="J7" s="507"/>
      <c r="K7" s="507"/>
      <c r="L7" s="507"/>
      <c r="M7" s="507"/>
      <c r="N7" s="507"/>
      <c r="O7" s="507"/>
      <c r="P7" s="507"/>
      <c r="Q7" s="507"/>
      <c r="R7" s="508"/>
    </row>
    <row r="8" spans="1:22" ht="15.75" customHeight="1" thickBot="1">
      <c r="A8" s="509"/>
      <c r="B8" s="510"/>
      <c r="C8" s="510"/>
      <c r="D8" s="510"/>
      <c r="E8" s="510"/>
      <c r="F8" s="510"/>
      <c r="G8" s="510"/>
      <c r="H8" s="510"/>
      <c r="I8" s="510"/>
      <c r="J8" s="510"/>
      <c r="K8" s="510"/>
      <c r="L8" s="510"/>
      <c r="M8" s="510"/>
      <c r="N8" s="510"/>
      <c r="O8" s="510"/>
      <c r="P8" s="510"/>
      <c r="Q8" s="510"/>
      <c r="R8" s="511"/>
    </row>
    <row r="9" spans="1:22" ht="11.25" customHeight="1" thickTop="1">
      <c r="A9" s="614"/>
      <c r="B9" s="615"/>
      <c r="C9" s="615"/>
      <c r="D9" s="615"/>
      <c r="E9" s="615"/>
      <c r="F9" s="615"/>
      <c r="G9" s="615"/>
      <c r="H9" s="615"/>
      <c r="I9" s="615"/>
      <c r="J9" s="615"/>
      <c r="K9" s="615"/>
      <c r="L9" s="615"/>
      <c r="M9" s="615"/>
      <c r="N9" s="615"/>
      <c r="O9" s="615"/>
      <c r="P9" s="615"/>
      <c r="Q9" s="615"/>
      <c r="R9" s="616"/>
    </row>
    <row r="10" spans="1:22" ht="31.5">
      <c r="A10" s="449" t="s">
        <v>1</v>
      </c>
      <c r="B10" s="611" t="s">
        <v>2</v>
      </c>
      <c r="C10" s="612"/>
      <c r="D10" s="612"/>
      <c r="E10" s="612"/>
      <c r="F10" s="612"/>
      <c r="G10" s="612"/>
      <c r="H10" s="612"/>
      <c r="I10" s="612"/>
      <c r="J10" s="612"/>
      <c r="K10" s="612"/>
      <c r="L10" s="612"/>
      <c r="M10" s="611" t="s">
        <v>3</v>
      </c>
      <c r="N10" s="612"/>
      <c r="O10" s="612"/>
      <c r="P10" s="612"/>
      <c r="Q10" s="613" t="s">
        <v>4</v>
      </c>
      <c r="R10" s="612"/>
    </row>
    <row r="11" spans="1:22" ht="42" customHeight="1">
      <c r="A11" s="450" t="s">
        <v>6</v>
      </c>
      <c r="B11" s="607" t="s">
        <v>7</v>
      </c>
      <c r="C11" s="608"/>
      <c r="D11" s="451" t="s">
        <v>8</v>
      </c>
      <c r="E11" s="451" t="s">
        <v>9</v>
      </c>
      <c r="F11" s="451" t="s">
        <v>10</v>
      </c>
      <c r="G11" s="451" t="s">
        <v>11</v>
      </c>
      <c r="H11" s="29" t="s">
        <v>12</v>
      </c>
      <c r="I11" s="523" t="s">
        <v>1473</v>
      </c>
      <c r="J11" s="523"/>
      <c r="K11" s="523"/>
      <c r="L11" s="487" t="s">
        <v>1472</v>
      </c>
      <c r="M11" s="30" t="s">
        <v>13</v>
      </c>
      <c r="N11" s="30" t="s">
        <v>14</v>
      </c>
      <c r="O11" s="30" t="s">
        <v>15</v>
      </c>
      <c r="P11" s="30" t="s">
        <v>16</v>
      </c>
      <c r="Q11" s="30" t="s">
        <v>17</v>
      </c>
      <c r="R11" s="30" t="s">
        <v>18</v>
      </c>
    </row>
    <row r="12" spans="1:22" ht="117.75" customHeight="1">
      <c r="A12" s="452" t="s">
        <v>1101</v>
      </c>
      <c r="B12" s="609" t="s">
        <v>1102</v>
      </c>
      <c r="C12" s="609"/>
      <c r="D12" s="32" t="s">
        <v>1103</v>
      </c>
      <c r="E12" s="453">
        <v>0</v>
      </c>
      <c r="F12" s="59" t="s">
        <v>1104</v>
      </c>
      <c r="G12" s="32" t="s">
        <v>1105</v>
      </c>
      <c r="H12" s="454">
        <v>3804</v>
      </c>
      <c r="I12" s="588">
        <v>2.14</v>
      </c>
      <c r="J12" s="589"/>
      <c r="K12" s="590"/>
      <c r="L12" s="505">
        <v>214</v>
      </c>
      <c r="M12" s="62" t="str">
        <f>+M14</f>
        <v>Que no se realice la solicitud</v>
      </c>
      <c r="N12" s="32" t="s">
        <v>14</v>
      </c>
      <c r="O12" s="32" t="s">
        <v>15</v>
      </c>
      <c r="P12" s="32" t="str">
        <f>+P14</f>
        <v>Tramitar las solicitudes a tiempo y dar seguimiento al proceso.</v>
      </c>
      <c r="Q12" s="455">
        <f>+Q13</f>
        <v>4000000</v>
      </c>
      <c r="R12" s="456" t="str">
        <f>+R13</f>
        <v>Materiales de plomería, construcción, tuberías, herramientas, equipos de seguridad e industrial.</v>
      </c>
    </row>
    <row r="13" spans="1:22" ht="45" hidden="1">
      <c r="A13" s="610"/>
      <c r="B13" s="573" t="s">
        <v>381</v>
      </c>
      <c r="C13" s="81" t="s">
        <v>1106</v>
      </c>
      <c r="D13" s="42"/>
      <c r="E13" s="465">
        <v>2000</v>
      </c>
      <c r="F13" s="51"/>
      <c r="G13" s="42" t="s">
        <v>1105</v>
      </c>
      <c r="H13" s="457">
        <f>SUM(I13:L13)</f>
        <v>200</v>
      </c>
      <c r="I13" s="458"/>
      <c r="J13" s="458">
        <v>0</v>
      </c>
      <c r="K13" s="459">
        <v>200</v>
      </c>
      <c r="L13" s="459"/>
      <c r="M13" s="51" t="s">
        <v>1107</v>
      </c>
      <c r="N13" s="42" t="s">
        <v>14</v>
      </c>
      <c r="O13" s="42" t="s">
        <v>15</v>
      </c>
      <c r="P13" s="44" t="s">
        <v>1108</v>
      </c>
      <c r="Q13" s="617">
        <v>4000000</v>
      </c>
      <c r="R13" s="619" t="s">
        <v>1109</v>
      </c>
    </row>
    <row r="14" spans="1:22" ht="45" hidden="1">
      <c r="A14" s="610"/>
      <c r="B14" s="530"/>
      <c r="C14" s="81" t="s">
        <v>1110</v>
      </c>
      <c r="D14" s="42"/>
      <c r="E14" s="465">
        <v>3</v>
      </c>
      <c r="F14" s="51"/>
      <c r="G14" s="42" t="s">
        <v>1105</v>
      </c>
      <c r="H14" s="457">
        <f>SUM(I14:L14)</f>
        <v>1</v>
      </c>
      <c r="I14" s="458"/>
      <c r="J14" s="458">
        <v>0</v>
      </c>
      <c r="K14" s="459">
        <v>1</v>
      </c>
      <c r="L14" s="459"/>
      <c r="M14" s="51" t="s">
        <v>601</v>
      </c>
      <c r="N14" s="42" t="s">
        <v>14</v>
      </c>
      <c r="O14" s="42" t="s">
        <v>15</v>
      </c>
      <c r="P14" s="44" t="s">
        <v>1111</v>
      </c>
      <c r="Q14" s="617"/>
      <c r="R14" s="619"/>
    </row>
    <row r="15" spans="1:22" ht="45" hidden="1">
      <c r="A15" s="610"/>
      <c r="B15" s="530"/>
      <c r="C15" s="81" t="s">
        <v>1112</v>
      </c>
      <c r="D15" s="42"/>
      <c r="E15" s="465">
        <v>1804</v>
      </c>
      <c r="F15" s="51"/>
      <c r="G15" s="42" t="s">
        <v>1105</v>
      </c>
      <c r="H15" s="457">
        <f>SUM(I15:L15)</f>
        <v>0</v>
      </c>
      <c r="I15" s="458"/>
      <c r="J15" s="458">
        <v>0</v>
      </c>
      <c r="K15" s="459"/>
      <c r="L15" s="459"/>
      <c r="M15" s="51" t="s">
        <v>1113</v>
      </c>
      <c r="N15" s="42" t="s">
        <v>14</v>
      </c>
      <c r="O15" s="42" t="s">
        <v>15</v>
      </c>
      <c r="P15" s="44" t="s">
        <v>1114</v>
      </c>
      <c r="Q15" s="617"/>
      <c r="R15" s="619"/>
    </row>
    <row r="16" spans="1:22" ht="96" customHeight="1">
      <c r="A16" s="452" t="s">
        <v>1115</v>
      </c>
      <c r="B16" s="517" t="s">
        <v>1116</v>
      </c>
      <c r="C16" s="517"/>
      <c r="D16" s="32" t="s">
        <v>1117</v>
      </c>
      <c r="E16" s="453">
        <v>0</v>
      </c>
      <c r="F16" s="59" t="s">
        <v>1118</v>
      </c>
      <c r="G16" s="32" t="s">
        <v>1105</v>
      </c>
      <c r="H16" s="140">
        <v>1</v>
      </c>
      <c r="I16" s="578">
        <f>AVERAGE(I17:K19)</f>
        <v>0</v>
      </c>
      <c r="J16" s="578"/>
      <c r="K16" s="578"/>
      <c r="L16" s="493">
        <v>0</v>
      </c>
      <c r="M16" s="62" t="str">
        <f>+M17</f>
        <v>Que no se hagan los levantamientos</v>
      </c>
      <c r="N16" s="32" t="s">
        <v>14</v>
      </c>
      <c r="O16" s="32" t="s">
        <v>15</v>
      </c>
      <c r="P16" s="33" t="str">
        <f>+P17</f>
        <v xml:space="preserve">Velar porque se realicen los trabajos con el dpto. correspondiente </v>
      </c>
      <c r="Q16" s="460">
        <f>+Q17</f>
        <v>1000000</v>
      </c>
      <c r="R16" s="137" t="str">
        <f>+R17</f>
        <v>Equipos industriales</v>
      </c>
    </row>
    <row r="17" spans="1:18" ht="45" hidden="1">
      <c r="A17" s="610"/>
      <c r="B17" s="539" t="s">
        <v>363</v>
      </c>
      <c r="C17" s="179" t="s">
        <v>1119</v>
      </c>
      <c r="D17" s="461"/>
      <c r="E17" s="462">
        <v>1</v>
      </c>
      <c r="F17" s="461"/>
      <c r="G17" s="94"/>
      <c r="H17" s="457">
        <f>SUM(I17:L17)</f>
        <v>0</v>
      </c>
      <c r="I17" s="463">
        <v>0</v>
      </c>
      <c r="J17" s="463"/>
      <c r="K17" s="463"/>
      <c r="L17" s="463"/>
      <c r="M17" s="51" t="s">
        <v>1120</v>
      </c>
      <c r="N17" s="42" t="s">
        <v>14</v>
      </c>
      <c r="O17" s="42" t="s">
        <v>15</v>
      </c>
      <c r="P17" s="464" t="s">
        <v>1121</v>
      </c>
      <c r="Q17" s="617">
        <v>1000000</v>
      </c>
      <c r="R17" s="618" t="s">
        <v>1122</v>
      </c>
    </row>
    <row r="18" spans="1:18" ht="45" hidden="1">
      <c r="A18" s="610"/>
      <c r="B18" s="539"/>
      <c r="C18" s="179" t="s">
        <v>1123</v>
      </c>
      <c r="D18" s="461"/>
      <c r="E18" s="462">
        <v>1</v>
      </c>
      <c r="F18" s="461"/>
      <c r="G18" s="94"/>
      <c r="H18" s="457">
        <f>SUM(I18:L18)</f>
        <v>0</v>
      </c>
      <c r="I18" s="463"/>
      <c r="J18" s="463"/>
      <c r="K18" s="463"/>
      <c r="L18" s="463"/>
      <c r="M18" s="51" t="s">
        <v>601</v>
      </c>
      <c r="N18" s="42" t="s">
        <v>14</v>
      </c>
      <c r="O18" s="42" t="s">
        <v>15</v>
      </c>
      <c r="P18" s="44" t="s">
        <v>1111</v>
      </c>
      <c r="Q18" s="617"/>
      <c r="R18" s="618"/>
    </row>
    <row r="19" spans="1:18" ht="60" hidden="1">
      <c r="A19" s="610"/>
      <c r="B19" s="539"/>
      <c r="C19" s="81" t="s">
        <v>1124</v>
      </c>
      <c r="D19" s="461"/>
      <c r="E19" s="462">
        <v>2</v>
      </c>
      <c r="F19" s="461"/>
      <c r="G19" s="94"/>
      <c r="H19" s="457">
        <f>SUM(I19:L19)</f>
        <v>0</v>
      </c>
      <c r="I19" s="463"/>
      <c r="J19" s="463"/>
      <c r="K19" s="463"/>
      <c r="L19" s="463"/>
      <c r="M19" s="51" t="s">
        <v>1125</v>
      </c>
      <c r="N19" s="42" t="s">
        <v>14</v>
      </c>
      <c r="O19" s="42" t="s">
        <v>15</v>
      </c>
      <c r="P19" s="464" t="s">
        <v>1126</v>
      </c>
      <c r="Q19" s="617"/>
      <c r="R19" s="618"/>
    </row>
    <row r="20" spans="1:18" ht="80.25" customHeight="1">
      <c r="A20" s="452" t="s">
        <v>1127</v>
      </c>
      <c r="B20" s="517" t="s">
        <v>1128</v>
      </c>
      <c r="C20" s="517"/>
      <c r="D20" s="32" t="s">
        <v>1129</v>
      </c>
      <c r="E20" s="453">
        <v>0</v>
      </c>
      <c r="F20" s="59" t="s">
        <v>1083</v>
      </c>
      <c r="G20" s="32" t="s">
        <v>1130</v>
      </c>
      <c r="H20" s="140">
        <v>1</v>
      </c>
      <c r="I20" s="578">
        <f>AVERAGE(I21:K23)</f>
        <v>0</v>
      </c>
      <c r="J20" s="578"/>
      <c r="K20" s="578"/>
      <c r="L20" s="498">
        <v>0</v>
      </c>
      <c r="M20" s="62" t="str">
        <f>+M21</f>
        <v>Que no se realice la solicitud</v>
      </c>
      <c r="N20" s="32" t="s">
        <v>14</v>
      </c>
      <c r="O20" s="32" t="s">
        <v>15</v>
      </c>
      <c r="P20" s="33" t="str">
        <f>+P21</f>
        <v xml:space="preserve">Tramitar las solicitudes a tiempo </v>
      </c>
      <c r="Q20" s="460">
        <f>+Q21</f>
        <v>1500000</v>
      </c>
      <c r="R20" s="137" t="str">
        <f>+R21</f>
        <v>Personal, vehículo y combustible.</v>
      </c>
    </row>
    <row r="21" spans="1:18" ht="30" hidden="1">
      <c r="A21" s="610"/>
      <c r="B21" s="539" t="s">
        <v>363</v>
      </c>
      <c r="C21" s="81" t="s">
        <v>1131</v>
      </c>
      <c r="D21" s="461"/>
      <c r="E21" s="462">
        <v>1</v>
      </c>
      <c r="F21" s="461"/>
      <c r="G21" s="42"/>
      <c r="H21" s="457">
        <f>SUM(I21:L21)</f>
        <v>0</v>
      </c>
      <c r="I21" s="463">
        <v>0</v>
      </c>
      <c r="J21" s="463"/>
      <c r="K21" s="463"/>
      <c r="L21" s="463"/>
      <c r="M21" s="51" t="s">
        <v>601</v>
      </c>
      <c r="N21" s="42" t="s">
        <v>14</v>
      </c>
      <c r="O21" s="42" t="s">
        <v>15</v>
      </c>
      <c r="P21" s="464" t="s">
        <v>1132</v>
      </c>
      <c r="Q21" s="617">
        <v>1500000</v>
      </c>
      <c r="R21" s="618" t="s">
        <v>1133</v>
      </c>
    </row>
    <row r="22" spans="1:18" ht="30" hidden="1">
      <c r="A22" s="610"/>
      <c r="B22" s="539"/>
      <c r="C22" s="81" t="s">
        <v>1134</v>
      </c>
      <c r="D22" s="461"/>
      <c r="E22" s="462">
        <v>6</v>
      </c>
      <c r="F22" s="461"/>
      <c r="G22" s="42"/>
      <c r="H22" s="457">
        <f>SUM(I22:L22)</f>
        <v>0</v>
      </c>
      <c r="I22" s="463" t="s">
        <v>1135</v>
      </c>
      <c r="J22" s="463"/>
      <c r="K22" s="463"/>
      <c r="L22" s="463"/>
      <c r="M22" s="51" t="s">
        <v>1136</v>
      </c>
      <c r="N22" s="42" t="s">
        <v>14</v>
      </c>
      <c r="O22" s="42" t="s">
        <v>15</v>
      </c>
      <c r="P22" s="464" t="s">
        <v>1137</v>
      </c>
      <c r="Q22" s="617"/>
      <c r="R22" s="618"/>
    </row>
    <row r="23" spans="1:18" ht="30" hidden="1">
      <c r="A23" s="610"/>
      <c r="B23" s="539"/>
      <c r="C23" s="81" t="s">
        <v>1138</v>
      </c>
      <c r="D23" s="461"/>
      <c r="E23" s="462">
        <v>40</v>
      </c>
      <c r="F23" s="461"/>
      <c r="G23" s="42"/>
      <c r="H23" s="457">
        <f>SUM(I23:L23)</f>
        <v>0</v>
      </c>
      <c r="I23" s="463"/>
      <c r="J23" s="463"/>
      <c r="K23" s="463"/>
      <c r="L23" s="463"/>
      <c r="M23" s="51" t="s">
        <v>1139</v>
      </c>
      <c r="N23" s="42" t="s">
        <v>14</v>
      </c>
      <c r="O23" s="42" t="s">
        <v>15</v>
      </c>
      <c r="P23" s="464" t="s">
        <v>1140</v>
      </c>
      <c r="Q23" s="617"/>
      <c r="R23" s="618"/>
    </row>
    <row r="24" spans="1:18" ht="82.5" customHeight="1">
      <c r="A24" s="452" t="s">
        <v>1141</v>
      </c>
      <c r="B24" s="609" t="s">
        <v>1142</v>
      </c>
      <c r="C24" s="608"/>
      <c r="D24" s="32" t="s">
        <v>1143</v>
      </c>
      <c r="E24" s="453">
        <v>0</v>
      </c>
      <c r="F24" s="59" t="s">
        <v>1144</v>
      </c>
      <c r="G24" s="32" t="s">
        <v>1130</v>
      </c>
      <c r="H24" s="140">
        <v>1</v>
      </c>
      <c r="I24" s="578">
        <v>0</v>
      </c>
      <c r="J24" s="578"/>
      <c r="K24" s="578"/>
      <c r="L24" s="493">
        <v>0</v>
      </c>
      <c r="M24" s="62" t="str">
        <f>+M25</f>
        <v>Que el personal no asista</v>
      </c>
      <c r="N24" s="32" t="s">
        <v>14</v>
      </c>
      <c r="O24" s="32" t="s">
        <v>15</v>
      </c>
      <c r="P24" s="33" t="str">
        <f>+P25</f>
        <v>Velar por la asistencia</v>
      </c>
      <c r="Q24" s="460">
        <f>+Q25</f>
        <v>200000</v>
      </c>
      <c r="R24" s="137" t="str">
        <f>+R25</f>
        <v>Material gastable, refrigerios, transporte.</v>
      </c>
    </row>
    <row r="25" spans="1:18" ht="30" hidden="1">
      <c r="A25" s="610"/>
      <c r="B25" s="539" t="s">
        <v>363</v>
      </c>
      <c r="C25" s="81" t="s">
        <v>1145</v>
      </c>
      <c r="D25" s="461"/>
      <c r="E25" s="462">
        <v>2</v>
      </c>
      <c r="F25" s="461"/>
      <c r="G25" s="42"/>
      <c r="H25" s="466">
        <f>SUM(I25:L25)</f>
        <v>0</v>
      </c>
      <c r="I25" s="463"/>
      <c r="J25" s="463"/>
      <c r="K25" s="463"/>
      <c r="L25" s="463"/>
      <c r="M25" s="51" t="s">
        <v>1146</v>
      </c>
      <c r="N25" s="42" t="s">
        <v>14</v>
      </c>
      <c r="O25" s="42" t="s">
        <v>15</v>
      </c>
      <c r="P25" s="464" t="s">
        <v>1147</v>
      </c>
      <c r="Q25" s="617">
        <v>200000</v>
      </c>
      <c r="R25" s="618" t="s">
        <v>1148</v>
      </c>
    </row>
    <row r="26" spans="1:18" ht="30" hidden="1">
      <c r="A26" s="610"/>
      <c r="B26" s="539"/>
      <c r="C26" s="81" t="s">
        <v>1149</v>
      </c>
      <c r="D26" s="461"/>
      <c r="E26" s="462">
        <v>2</v>
      </c>
      <c r="F26" s="461"/>
      <c r="G26" s="42"/>
      <c r="H26" s="466">
        <f>SUM(I26:L26)</f>
        <v>0</v>
      </c>
      <c r="I26" s="463"/>
      <c r="J26" s="463"/>
      <c r="K26" s="463"/>
      <c r="L26" s="463"/>
      <c r="M26" s="51" t="s">
        <v>1146</v>
      </c>
      <c r="N26" s="42" t="s">
        <v>14</v>
      </c>
      <c r="O26" s="42" t="s">
        <v>15</v>
      </c>
      <c r="P26" s="464" t="s">
        <v>1147</v>
      </c>
      <c r="Q26" s="617"/>
      <c r="R26" s="618"/>
    </row>
    <row r="27" spans="1:18" ht="127.5" customHeight="1">
      <c r="A27" s="452" t="s">
        <v>1150</v>
      </c>
      <c r="B27" s="620" t="s">
        <v>1151</v>
      </c>
      <c r="C27" s="608"/>
      <c r="D27" s="32" t="s">
        <v>1152</v>
      </c>
      <c r="E27" s="453">
        <v>0</v>
      </c>
      <c r="F27" s="59" t="s">
        <v>1153</v>
      </c>
      <c r="G27" s="32" t="s">
        <v>1154</v>
      </c>
      <c r="H27" s="140">
        <v>1</v>
      </c>
      <c r="I27" s="578">
        <v>0</v>
      </c>
      <c r="J27" s="578"/>
      <c r="K27" s="578"/>
      <c r="L27" s="493">
        <v>0</v>
      </c>
      <c r="M27" s="62"/>
      <c r="N27" s="32" t="s">
        <v>14</v>
      </c>
      <c r="O27" s="32" t="s">
        <v>15</v>
      </c>
      <c r="P27" s="32"/>
      <c r="Q27" s="460">
        <f>+Q28</f>
        <v>100000</v>
      </c>
      <c r="R27" s="137" t="str">
        <f>+R28</f>
        <v xml:space="preserve">Material gastable, personal, transporte, </v>
      </c>
    </row>
    <row r="28" spans="1:18" ht="105" hidden="1">
      <c r="A28" s="610"/>
      <c r="B28" s="539" t="s">
        <v>363</v>
      </c>
      <c r="C28" s="81" t="s">
        <v>1155</v>
      </c>
      <c r="D28" s="461"/>
      <c r="E28" s="462">
        <v>24</v>
      </c>
      <c r="F28" s="461"/>
      <c r="G28" s="42"/>
      <c r="H28" s="466">
        <f>SUM(I28:L28)</f>
        <v>0</v>
      </c>
      <c r="I28" s="463"/>
      <c r="J28" s="463"/>
      <c r="K28" s="463"/>
      <c r="L28" s="463"/>
      <c r="M28" s="51" t="s">
        <v>1120</v>
      </c>
      <c r="N28" s="42" t="s">
        <v>14</v>
      </c>
      <c r="O28" s="42" t="s">
        <v>15</v>
      </c>
      <c r="P28" s="464" t="s">
        <v>1121</v>
      </c>
      <c r="Q28" s="617">
        <v>100000</v>
      </c>
      <c r="R28" s="618" t="s">
        <v>1156</v>
      </c>
    </row>
    <row r="29" spans="1:18" ht="60" hidden="1">
      <c r="A29" s="610"/>
      <c r="B29" s="539"/>
      <c r="C29" s="81" t="s">
        <v>1157</v>
      </c>
      <c r="D29" s="461"/>
      <c r="E29" s="462">
        <v>1</v>
      </c>
      <c r="F29" s="461"/>
      <c r="G29" s="42"/>
      <c r="H29" s="466">
        <f>SUM(I29:L29)</f>
        <v>0</v>
      </c>
      <c r="I29" s="463"/>
      <c r="J29" s="463"/>
      <c r="K29" s="463"/>
      <c r="L29" s="463"/>
      <c r="M29" s="51" t="s">
        <v>1158</v>
      </c>
      <c r="N29" s="42" t="s">
        <v>14</v>
      </c>
      <c r="O29" s="42" t="s">
        <v>15</v>
      </c>
      <c r="P29" s="464" t="s">
        <v>610</v>
      </c>
      <c r="Q29" s="617"/>
      <c r="R29" s="618"/>
    </row>
    <row r="30" spans="1:18" ht="45" hidden="1">
      <c r="A30" s="610"/>
      <c r="B30" s="539"/>
      <c r="C30" s="81" t="s">
        <v>1159</v>
      </c>
      <c r="D30" s="461"/>
      <c r="E30" s="462">
        <v>9</v>
      </c>
      <c r="F30" s="461"/>
      <c r="G30" s="42"/>
      <c r="H30" s="466">
        <f>SUM(I30:L30)</f>
        <v>0</v>
      </c>
      <c r="I30" s="463"/>
      <c r="J30" s="463"/>
      <c r="K30" s="463"/>
      <c r="L30" s="463"/>
      <c r="M30" s="51" t="s">
        <v>1160</v>
      </c>
      <c r="N30" s="42" t="s">
        <v>14</v>
      </c>
      <c r="O30" s="42" t="s">
        <v>15</v>
      </c>
      <c r="P30" s="464" t="s">
        <v>1161</v>
      </c>
      <c r="Q30" s="617"/>
      <c r="R30" s="618"/>
    </row>
    <row r="31" spans="1:18" ht="218.25" customHeight="1">
      <c r="A31" s="452" t="s">
        <v>1115</v>
      </c>
      <c r="B31" s="609" t="s">
        <v>1162</v>
      </c>
      <c r="C31" s="608"/>
      <c r="D31" s="32" t="s">
        <v>1117</v>
      </c>
      <c r="E31" s="453">
        <v>0</v>
      </c>
      <c r="F31" s="59" t="s">
        <v>1163</v>
      </c>
      <c r="G31" s="32" t="s">
        <v>1105</v>
      </c>
      <c r="H31" s="140">
        <v>1</v>
      </c>
      <c r="I31" s="578">
        <v>0</v>
      </c>
      <c r="J31" s="578"/>
      <c r="K31" s="578"/>
      <c r="L31" s="493">
        <v>0</v>
      </c>
      <c r="M31" s="62" t="str">
        <f>+M32</f>
        <v xml:space="preserve">Que no se realice correctamente la solicitud y ficha técnica </v>
      </c>
      <c r="N31" s="32" t="s">
        <v>14</v>
      </c>
      <c r="O31" s="32" t="s">
        <v>15</v>
      </c>
      <c r="P31" s="33" t="str">
        <f>+P32</f>
        <v>Velar porque la solicitud y ficha técnica sean las adecuadas</v>
      </c>
      <c r="Q31" s="460">
        <f>+Q32</f>
        <v>45000000</v>
      </c>
      <c r="R31" s="137" t="str">
        <f>+R32</f>
        <v>Equipos industriales</v>
      </c>
    </row>
    <row r="32" spans="1:18" ht="60" hidden="1">
      <c r="A32" s="610"/>
      <c r="B32" s="539" t="s">
        <v>363</v>
      </c>
      <c r="C32" s="179" t="s">
        <v>1164</v>
      </c>
      <c r="D32" s="461"/>
      <c r="E32" s="462">
        <v>1</v>
      </c>
      <c r="F32" s="461"/>
      <c r="G32" s="42" t="s">
        <v>1105</v>
      </c>
      <c r="H32" s="466">
        <f>SUM(I32:L32)</f>
        <v>0</v>
      </c>
      <c r="I32" s="463"/>
      <c r="J32" s="463"/>
      <c r="K32" s="463"/>
      <c r="L32" s="463"/>
      <c r="M32" s="51" t="s">
        <v>1165</v>
      </c>
      <c r="N32" s="42"/>
      <c r="O32" s="42"/>
      <c r="P32" s="464" t="s">
        <v>1166</v>
      </c>
      <c r="Q32" s="617">
        <v>45000000</v>
      </c>
      <c r="R32" s="619" t="s">
        <v>1122</v>
      </c>
    </row>
    <row r="33" spans="1:18" ht="45" hidden="1">
      <c r="A33" s="610"/>
      <c r="B33" s="539"/>
      <c r="C33" s="179" t="s">
        <v>1167</v>
      </c>
      <c r="D33" s="461"/>
      <c r="E33" s="462">
        <v>1</v>
      </c>
      <c r="F33" s="461"/>
      <c r="G33" s="42" t="s">
        <v>1105</v>
      </c>
      <c r="H33" s="466">
        <f>SUM(I33:L33)</f>
        <v>0</v>
      </c>
      <c r="I33" s="463"/>
      <c r="J33" s="463"/>
      <c r="K33" s="463"/>
      <c r="L33" s="463"/>
      <c r="M33" s="51" t="s">
        <v>1168</v>
      </c>
      <c r="N33" s="42"/>
      <c r="O33" s="42"/>
      <c r="P33" s="44" t="s">
        <v>1169</v>
      </c>
      <c r="Q33" s="617"/>
      <c r="R33" s="619"/>
    </row>
    <row r="34" spans="1:18" ht="45" hidden="1">
      <c r="A34" s="610"/>
      <c r="B34" s="539"/>
      <c r="C34" s="81" t="s">
        <v>1170</v>
      </c>
      <c r="D34" s="461"/>
      <c r="E34" s="462">
        <v>1</v>
      </c>
      <c r="F34" s="461"/>
      <c r="G34" s="42" t="s">
        <v>1105</v>
      </c>
      <c r="H34" s="466">
        <f>SUM(I34:L34)</f>
        <v>0</v>
      </c>
      <c r="I34" s="463"/>
      <c r="J34" s="463"/>
      <c r="K34" s="463"/>
      <c r="L34" s="463"/>
      <c r="M34" s="51" t="s">
        <v>1171</v>
      </c>
      <c r="N34" s="42"/>
      <c r="O34" s="42"/>
      <c r="P34" s="464" t="s">
        <v>1172</v>
      </c>
      <c r="Q34" s="617"/>
      <c r="R34" s="619"/>
    </row>
    <row r="35" spans="1:18" ht="381.75" customHeight="1">
      <c r="A35" s="452" t="s">
        <v>1173</v>
      </c>
      <c r="B35" s="517" t="s">
        <v>1174</v>
      </c>
      <c r="C35" s="608"/>
      <c r="D35" s="32" t="s">
        <v>1175</v>
      </c>
      <c r="E35" s="453">
        <v>0</v>
      </c>
      <c r="F35" s="59" t="s">
        <v>1176</v>
      </c>
      <c r="G35" s="32" t="s">
        <v>1105</v>
      </c>
      <c r="H35" s="467">
        <v>5000</v>
      </c>
      <c r="I35" s="519">
        <v>0</v>
      </c>
      <c r="J35" s="519"/>
      <c r="K35" s="519"/>
      <c r="L35" s="488">
        <v>0</v>
      </c>
      <c r="M35" s="62" t="s">
        <v>1177</v>
      </c>
      <c r="N35" s="32" t="s">
        <v>169</v>
      </c>
      <c r="O35" s="32" t="s">
        <v>392</v>
      </c>
      <c r="P35" s="32" t="s">
        <v>1178</v>
      </c>
      <c r="Q35" s="455" t="s">
        <v>1179</v>
      </c>
      <c r="R35" s="468"/>
    </row>
    <row r="36" spans="1:18" ht="45" hidden="1">
      <c r="A36" s="531" t="s">
        <v>563</v>
      </c>
      <c r="B36" s="576" t="s">
        <v>30</v>
      </c>
      <c r="C36" s="192" t="s">
        <v>1180</v>
      </c>
      <c r="D36" s="59" t="s">
        <v>1181</v>
      </c>
      <c r="E36" s="469">
        <v>0</v>
      </c>
      <c r="F36" s="59" t="s">
        <v>1182</v>
      </c>
      <c r="G36" s="32" t="s">
        <v>1105</v>
      </c>
      <c r="H36" s="470">
        <v>1</v>
      </c>
      <c r="I36" s="471"/>
      <c r="J36" s="472">
        <v>1</v>
      </c>
      <c r="K36" s="472"/>
      <c r="L36" s="472"/>
      <c r="M36" s="62"/>
      <c r="N36" s="32" t="s">
        <v>169</v>
      </c>
      <c r="O36" s="32" t="s">
        <v>392</v>
      </c>
      <c r="P36" s="32"/>
      <c r="Q36" s="473"/>
      <c r="R36" s="83"/>
    </row>
    <row r="37" spans="1:18" ht="60" hidden="1">
      <c r="A37" s="531"/>
      <c r="B37" s="576"/>
      <c r="C37" s="192" t="s">
        <v>1183</v>
      </c>
      <c r="D37" s="59" t="s">
        <v>608</v>
      </c>
      <c r="E37" s="469"/>
      <c r="F37" s="59" t="s">
        <v>1184</v>
      </c>
      <c r="G37" s="32" t="s">
        <v>1105</v>
      </c>
      <c r="H37" s="470">
        <v>10</v>
      </c>
      <c r="I37" s="471"/>
      <c r="J37" s="472"/>
      <c r="K37" s="472">
        <v>1</v>
      </c>
      <c r="L37" s="472"/>
      <c r="M37" s="62"/>
      <c r="N37" s="32" t="s">
        <v>169</v>
      </c>
      <c r="O37" s="32" t="s">
        <v>392</v>
      </c>
      <c r="P37" s="32"/>
      <c r="Q37" s="473"/>
      <c r="R37" s="83"/>
    </row>
    <row r="38" spans="1:18" ht="45" hidden="1">
      <c r="A38" s="531"/>
      <c r="B38" s="576"/>
      <c r="C38" s="192" t="s">
        <v>1185</v>
      </c>
      <c r="D38" s="59" t="s">
        <v>1186</v>
      </c>
      <c r="E38" s="469"/>
      <c r="F38" s="59" t="s">
        <v>1187</v>
      </c>
      <c r="G38" s="32" t="s">
        <v>1105</v>
      </c>
      <c r="H38" s="470">
        <v>10</v>
      </c>
      <c r="I38" s="471"/>
      <c r="J38" s="472"/>
      <c r="K38" s="472">
        <v>1</v>
      </c>
      <c r="L38" s="472"/>
      <c r="M38" s="62"/>
      <c r="N38" s="32" t="s">
        <v>169</v>
      </c>
      <c r="O38" s="32" t="s">
        <v>392</v>
      </c>
      <c r="P38" s="32"/>
      <c r="Q38" s="473"/>
      <c r="R38" s="83"/>
    </row>
    <row r="39" spans="1:18" ht="45" hidden="1">
      <c r="A39" s="531"/>
      <c r="B39" s="576"/>
      <c r="C39" s="192" t="s">
        <v>1188</v>
      </c>
      <c r="D39" s="59" t="s">
        <v>1189</v>
      </c>
      <c r="E39" s="469"/>
      <c r="F39" s="59" t="s">
        <v>1176</v>
      </c>
      <c r="G39" s="32" t="s">
        <v>1105</v>
      </c>
      <c r="H39" s="470">
        <v>4</v>
      </c>
      <c r="I39" s="471"/>
      <c r="J39" s="472"/>
      <c r="K39" s="472">
        <v>1</v>
      </c>
      <c r="L39" s="472"/>
      <c r="M39" s="62"/>
      <c r="N39" s="32" t="s">
        <v>169</v>
      </c>
      <c r="O39" s="32" t="s">
        <v>392</v>
      </c>
      <c r="P39" s="62"/>
      <c r="Q39" s="473"/>
      <c r="R39" s="83"/>
    </row>
    <row r="40" spans="1:18" ht="45" hidden="1">
      <c r="A40" s="531"/>
      <c r="B40" s="576"/>
      <c r="C40" s="474" t="s">
        <v>1190</v>
      </c>
      <c r="D40" s="59" t="s">
        <v>1191</v>
      </c>
      <c r="E40" s="453"/>
      <c r="F40" s="59" t="s">
        <v>1176</v>
      </c>
      <c r="G40" s="32" t="s">
        <v>1105</v>
      </c>
      <c r="H40" s="470">
        <v>1</v>
      </c>
      <c r="I40" s="471"/>
      <c r="J40" s="472"/>
      <c r="K40" s="472"/>
      <c r="L40" s="472"/>
      <c r="M40" s="62"/>
      <c r="N40" s="32" t="s">
        <v>169</v>
      </c>
      <c r="O40" s="32" t="s">
        <v>392</v>
      </c>
      <c r="P40" s="62"/>
      <c r="Q40" s="473"/>
      <c r="R40" s="83"/>
    </row>
    <row r="41" spans="1:18" ht="300">
      <c r="A41" s="452" t="s">
        <v>1192</v>
      </c>
      <c r="B41" s="517" t="s">
        <v>1193</v>
      </c>
      <c r="C41" s="608"/>
      <c r="D41" s="32" t="s">
        <v>1175</v>
      </c>
      <c r="E41" s="453">
        <v>0</v>
      </c>
      <c r="F41" s="59" t="s">
        <v>1176</v>
      </c>
      <c r="G41" s="32" t="s">
        <v>1105</v>
      </c>
      <c r="H41" s="407">
        <v>10</v>
      </c>
      <c r="I41" s="519">
        <v>0</v>
      </c>
      <c r="J41" s="519"/>
      <c r="K41" s="519"/>
      <c r="L41" s="488"/>
      <c r="M41" s="62" t="s">
        <v>1177</v>
      </c>
      <c r="N41" s="32" t="s">
        <v>169</v>
      </c>
      <c r="O41" s="32" t="s">
        <v>392</v>
      </c>
      <c r="P41" s="32" t="s">
        <v>1178</v>
      </c>
      <c r="Q41" s="475" t="s">
        <v>1194</v>
      </c>
      <c r="R41" s="439"/>
    </row>
    <row r="42" spans="1:18" ht="45" hidden="1">
      <c r="A42" s="531" t="s">
        <v>1195</v>
      </c>
      <c r="B42" s="576" t="s">
        <v>30</v>
      </c>
      <c r="C42" s="192" t="s">
        <v>1180</v>
      </c>
      <c r="D42" s="59" t="s">
        <v>1181</v>
      </c>
      <c r="E42" s="469">
        <v>0</v>
      </c>
      <c r="F42" s="59" t="s">
        <v>1182</v>
      </c>
      <c r="G42" s="32" t="s">
        <v>1105</v>
      </c>
      <c r="H42" s="470">
        <v>1</v>
      </c>
      <c r="I42" s="471"/>
      <c r="J42" s="472">
        <v>1</v>
      </c>
      <c r="K42" s="472"/>
      <c r="L42" s="472"/>
      <c r="M42" s="62"/>
      <c r="N42" s="32" t="s">
        <v>169</v>
      </c>
      <c r="O42" s="32" t="s">
        <v>392</v>
      </c>
      <c r="P42" s="453"/>
      <c r="Q42" s="475"/>
      <c r="R42" s="94"/>
    </row>
    <row r="43" spans="1:18" ht="60" hidden="1">
      <c r="A43" s="531"/>
      <c r="B43" s="576"/>
      <c r="C43" s="192" t="s">
        <v>1183</v>
      </c>
      <c r="D43" s="59" t="s">
        <v>608</v>
      </c>
      <c r="E43" s="469"/>
      <c r="F43" s="59" t="s">
        <v>1184</v>
      </c>
      <c r="G43" s="32" t="s">
        <v>1105</v>
      </c>
      <c r="H43" s="470">
        <v>7</v>
      </c>
      <c r="I43" s="471"/>
      <c r="J43" s="472"/>
      <c r="K43" s="472"/>
      <c r="L43" s="472"/>
      <c r="M43" s="62"/>
      <c r="N43" s="32" t="s">
        <v>169</v>
      </c>
      <c r="O43" s="32" t="s">
        <v>392</v>
      </c>
      <c r="P43" s="453"/>
      <c r="Q43" s="475"/>
      <c r="R43" s="94"/>
    </row>
    <row r="44" spans="1:18" ht="45" hidden="1">
      <c r="A44" s="531"/>
      <c r="B44" s="576"/>
      <c r="C44" s="192" t="s">
        <v>1185</v>
      </c>
      <c r="D44" s="59" t="s">
        <v>1186</v>
      </c>
      <c r="E44" s="469"/>
      <c r="F44" s="59" t="s">
        <v>1187</v>
      </c>
      <c r="G44" s="32" t="s">
        <v>1105</v>
      </c>
      <c r="H44" s="470">
        <v>6</v>
      </c>
      <c r="I44" s="471"/>
      <c r="J44" s="472"/>
      <c r="K44" s="472"/>
      <c r="L44" s="472"/>
      <c r="M44" s="62"/>
      <c r="N44" s="32" t="s">
        <v>169</v>
      </c>
      <c r="O44" s="32" t="s">
        <v>392</v>
      </c>
      <c r="P44" s="453"/>
      <c r="Q44" s="475"/>
      <c r="R44" s="94"/>
    </row>
    <row r="45" spans="1:18" ht="45" hidden="1">
      <c r="A45" s="531"/>
      <c r="B45" s="576"/>
      <c r="C45" s="192" t="s">
        <v>1188</v>
      </c>
      <c r="D45" s="59" t="s">
        <v>1189</v>
      </c>
      <c r="E45" s="469"/>
      <c r="F45" s="59" t="s">
        <v>1176</v>
      </c>
      <c r="G45" s="32" t="s">
        <v>1105</v>
      </c>
      <c r="H45" s="470">
        <v>4</v>
      </c>
      <c r="I45" s="471"/>
      <c r="J45" s="472"/>
      <c r="K45" s="472">
        <v>1</v>
      </c>
      <c r="L45" s="472"/>
      <c r="M45" s="62"/>
      <c r="N45" s="32" t="s">
        <v>169</v>
      </c>
      <c r="O45" s="32" t="s">
        <v>392</v>
      </c>
      <c r="P45" s="453"/>
      <c r="Q45" s="475"/>
      <c r="R45" s="94"/>
    </row>
    <row r="46" spans="1:18" ht="45" hidden="1">
      <c r="A46" s="531"/>
      <c r="B46" s="576"/>
      <c r="C46" s="474" t="s">
        <v>1190</v>
      </c>
      <c r="D46" s="59" t="s">
        <v>1191</v>
      </c>
      <c r="E46" s="453"/>
      <c r="F46" s="59" t="s">
        <v>1176</v>
      </c>
      <c r="G46" s="32" t="s">
        <v>1105</v>
      </c>
      <c r="H46" s="470">
        <v>1</v>
      </c>
      <c r="I46" s="471"/>
      <c r="J46" s="472"/>
      <c r="K46" s="472"/>
      <c r="L46" s="472"/>
      <c r="M46" s="62"/>
      <c r="N46" s="32" t="s">
        <v>169</v>
      </c>
      <c r="O46" s="32" t="s">
        <v>392</v>
      </c>
      <c r="P46" s="453"/>
      <c r="Q46" s="475"/>
      <c r="R46" s="94"/>
    </row>
    <row r="47" spans="1:18" ht="120">
      <c r="A47" s="452" t="s">
        <v>1196</v>
      </c>
      <c r="B47" s="517" t="s">
        <v>1197</v>
      </c>
      <c r="C47" s="608"/>
      <c r="D47" s="32" t="s">
        <v>1198</v>
      </c>
      <c r="E47" s="453">
        <v>0</v>
      </c>
      <c r="F47" s="59" t="s">
        <v>1176</v>
      </c>
      <c r="G47" s="32" t="s">
        <v>1105</v>
      </c>
      <c r="H47" s="140">
        <v>1</v>
      </c>
      <c r="I47" s="519">
        <v>0</v>
      </c>
      <c r="J47" s="519"/>
      <c r="K47" s="519"/>
      <c r="L47" s="488">
        <v>0</v>
      </c>
      <c r="M47" s="62" t="s">
        <v>1199</v>
      </c>
      <c r="N47" s="32" t="s">
        <v>169</v>
      </c>
      <c r="O47" s="32" t="s">
        <v>392</v>
      </c>
      <c r="P47" s="32" t="s">
        <v>1200</v>
      </c>
      <c r="Q47" s="475" t="s">
        <v>1201</v>
      </c>
      <c r="R47" s="439"/>
    </row>
    <row r="48" spans="1:18" ht="45" hidden="1">
      <c r="A48" s="531" t="s">
        <v>29</v>
      </c>
      <c r="B48" s="576" t="s">
        <v>30</v>
      </c>
      <c r="C48" s="192" t="s">
        <v>1180</v>
      </c>
      <c r="D48" s="59" t="s">
        <v>1181</v>
      </c>
      <c r="E48" s="469">
        <v>0</v>
      </c>
      <c r="F48" s="59" t="s">
        <v>1182</v>
      </c>
      <c r="G48" s="32" t="s">
        <v>1105</v>
      </c>
      <c r="H48" s="470">
        <v>1</v>
      </c>
      <c r="I48" s="471"/>
      <c r="J48" s="472">
        <v>1</v>
      </c>
      <c r="K48" s="472"/>
      <c r="L48" s="472"/>
      <c r="M48" s="62"/>
      <c r="N48" s="32" t="s">
        <v>169</v>
      </c>
      <c r="O48" s="32" t="s">
        <v>392</v>
      </c>
      <c r="P48" s="453"/>
      <c r="Q48" s="189"/>
      <c r="R48" s="94"/>
    </row>
    <row r="49" spans="1:18" ht="60" hidden="1">
      <c r="A49" s="531"/>
      <c r="B49" s="576"/>
      <c r="C49" s="192" t="s">
        <v>1183</v>
      </c>
      <c r="D49" s="59" t="s">
        <v>608</v>
      </c>
      <c r="E49" s="469"/>
      <c r="F49" s="59" t="s">
        <v>1184</v>
      </c>
      <c r="G49" s="32" t="s">
        <v>1105</v>
      </c>
      <c r="H49" s="470">
        <v>3</v>
      </c>
      <c r="I49" s="471"/>
      <c r="J49" s="472"/>
      <c r="K49" s="472"/>
      <c r="L49" s="472"/>
      <c r="M49" s="62"/>
      <c r="N49" s="32" t="s">
        <v>169</v>
      </c>
      <c r="O49" s="32" t="s">
        <v>392</v>
      </c>
      <c r="P49" s="453"/>
      <c r="Q49" s="189"/>
      <c r="R49" s="94"/>
    </row>
    <row r="50" spans="1:18" ht="45" hidden="1">
      <c r="A50" s="531"/>
      <c r="B50" s="576"/>
      <c r="C50" s="192" t="s">
        <v>1185</v>
      </c>
      <c r="D50" s="59" t="s">
        <v>1186</v>
      </c>
      <c r="E50" s="469"/>
      <c r="F50" s="59" t="s">
        <v>1187</v>
      </c>
      <c r="G50" s="32" t="s">
        <v>1105</v>
      </c>
      <c r="H50" s="470">
        <v>2</v>
      </c>
      <c r="I50" s="471"/>
      <c r="J50" s="472"/>
      <c r="K50" s="472"/>
      <c r="L50" s="472"/>
      <c r="M50" s="62"/>
      <c r="N50" s="32" t="s">
        <v>169</v>
      </c>
      <c r="O50" s="32" t="s">
        <v>392</v>
      </c>
      <c r="P50" s="453"/>
      <c r="Q50" s="189"/>
      <c r="R50" s="94"/>
    </row>
    <row r="51" spans="1:18" ht="45" hidden="1">
      <c r="A51" s="531"/>
      <c r="B51" s="576"/>
      <c r="C51" s="192" t="s">
        <v>1188</v>
      </c>
      <c r="D51" s="59" t="s">
        <v>1189</v>
      </c>
      <c r="E51" s="469"/>
      <c r="F51" s="59" t="s">
        <v>1176</v>
      </c>
      <c r="G51" s="32" t="s">
        <v>1105</v>
      </c>
      <c r="H51" s="470">
        <v>3</v>
      </c>
      <c r="I51" s="471"/>
      <c r="J51" s="472"/>
      <c r="K51" s="472">
        <v>1</v>
      </c>
      <c r="L51" s="472"/>
      <c r="M51" s="62"/>
      <c r="N51" s="32" t="s">
        <v>169</v>
      </c>
      <c r="O51" s="32" t="s">
        <v>392</v>
      </c>
      <c r="P51" s="453"/>
      <c r="Q51" s="189"/>
      <c r="R51" s="94"/>
    </row>
    <row r="52" spans="1:18" ht="45" hidden="1">
      <c r="A52" s="531"/>
      <c r="B52" s="576"/>
      <c r="C52" s="474" t="s">
        <v>1190</v>
      </c>
      <c r="D52" s="59" t="s">
        <v>1191</v>
      </c>
      <c r="E52" s="453"/>
      <c r="F52" s="59" t="s">
        <v>1176</v>
      </c>
      <c r="G52" s="32" t="s">
        <v>1105</v>
      </c>
      <c r="H52" s="470"/>
      <c r="I52" s="471"/>
      <c r="J52" s="472"/>
      <c r="K52" s="472"/>
      <c r="L52" s="472"/>
      <c r="M52" s="62"/>
      <c r="N52" s="32" t="s">
        <v>169</v>
      </c>
      <c r="O52" s="32" t="s">
        <v>392</v>
      </c>
      <c r="P52" s="453"/>
      <c r="Q52" s="189"/>
      <c r="R52" s="94"/>
    </row>
    <row r="53" spans="1:18" ht="120">
      <c r="A53" s="452" t="s">
        <v>1202</v>
      </c>
      <c r="B53" s="517" t="s">
        <v>1203</v>
      </c>
      <c r="C53" s="608"/>
      <c r="D53" s="32" t="s">
        <v>1204</v>
      </c>
      <c r="E53" s="453">
        <v>0</v>
      </c>
      <c r="F53" s="59" t="s">
        <v>1176</v>
      </c>
      <c r="G53" s="32" t="s">
        <v>1105</v>
      </c>
      <c r="H53" s="140">
        <v>1</v>
      </c>
      <c r="I53" s="519">
        <v>0</v>
      </c>
      <c r="J53" s="519"/>
      <c r="K53" s="519"/>
      <c r="L53" s="488">
        <v>0</v>
      </c>
      <c r="M53" s="62" t="s">
        <v>1199</v>
      </c>
      <c r="N53" s="32" t="s">
        <v>169</v>
      </c>
      <c r="O53" s="32" t="s">
        <v>392</v>
      </c>
      <c r="P53" s="32" t="s">
        <v>1200</v>
      </c>
      <c r="Q53" s="475" t="s">
        <v>1205</v>
      </c>
      <c r="R53" s="439"/>
    </row>
    <row r="54" spans="1:18" ht="45" hidden="1">
      <c r="A54" s="531" t="s">
        <v>29</v>
      </c>
      <c r="B54" s="576" t="s">
        <v>30</v>
      </c>
      <c r="C54" s="192" t="s">
        <v>1180</v>
      </c>
      <c r="D54" s="59" t="s">
        <v>1181</v>
      </c>
      <c r="E54" s="469">
        <v>0</v>
      </c>
      <c r="F54" s="59" t="s">
        <v>1182</v>
      </c>
      <c r="G54" s="32" t="s">
        <v>1105</v>
      </c>
      <c r="H54" s="470">
        <v>1</v>
      </c>
      <c r="I54" s="471"/>
      <c r="J54" s="472">
        <v>1</v>
      </c>
      <c r="K54" s="472"/>
      <c r="L54" s="472"/>
      <c r="M54" s="62"/>
      <c r="N54" s="32" t="s">
        <v>169</v>
      </c>
      <c r="O54" s="32" t="s">
        <v>392</v>
      </c>
      <c r="P54" s="453"/>
      <c r="Q54" s="189"/>
      <c r="R54" s="94"/>
    </row>
    <row r="55" spans="1:18" ht="60" hidden="1">
      <c r="A55" s="531"/>
      <c r="B55" s="576"/>
      <c r="C55" s="192" t="s">
        <v>1183</v>
      </c>
      <c r="D55" s="59" t="s">
        <v>608</v>
      </c>
      <c r="E55" s="469"/>
      <c r="F55" s="59" t="s">
        <v>1184</v>
      </c>
      <c r="G55" s="32" t="s">
        <v>1105</v>
      </c>
      <c r="H55" s="470">
        <v>3</v>
      </c>
      <c r="I55" s="471"/>
      <c r="J55" s="472"/>
      <c r="K55" s="472"/>
      <c r="L55" s="472"/>
      <c r="M55" s="62"/>
      <c r="N55" s="32" t="s">
        <v>169</v>
      </c>
      <c r="O55" s="32" t="s">
        <v>392</v>
      </c>
      <c r="P55" s="453"/>
      <c r="Q55" s="189"/>
      <c r="R55" s="94"/>
    </row>
    <row r="56" spans="1:18" ht="45" hidden="1">
      <c r="A56" s="531"/>
      <c r="B56" s="576"/>
      <c r="C56" s="192" t="s">
        <v>1185</v>
      </c>
      <c r="D56" s="59" t="s">
        <v>1186</v>
      </c>
      <c r="E56" s="469"/>
      <c r="F56" s="59" t="s">
        <v>1187</v>
      </c>
      <c r="G56" s="32" t="s">
        <v>1105</v>
      </c>
      <c r="H56" s="470">
        <v>2</v>
      </c>
      <c r="I56" s="471"/>
      <c r="J56" s="472"/>
      <c r="K56" s="472"/>
      <c r="L56" s="472"/>
      <c r="M56" s="62"/>
      <c r="N56" s="32" t="s">
        <v>169</v>
      </c>
      <c r="O56" s="32" t="s">
        <v>392</v>
      </c>
      <c r="P56" s="453"/>
      <c r="Q56" s="189"/>
      <c r="R56" s="94"/>
    </row>
    <row r="57" spans="1:18" ht="45" hidden="1">
      <c r="A57" s="531"/>
      <c r="B57" s="576"/>
      <c r="C57" s="192" t="s">
        <v>1188</v>
      </c>
      <c r="D57" s="59" t="s">
        <v>1189</v>
      </c>
      <c r="E57" s="469"/>
      <c r="F57" s="59" t="s">
        <v>1176</v>
      </c>
      <c r="G57" s="32" t="s">
        <v>1105</v>
      </c>
      <c r="H57" s="470">
        <v>3</v>
      </c>
      <c r="I57" s="471"/>
      <c r="J57" s="472"/>
      <c r="K57" s="472">
        <v>1</v>
      </c>
      <c r="L57" s="472"/>
      <c r="M57" s="62"/>
      <c r="N57" s="32" t="s">
        <v>169</v>
      </c>
      <c r="O57" s="32" t="s">
        <v>392</v>
      </c>
      <c r="P57" s="453"/>
      <c r="Q57" s="189"/>
      <c r="R57" s="94"/>
    </row>
    <row r="58" spans="1:18" ht="45" hidden="1">
      <c r="A58" s="531"/>
      <c r="B58" s="576"/>
      <c r="C58" s="474" t="s">
        <v>1190</v>
      </c>
      <c r="D58" s="59" t="s">
        <v>1191</v>
      </c>
      <c r="E58" s="453"/>
      <c r="F58" s="59" t="s">
        <v>1176</v>
      </c>
      <c r="G58" s="32" t="s">
        <v>1105</v>
      </c>
      <c r="H58" s="470"/>
      <c r="I58" s="471"/>
      <c r="J58" s="472"/>
      <c r="K58" s="472"/>
      <c r="L58" s="472"/>
      <c r="M58" s="62"/>
      <c r="N58" s="32" t="s">
        <v>169</v>
      </c>
      <c r="O58" s="32" t="s">
        <v>392</v>
      </c>
      <c r="P58" s="453"/>
      <c r="Q58" s="189"/>
      <c r="R58" s="94"/>
    </row>
    <row r="59" spans="1:18" ht="120">
      <c r="A59" s="452" t="s">
        <v>1206</v>
      </c>
      <c r="B59" s="517" t="s">
        <v>1207</v>
      </c>
      <c r="C59" s="608"/>
      <c r="D59" s="32" t="s">
        <v>1208</v>
      </c>
      <c r="E59" s="453">
        <v>0</v>
      </c>
      <c r="F59" s="59" t="s">
        <v>1176</v>
      </c>
      <c r="G59" s="32" t="s">
        <v>1105</v>
      </c>
      <c r="H59" s="140">
        <v>1</v>
      </c>
      <c r="I59" s="519">
        <v>0</v>
      </c>
      <c r="J59" s="519"/>
      <c r="K59" s="519"/>
      <c r="L59" s="488">
        <v>0</v>
      </c>
      <c r="M59" s="62" t="s">
        <v>1199</v>
      </c>
      <c r="N59" s="32" t="s">
        <v>169</v>
      </c>
      <c r="O59" s="32" t="s">
        <v>392</v>
      </c>
      <c r="P59" s="32" t="s">
        <v>1200</v>
      </c>
      <c r="Q59" s="475" t="s">
        <v>1209</v>
      </c>
      <c r="R59" s="439"/>
    </row>
    <row r="60" spans="1:18" ht="45" hidden="1">
      <c r="A60" s="531" t="s">
        <v>29</v>
      </c>
      <c r="B60" s="576" t="s">
        <v>30</v>
      </c>
      <c r="C60" s="192" t="s">
        <v>1180</v>
      </c>
      <c r="D60" s="59" t="s">
        <v>1181</v>
      </c>
      <c r="E60" s="469">
        <v>0</v>
      </c>
      <c r="F60" s="59" t="s">
        <v>1182</v>
      </c>
      <c r="G60" s="32" t="s">
        <v>1105</v>
      </c>
      <c r="H60" s="470">
        <v>1</v>
      </c>
      <c r="I60" s="471"/>
      <c r="J60" s="472">
        <v>1</v>
      </c>
      <c r="K60" s="472"/>
      <c r="L60" s="472"/>
      <c r="M60" s="62"/>
      <c r="N60" s="32" t="s">
        <v>169</v>
      </c>
      <c r="O60" s="32" t="s">
        <v>392</v>
      </c>
      <c r="P60" s="453"/>
      <c r="Q60" s="189"/>
      <c r="R60" s="94"/>
    </row>
    <row r="61" spans="1:18" ht="60" hidden="1">
      <c r="A61" s="531"/>
      <c r="B61" s="576"/>
      <c r="C61" s="192" t="s">
        <v>1183</v>
      </c>
      <c r="D61" s="59" t="s">
        <v>608</v>
      </c>
      <c r="E61" s="469"/>
      <c r="F61" s="59" t="s">
        <v>1184</v>
      </c>
      <c r="G61" s="32" t="s">
        <v>1105</v>
      </c>
      <c r="H61" s="470">
        <v>3</v>
      </c>
      <c r="I61" s="471"/>
      <c r="J61" s="472"/>
      <c r="K61" s="472"/>
      <c r="L61" s="472"/>
      <c r="M61" s="62"/>
      <c r="N61" s="32" t="s">
        <v>169</v>
      </c>
      <c r="O61" s="32" t="s">
        <v>392</v>
      </c>
      <c r="P61" s="453"/>
      <c r="Q61" s="189"/>
      <c r="R61" s="94"/>
    </row>
    <row r="62" spans="1:18" ht="45" hidden="1">
      <c r="A62" s="531"/>
      <c r="B62" s="576"/>
      <c r="C62" s="192" t="s">
        <v>1185</v>
      </c>
      <c r="D62" s="59" t="s">
        <v>1186</v>
      </c>
      <c r="E62" s="469"/>
      <c r="F62" s="59" t="s">
        <v>1187</v>
      </c>
      <c r="G62" s="32" t="s">
        <v>1105</v>
      </c>
      <c r="H62" s="470">
        <v>2</v>
      </c>
      <c r="I62" s="471"/>
      <c r="J62" s="472"/>
      <c r="K62" s="472"/>
      <c r="L62" s="472"/>
      <c r="M62" s="62"/>
      <c r="N62" s="32" t="s">
        <v>169</v>
      </c>
      <c r="O62" s="32" t="s">
        <v>392</v>
      </c>
      <c r="P62" s="453"/>
      <c r="Q62" s="189"/>
      <c r="R62" s="94"/>
    </row>
    <row r="63" spans="1:18" ht="45" hidden="1">
      <c r="A63" s="531"/>
      <c r="B63" s="576"/>
      <c r="C63" s="192" t="s">
        <v>1188</v>
      </c>
      <c r="D63" s="59" t="s">
        <v>1189</v>
      </c>
      <c r="E63" s="469"/>
      <c r="F63" s="59" t="s">
        <v>1176</v>
      </c>
      <c r="G63" s="32" t="s">
        <v>1105</v>
      </c>
      <c r="H63" s="470">
        <v>3</v>
      </c>
      <c r="I63" s="471"/>
      <c r="J63" s="472"/>
      <c r="K63" s="472">
        <v>1</v>
      </c>
      <c r="L63" s="472"/>
      <c r="M63" s="62"/>
      <c r="N63" s="32" t="s">
        <v>169</v>
      </c>
      <c r="O63" s="32" t="s">
        <v>392</v>
      </c>
      <c r="P63" s="453"/>
      <c r="Q63" s="189"/>
      <c r="R63" s="94"/>
    </row>
    <row r="64" spans="1:18" ht="45" hidden="1">
      <c r="A64" s="531"/>
      <c r="B64" s="576"/>
      <c r="C64" s="474" t="s">
        <v>1190</v>
      </c>
      <c r="D64" s="59" t="s">
        <v>1191</v>
      </c>
      <c r="E64" s="453"/>
      <c r="F64" s="59" t="s">
        <v>1176</v>
      </c>
      <c r="G64" s="32" t="s">
        <v>1105</v>
      </c>
      <c r="H64" s="470"/>
      <c r="I64" s="471"/>
      <c r="J64" s="472"/>
      <c r="K64" s="472"/>
      <c r="L64" s="472"/>
      <c r="M64" s="62"/>
      <c r="N64" s="32" t="s">
        <v>169</v>
      </c>
      <c r="O64" s="32" t="s">
        <v>392</v>
      </c>
      <c r="P64" s="453"/>
      <c r="Q64" s="189"/>
      <c r="R64" s="94"/>
    </row>
    <row r="65" spans="1:18" ht="120">
      <c r="A65" s="452" t="s">
        <v>1210</v>
      </c>
      <c r="B65" s="517" t="s">
        <v>1211</v>
      </c>
      <c r="C65" s="608"/>
      <c r="D65" s="32" t="s">
        <v>1212</v>
      </c>
      <c r="E65" s="453">
        <v>0</v>
      </c>
      <c r="F65" s="59" t="s">
        <v>1176</v>
      </c>
      <c r="G65" s="32" t="s">
        <v>1105</v>
      </c>
      <c r="H65" s="140">
        <v>1</v>
      </c>
      <c r="I65" s="519">
        <v>0</v>
      </c>
      <c r="J65" s="519"/>
      <c r="K65" s="519"/>
      <c r="L65" s="488"/>
      <c r="M65" s="62" t="s">
        <v>1199</v>
      </c>
      <c r="N65" s="32" t="s">
        <v>169</v>
      </c>
      <c r="O65" s="32" t="s">
        <v>392</v>
      </c>
      <c r="P65" s="32" t="s">
        <v>1200</v>
      </c>
      <c r="Q65" s="476" t="s">
        <v>1213</v>
      </c>
      <c r="R65" s="439"/>
    </row>
    <row r="66" spans="1:18" ht="45" hidden="1">
      <c r="A66" s="531" t="s">
        <v>29</v>
      </c>
      <c r="B66" s="576" t="s">
        <v>30</v>
      </c>
      <c r="C66" s="192" t="s">
        <v>1180</v>
      </c>
      <c r="D66" s="59" t="s">
        <v>1181</v>
      </c>
      <c r="E66" s="469">
        <v>0</v>
      </c>
      <c r="F66" s="59" t="s">
        <v>1182</v>
      </c>
      <c r="G66" s="32" t="s">
        <v>1105</v>
      </c>
      <c r="H66" s="470">
        <v>1</v>
      </c>
      <c r="I66" s="471"/>
      <c r="J66" s="472">
        <v>1</v>
      </c>
      <c r="K66" s="472"/>
      <c r="L66" s="472"/>
      <c r="M66" s="62"/>
      <c r="N66" s="32" t="s">
        <v>169</v>
      </c>
      <c r="O66" s="32" t="s">
        <v>392</v>
      </c>
      <c r="P66" s="453"/>
      <c r="Q66" s="189"/>
      <c r="R66" s="94"/>
    </row>
    <row r="67" spans="1:18" ht="60" hidden="1">
      <c r="A67" s="531"/>
      <c r="B67" s="576"/>
      <c r="C67" s="192" t="s">
        <v>1183</v>
      </c>
      <c r="D67" s="59" t="s">
        <v>608</v>
      </c>
      <c r="E67" s="469"/>
      <c r="F67" s="59" t="s">
        <v>1184</v>
      </c>
      <c r="G67" s="32" t="s">
        <v>1105</v>
      </c>
      <c r="H67" s="470">
        <v>3</v>
      </c>
      <c r="I67" s="471"/>
      <c r="J67" s="472"/>
      <c r="K67" s="472"/>
      <c r="L67" s="472"/>
      <c r="M67" s="62"/>
      <c r="N67" s="32" t="s">
        <v>169</v>
      </c>
      <c r="O67" s="32" t="s">
        <v>392</v>
      </c>
      <c r="P67" s="453"/>
      <c r="Q67" s="189"/>
      <c r="R67" s="94"/>
    </row>
    <row r="68" spans="1:18" ht="45" hidden="1">
      <c r="A68" s="531"/>
      <c r="B68" s="576"/>
      <c r="C68" s="192" t="s">
        <v>1185</v>
      </c>
      <c r="D68" s="59" t="s">
        <v>1186</v>
      </c>
      <c r="E68" s="469"/>
      <c r="F68" s="59" t="s">
        <v>1187</v>
      </c>
      <c r="G68" s="32" t="s">
        <v>1105</v>
      </c>
      <c r="H68" s="470">
        <v>2</v>
      </c>
      <c r="I68" s="471"/>
      <c r="J68" s="472"/>
      <c r="K68" s="472"/>
      <c r="L68" s="472"/>
      <c r="M68" s="62"/>
      <c r="N68" s="32" t="s">
        <v>169</v>
      </c>
      <c r="O68" s="32" t="s">
        <v>392</v>
      </c>
      <c r="P68" s="453"/>
      <c r="Q68" s="189"/>
      <c r="R68" s="94"/>
    </row>
    <row r="69" spans="1:18" ht="45" hidden="1">
      <c r="A69" s="531"/>
      <c r="B69" s="576"/>
      <c r="C69" s="192" t="s">
        <v>1188</v>
      </c>
      <c r="D69" s="59" t="s">
        <v>1189</v>
      </c>
      <c r="E69" s="469"/>
      <c r="F69" s="59" t="s">
        <v>1176</v>
      </c>
      <c r="G69" s="32" t="s">
        <v>1105</v>
      </c>
      <c r="H69" s="470">
        <v>3</v>
      </c>
      <c r="I69" s="471"/>
      <c r="J69" s="472"/>
      <c r="K69" s="472">
        <v>1</v>
      </c>
      <c r="L69" s="472"/>
      <c r="M69" s="62"/>
      <c r="N69" s="32" t="s">
        <v>169</v>
      </c>
      <c r="O69" s="32" t="s">
        <v>392</v>
      </c>
      <c r="P69" s="453"/>
      <c r="Q69" s="189"/>
      <c r="R69" s="94"/>
    </row>
    <row r="70" spans="1:18" ht="45" hidden="1">
      <c r="A70" s="531"/>
      <c r="B70" s="576"/>
      <c r="C70" s="474" t="s">
        <v>1190</v>
      </c>
      <c r="D70" s="59" t="s">
        <v>1191</v>
      </c>
      <c r="E70" s="453"/>
      <c r="F70" s="59" t="s">
        <v>1176</v>
      </c>
      <c r="G70" s="32" t="s">
        <v>1105</v>
      </c>
      <c r="H70" s="470"/>
      <c r="I70" s="471"/>
      <c r="J70" s="472"/>
      <c r="K70" s="472"/>
      <c r="L70" s="472"/>
      <c r="M70" s="62"/>
      <c r="N70" s="32" t="s">
        <v>169</v>
      </c>
      <c r="O70" s="32" t="s">
        <v>392</v>
      </c>
      <c r="P70" s="453"/>
      <c r="Q70" s="189"/>
      <c r="R70" s="94"/>
    </row>
    <row r="71" spans="1:18" ht="120">
      <c r="A71" s="452" t="s">
        <v>1214</v>
      </c>
      <c r="B71" s="517" t="s">
        <v>1215</v>
      </c>
      <c r="C71" s="608"/>
      <c r="D71" s="32" t="s">
        <v>1216</v>
      </c>
      <c r="E71" s="453">
        <v>0</v>
      </c>
      <c r="F71" s="59" t="s">
        <v>1176</v>
      </c>
      <c r="G71" s="32" t="s">
        <v>1105</v>
      </c>
      <c r="H71" s="140">
        <v>1</v>
      </c>
      <c r="I71" s="519">
        <v>0</v>
      </c>
      <c r="J71" s="519"/>
      <c r="K71" s="519"/>
      <c r="L71" s="488">
        <v>0</v>
      </c>
      <c r="M71" s="62" t="s">
        <v>1199</v>
      </c>
      <c r="N71" s="32" t="s">
        <v>169</v>
      </c>
      <c r="O71" s="32" t="s">
        <v>392</v>
      </c>
      <c r="P71" s="32" t="s">
        <v>1200</v>
      </c>
      <c r="Q71" s="475" t="s">
        <v>1217</v>
      </c>
      <c r="R71" s="439"/>
    </row>
    <row r="72" spans="1:18" ht="45" hidden="1">
      <c r="A72" s="531" t="s">
        <v>29</v>
      </c>
      <c r="B72" s="576" t="s">
        <v>30</v>
      </c>
      <c r="C72" s="192" t="s">
        <v>1180</v>
      </c>
      <c r="D72" s="59" t="s">
        <v>1181</v>
      </c>
      <c r="E72" s="469">
        <v>0</v>
      </c>
      <c r="F72" s="59" t="s">
        <v>1182</v>
      </c>
      <c r="G72" s="32" t="s">
        <v>1105</v>
      </c>
      <c r="H72" s="470">
        <v>1</v>
      </c>
      <c r="I72" s="471"/>
      <c r="J72" s="472">
        <v>1</v>
      </c>
      <c r="K72" s="472"/>
      <c r="L72" s="472"/>
      <c r="M72" s="62"/>
      <c r="N72" s="32" t="s">
        <v>169</v>
      </c>
      <c r="O72" s="32" t="s">
        <v>392</v>
      </c>
      <c r="P72" s="453"/>
      <c r="Q72" s="189"/>
      <c r="R72" s="94"/>
    </row>
    <row r="73" spans="1:18" ht="60" hidden="1">
      <c r="A73" s="531"/>
      <c r="B73" s="576"/>
      <c r="C73" s="192" t="s">
        <v>1183</v>
      </c>
      <c r="D73" s="59" t="s">
        <v>608</v>
      </c>
      <c r="E73" s="469"/>
      <c r="F73" s="59" t="s">
        <v>1184</v>
      </c>
      <c r="G73" s="32" t="s">
        <v>1105</v>
      </c>
      <c r="H73" s="470">
        <v>3</v>
      </c>
      <c r="I73" s="471"/>
      <c r="J73" s="472"/>
      <c r="K73" s="472"/>
      <c r="L73" s="472"/>
      <c r="M73" s="62"/>
      <c r="N73" s="32" t="s">
        <v>169</v>
      </c>
      <c r="O73" s="32" t="s">
        <v>392</v>
      </c>
      <c r="P73" s="453"/>
      <c r="Q73" s="189"/>
      <c r="R73" s="94"/>
    </row>
    <row r="74" spans="1:18" ht="45" hidden="1">
      <c r="A74" s="531"/>
      <c r="B74" s="576"/>
      <c r="C74" s="192" t="s">
        <v>1185</v>
      </c>
      <c r="D74" s="59" t="s">
        <v>1186</v>
      </c>
      <c r="E74" s="469"/>
      <c r="F74" s="59" t="s">
        <v>1187</v>
      </c>
      <c r="G74" s="32" t="s">
        <v>1105</v>
      </c>
      <c r="H74" s="470">
        <v>2</v>
      </c>
      <c r="I74" s="471"/>
      <c r="J74" s="472"/>
      <c r="K74" s="472"/>
      <c r="L74" s="472"/>
      <c r="M74" s="62"/>
      <c r="N74" s="32" t="s">
        <v>169</v>
      </c>
      <c r="O74" s="32" t="s">
        <v>392</v>
      </c>
      <c r="P74" s="453"/>
      <c r="Q74" s="189"/>
      <c r="R74" s="94"/>
    </row>
    <row r="75" spans="1:18" ht="45" hidden="1">
      <c r="A75" s="531"/>
      <c r="B75" s="576"/>
      <c r="C75" s="192" t="s">
        <v>1188</v>
      </c>
      <c r="D75" s="59" t="s">
        <v>1189</v>
      </c>
      <c r="E75" s="469"/>
      <c r="F75" s="59" t="s">
        <v>1176</v>
      </c>
      <c r="G75" s="32" t="s">
        <v>1105</v>
      </c>
      <c r="H75" s="470">
        <v>3</v>
      </c>
      <c r="I75" s="471"/>
      <c r="J75" s="472"/>
      <c r="K75" s="472">
        <v>1</v>
      </c>
      <c r="L75" s="472"/>
      <c r="M75" s="62"/>
      <c r="N75" s="32" t="s">
        <v>169</v>
      </c>
      <c r="O75" s="32" t="s">
        <v>392</v>
      </c>
      <c r="P75" s="453"/>
      <c r="Q75" s="189"/>
      <c r="R75" s="94"/>
    </row>
    <row r="76" spans="1:18" ht="45" hidden="1">
      <c r="A76" s="531"/>
      <c r="B76" s="576"/>
      <c r="C76" s="474" t="s">
        <v>1190</v>
      </c>
      <c r="D76" s="59" t="s">
        <v>1191</v>
      </c>
      <c r="E76" s="453"/>
      <c r="F76" s="59" t="s">
        <v>1176</v>
      </c>
      <c r="G76" s="32" t="s">
        <v>1105</v>
      </c>
      <c r="H76" s="470"/>
      <c r="I76" s="471"/>
      <c r="J76" s="472"/>
      <c r="K76" s="472"/>
      <c r="L76" s="472"/>
      <c r="M76" s="62"/>
      <c r="N76" s="32" t="s">
        <v>169</v>
      </c>
      <c r="O76" s="32" t="s">
        <v>392</v>
      </c>
      <c r="P76" s="453"/>
      <c r="Q76" s="189"/>
      <c r="R76" s="94"/>
    </row>
    <row r="77" spans="1:18" ht="120">
      <c r="A77" s="452" t="s">
        <v>1218</v>
      </c>
      <c r="B77" s="517" t="s">
        <v>1219</v>
      </c>
      <c r="C77" s="608"/>
      <c r="D77" s="32" t="s">
        <v>1220</v>
      </c>
      <c r="E77" s="453">
        <v>0</v>
      </c>
      <c r="F77" s="59" t="s">
        <v>1176</v>
      </c>
      <c r="G77" s="32" t="s">
        <v>1105</v>
      </c>
      <c r="H77" s="140">
        <v>1</v>
      </c>
      <c r="I77" s="519">
        <v>0</v>
      </c>
      <c r="J77" s="519"/>
      <c r="K77" s="519"/>
      <c r="L77" s="488">
        <v>0</v>
      </c>
      <c r="M77" s="62" t="s">
        <v>1199</v>
      </c>
      <c r="N77" s="32" t="s">
        <v>169</v>
      </c>
      <c r="O77" s="32" t="s">
        <v>392</v>
      </c>
      <c r="P77" s="32" t="s">
        <v>1200</v>
      </c>
      <c r="Q77" s="475" t="s">
        <v>1221</v>
      </c>
      <c r="R77" s="439"/>
    </row>
    <row r="78" spans="1:18" ht="45" hidden="1">
      <c r="A78" s="531" t="s">
        <v>29</v>
      </c>
      <c r="B78" s="576" t="s">
        <v>30</v>
      </c>
      <c r="C78" s="192" t="s">
        <v>1180</v>
      </c>
      <c r="D78" s="59" t="s">
        <v>1181</v>
      </c>
      <c r="E78" s="469">
        <v>0</v>
      </c>
      <c r="F78" s="59" t="s">
        <v>1182</v>
      </c>
      <c r="G78" s="32" t="s">
        <v>1105</v>
      </c>
      <c r="H78" s="470">
        <v>1</v>
      </c>
      <c r="I78" s="471"/>
      <c r="J78" s="472">
        <v>1</v>
      </c>
      <c r="K78" s="472"/>
      <c r="L78" s="472"/>
      <c r="M78" s="62"/>
      <c r="N78" s="32" t="s">
        <v>169</v>
      </c>
      <c r="O78" s="32" t="s">
        <v>392</v>
      </c>
      <c r="P78" s="453"/>
      <c r="Q78" s="189"/>
      <c r="R78" s="94"/>
    </row>
    <row r="79" spans="1:18" ht="60" hidden="1">
      <c r="A79" s="531"/>
      <c r="B79" s="576"/>
      <c r="C79" s="192" t="s">
        <v>1183</v>
      </c>
      <c r="D79" s="59" t="s">
        <v>608</v>
      </c>
      <c r="E79" s="469"/>
      <c r="F79" s="59" t="s">
        <v>1184</v>
      </c>
      <c r="G79" s="32" t="s">
        <v>1105</v>
      </c>
      <c r="H79" s="470">
        <v>3</v>
      </c>
      <c r="I79" s="471"/>
      <c r="J79" s="472"/>
      <c r="K79" s="472"/>
      <c r="L79" s="472"/>
      <c r="M79" s="62"/>
      <c r="N79" s="32" t="s">
        <v>169</v>
      </c>
      <c r="O79" s="32" t="s">
        <v>392</v>
      </c>
      <c r="P79" s="453"/>
      <c r="Q79" s="189"/>
      <c r="R79" s="94"/>
    </row>
    <row r="80" spans="1:18" ht="45" hidden="1">
      <c r="A80" s="531"/>
      <c r="B80" s="576"/>
      <c r="C80" s="192" t="s">
        <v>1185</v>
      </c>
      <c r="D80" s="59" t="s">
        <v>1186</v>
      </c>
      <c r="E80" s="469"/>
      <c r="F80" s="59" t="s">
        <v>1187</v>
      </c>
      <c r="G80" s="32" t="s">
        <v>1105</v>
      </c>
      <c r="H80" s="470">
        <v>2</v>
      </c>
      <c r="I80" s="471"/>
      <c r="J80" s="472"/>
      <c r="K80" s="472"/>
      <c r="L80" s="472"/>
      <c r="M80" s="62"/>
      <c r="N80" s="32" t="s">
        <v>169</v>
      </c>
      <c r="O80" s="32" t="s">
        <v>392</v>
      </c>
      <c r="P80" s="453"/>
      <c r="Q80" s="189"/>
      <c r="R80" s="94"/>
    </row>
    <row r="81" spans="1:18" ht="45" hidden="1">
      <c r="A81" s="531"/>
      <c r="B81" s="576"/>
      <c r="C81" s="192" t="s">
        <v>1188</v>
      </c>
      <c r="D81" s="59" t="s">
        <v>1189</v>
      </c>
      <c r="E81" s="469"/>
      <c r="F81" s="59" t="s">
        <v>1176</v>
      </c>
      <c r="G81" s="32" t="s">
        <v>1105</v>
      </c>
      <c r="H81" s="470">
        <v>3</v>
      </c>
      <c r="I81" s="471"/>
      <c r="J81" s="472"/>
      <c r="K81" s="472">
        <v>1</v>
      </c>
      <c r="L81" s="472"/>
      <c r="M81" s="62"/>
      <c r="N81" s="32" t="s">
        <v>169</v>
      </c>
      <c r="O81" s="32" t="s">
        <v>392</v>
      </c>
      <c r="P81" s="453"/>
      <c r="Q81" s="189"/>
      <c r="R81" s="94"/>
    </row>
    <row r="82" spans="1:18" ht="45" hidden="1">
      <c r="A82" s="531"/>
      <c r="B82" s="576"/>
      <c r="C82" s="474" t="s">
        <v>1190</v>
      </c>
      <c r="D82" s="59" t="s">
        <v>1191</v>
      </c>
      <c r="E82" s="453"/>
      <c r="F82" s="59" t="s">
        <v>1176</v>
      </c>
      <c r="G82" s="32" t="s">
        <v>1105</v>
      </c>
      <c r="H82" s="470"/>
      <c r="I82" s="471"/>
      <c r="J82" s="472"/>
      <c r="K82" s="472"/>
      <c r="L82" s="472"/>
      <c r="M82" s="62"/>
      <c r="N82" s="32" t="s">
        <v>169</v>
      </c>
      <c r="O82" s="32" t="s">
        <v>392</v>
      </c>
      <c r="P82" s="453"/>
      <c r="Q82" s="189"/>
      <c r="R82" s="94"/>
    </row>
    <row r="83" spans="1:18" ht="120">
      <c r="A83" s="452" t="s">
        <v>1222</v>
      </c>
      <c r="B83" s="517" t="s">
        <v>1223</v>
      </c>
      <c r="C83" s="608"/>
      <c r="D83" s="32" t="s">
        <v>1224</v>
      </c>
      <c r="E83" s="453">
        <v>0</v>
      </c>
      <c r="F83" s="59" t="s">
        <v>1176</v>
      </c>
      <c r="G83" s="32" t="s">
        <v>1105</v>
      </c>
      <c r="H83" s="140">
        <v>1</v>
      </c>
      <c r="I83" s="519">
        <v>0</v>
      </c>
      <c r="J83" s="519"/>
      <c r="K83" s="519"/>
      <c r="L83" s="488">
        <v>0</v>
      </c>
      <c r="M83" s="62" t="s">
        <v>1199</v>
      </c>
      <c r="N83" s="32" t="s">
        <v>169</v>
      </c>
      <c r="O83" s="32" t="s">
        <v>392</v>
      </c>
      <c r="P83" s="32" t="s">
        <v>1200</v>
      </c>
      <c r="Q83" s="475" t="s">
        <v>1225</v>
      </c>
      <c r="R83" s="439"/>
    </row>
    <row r="84" spans="1:18" ht="45" hidden="1">
      <c r="A84" s="531" t="s">
        <v>29</v>
      </c>
      <c r="B84" s="576" t="s">
        <v>30</v>
      </c>
      <c r="C84" s="192" t="s">
        <v>1180</v>
      </c>
      <c r="D84" s="59" t="s">
        <v>1181</v>
      </c>
      <c r="E84" s="469">
        <v>0</v>
      </c>
      <c r="F84" s="59" t="s">
        <v>1182</v>
      </c>
      <c r="G84" s="32" t="s">
        <v>1105</v>
      </c>
      <c r="H84" s="470">
        <v>1</v>
      </c>
      <c r="I84" s="471"/>
      <c r="J84" s="472">
        <v>1</v>
      </c>
      <c r="K84" s="472"/>
      <c r="L84" s="472"/>
      <c r="M84" s="62"/>
      <c r="N84" s="32" t="s">
        <v>169</v>
      </c>
      <c r="O84" s="32" t="s">
        <v>392</v>
      </c>
      <c r="P84" s="453"/>
      <c r="Q84" s="189"/>
      <c r="R84" s="94"/>
    </row>
    <row r="85" spans="1:18" ht="60" hidden="1">
      <c r="A85" s="531"/>
      <c r="B85" s="576"/>
      <c r="C85" s="192" t="s">
        <v>1183</v>
      </c>
      <c r="D85" s="59" t="s">
        <v>608</v>
      </c>
      <c r="E85" s="469"/>
      <c r="F85" s="59" t="s">
        <v>1184</v>
      </c>
      <c r="G85" s="32" t="s">
        <v>1105</v>
      </c>
      <c r="H85" s="470">
        <v>3</v>
      </c>
      <c r="I85" s="471"/>
      <c r="J85" s="472"/>
      <c r="K85" s="472"/>
      <c r="L85" s="472"/>
      <c r="M85" s="62"/>
      <c r="N85" s="32" t="s">
        <v>169</v>
      </c>
      <c r="O85" s="32" t="s">
        <v>392</v>
      </c>
      <c r="P85" s="453"/>
      <c r="Q85" s="189"/>
      <c r="R85" s="94"/>
    </row>
    <row r="86" spans="1:18" ht="45" hidden="1">
      <c r="A86" s="531"/>
      <c r="B86" s="576"/>
      <c r="C86" s="192" t="s">
        <v>1185</v>
      </c>
      <c r="D86" s="59" t="s">
        <v>1186</v>
      </c>
      <c r="E86" s="469"/>
      <c r="F86" s="59" t="s">
        <v>1187</v>
      </c>
      <c r="G86" s="32" t="s">
        <v>1105</v>
      </c>
      <c r="H86" s="470">
        <v>2</v>
      </c>
      <c r="I86" s="471"/>
      <c r="J86" s="472"/>
      <c r="K86" s="472"/>
      <c r="L86" s="472"/>
      <c r="M86" s="62"/>
      <c r="N86" s="32" t="s">
        <v>169</v>
      </c>
      <c r="O86" s="32" t="s">
        <v>392</v>
      </c>
      <c r="P86" s="453"/>
      <c r="Q86" s="189"/>
      <c r="R86" s="94"/>
    </row>
    <row r="87" spans="1:18" ht="45" hidden="1">
      <c r="A87" s="531"/>
      <c r="B87" s="576"/>
      <c r="C87" s="192" t="s">
        <v>1188</v>
      </c>
      <c r="D87" s="59" t="s">
        <v>1189</v>
      </c>
      <c r="E87" s="469"/>
      <c r="F87" s="59" t="s">
        <v>1176</v>
      </c>
      <c r="G87" s="32" t="s">
        <v>1105</v>
      </c>
      <c r="H87" s="470">
        <v>3</v>
      </c>
      <c r="I87" s="471"/>
      <c r="J87" s="472"/>
      <c r="K87" s="472">
        <v>1</v>
      </c>
      <c r="L87" s="472"/>
      <c r="M87" s="62"/>
      <c r="N87" s="32" t="s">
        <v>169</v>
      </c>
      <c r="O87" s="32" t="s">
        <v>392</v>
      </c>
      <c r="P87" s="453"/>
      <c r="Q87" s="189"/>
      <c r="R87" s="94"/>
    </row>
    <row r="88" spans="1:18" ht="45" hidden="1">
      <c r="A88" s="531"/>
      <c r="B88" s="576"/>
      <c r="C88" s="474" t="s">
        <v>1190</v>
      </c>
      <c r="D88" s="59" t="s">
        <v>1191</v>
      </c>
      <c r="E88" s="453"/>
      <c r="F88" s="59" t="s">
        <v>1176</v>
      </c>
      <c r="G88" s="32" t="s">
        <v>1105</v>
      </c>
      <c r="H88" s="470"/>
      <c r="I88" s="471"/>
      <c r="J88" s="472"/>
      <c r="K88" s="472"/>
      <c r="L88" s="472"/>
      <c r="M88" s="62"/>
      <c r="N88" s="32" t="s">
        <v>169</v>
      </c>
      <c r="O88" s="32" t="s">
        <v>392</v>
      </c>
      <c r="P88" s="453"/>
      <c r="Q88" s="189"/>
      <c r="R88" s="94"/>
    </row>
    <row r="89" spans="1:18" ht="120">
      <c r="A89" s="452" t="s">
        <v>1226</v>
      </c>
      <c r="B89" s="517" t="s">
        <v>1227</v>
      </c>
      <c r="C89" s="608"/>
      <c r="D89" s="32" t="s">
        <v>1228</v>
      </c>
      <c r="E89" s="453">
        <v>0</v>
      </c>
      <c r="F89" s="59" t="s">
        <v>1176</v>
      </c>
      <c r="G89" s="32" t="s">
        <v>1105</v>
      </c>
      <c r="H89" s="140">
        <v>1</v>
      </c>
      <c r="I89" s="519">
        <v>0</v>
      </c>
      <c r="J89" s="519"/>
      <c r="K89" s="519"/>
      <c r="L89" s="488">
        <v>0</v>
      </c>
      <c r="M89" s="62" t="s">
        <v>1199</v>
      </c>
      <c r="N89" s="32" t="s">
        <v>169</v>
      </c>
      <c r="O89" s="32" t="s">
        <v>392</v>
      </c>
      <c r="P89" s="32" t="s">
        <v>1200</v>
      </c>
      <c r="Q89" s="475" t="s">
        <v>1229</v>
      </c>
      <c r="R89" s="439"/>
    </row>
    <row r="90" spans="1:18" ht="45" hidden="1">
      <c r="A90" s="531" t="s">
        <v>29</v>
      </c>
      <c r="B90" s="576" t="s">
        <v>30</v>
      </c>
      <c r="C90" s="192" t="s">
        <v>1180</v>
      </c>
      <c r="D90" s="59" t="s">
        <v>1181</v>
      </c>
      <c r="E90" s="469">
        <v>0</v>
      </c>
      <c r="F90" s="59" t="s">
        <v>1182</v>
      </c>
      <c r="G90" s="32" t="s">
        <v>1105</v>
      </c>
      <c r="H90" s="470">
        <v>1</v>
      </c>
      <c r="I90" s="471"/>
      <c r="J90" s="472">
        <v>1</v>
      </c>
      <c r="K90" s="472"/>
      <c r="L90" s="472"/>
      <c r="M90" s="62"/>
      <c r="N90" s="32" t="s">
        <v>169</v>
      </c>
      <c r="O90" s="32" t="s">
        <v>392</v>
      </c>
      <c r="P90" s="453"/>
      <c r="Q90" s="189"/>
      <c r="R90" s="94"/>
    </row>
    <row r="91" spans="1:18" ht="60" hidden="1">
      <c r="A91" s="531"/>
      <c r="B91" s="576"/>
      <c r="C91" s="192" t="s">
        <v>1183</v>
      </c>
      <c r="D91" s="59" t="s">
        <v>608</v>
      </c>
      <c r="E91" s="469"/>
      <c r="F91" s="59" t="s">
        <v>1184</v>
      </c>
      <c r="G91" s="32" t="s">
        <v>1105</v>
      </c>
      <c r="H91" s="470">
        <v>3</v>
      </c>
      <c r="I91" s="471"/>
      <c r="J91" s="472"/>
      <c r="K91" s="472"/>
      <c r="L91" s="472"/>
      <c r="M91" s="62"/>
      <c r="N91" s="32" t="s">
        <v>169</v>
      </c>
      <c r="O91" s="32" t="s">
        <v>392</v>
      </c>
      <c r="P91" s="453"/>
      <c r="Q91" s="189"/>
      <c r="R91" s="94"/>
    </row>
    <row r="92" spans="1:18" ht="45" hidden="1">
      <c r="A92" s="531"/>
      <c r="B92" s="576"/>
      <c r="C92" s="192" t="s">
        <v>1185</v>
      </c>
      <c r="D92" s="59" t="s">
        <v>1186</v>
      </c>
      <c r="E92" s="469"/>
      <c r="F92" s="59" t="s">
        <v>1187</v>
      </c>
      <c r="G92" s="32" t="s">
        <v>1105</v>
      </c>
      <c r="H92" s="470">
        <v>2</v>
      </c>
      <c r="I92" s="471"/>
      <c r="J92" s="472"/>
      <c r="K92" s="472"/>
      <c r="L92" s="472"/>
      <c r="M92" s="62"/>
      <c r="N92" s="32" t="s">
        <v>169</v>
      </c>
      <c r="O92" s="32" t="s">
        <v>392</v>
      </c>
      <c r="P92" s="453"/>
      <c r="Q92" s="189"/>
      <c r="R92" s="94"/>
    </row>
    <row r="93" spans="1:18" ht="45" hidden="1">
      <c r="A93" s="531"/>
      <c r="B93" s="576"/>
      <c r="C93" s="192" t="s">
        <v>1188</v>
      </c>
      <c r="D93" s="59" t="s">
        <v>1189</v>
      </c>
      <c r="E93" s="469"/>
      <c r="F93" s="59" t="s">
        <v>1176</v>
      </c>
      <c r="G93" s="32" t="s">
        <v>1105</v>
      </c>
      <c r="H93" s="470">
        <v>3</v>
      </c>
      <c r="I93" s="471"/>
      <c r="J93" s="472"/>
      <c r="K93" s="472">
        <v>1</v>
      </c>
      <c r="L93" s="472"/>
      <c r="M93" s="62"/>
      <c r="N93" s="32" t="s">
        <v>169</v>
      </c>
      <c r="O93" s="32" t="s">
        <v>392</v>
      </c>
      <c r="P93" s="453"/>
      <c r="Q93" s="189"/>
      <c r="R93" s="94"/>
    </row>
    <row r="94" spans="1:18" ht="45" hidden="1">
      <c r="A94" s="531"/>
      <c r="B94" s="576"/>
      <c r="C94" s="474" t="s">
        <v>1190</v>
      </c>
      <c r="D94" s="59" t="s">
        <v>1191</v>
      </c>
      <c r="E94" s="453"/>
      <c r="F94" s="59" t="s">
        <v>1176</v>
      </c>
      <c r="G94" s="32" t="s">
        <v>1105</v>
      </c>
      <c r="H94" s="470"/>
      <c r="I94" s="471"/>
      <c r="J94" s="472"/>
      <c r="K94" s="472"/>
      <c r="L94" s="472"/>
      <c r="M94" s="62"/>
      <c r="N94" s="32" t="s">
        <v>169</v>
      </c>
      <c r="O94" s="32" t="s">
        <v>392</v>
      </c>
      <c r="P94" s="453"/>
      <c r="Q94" s="189"/>
      <c r="R94" s="94"/>
    </row>
    <row r="95" spans="1:18" ht="120">
      <c r="A95" s="452" t="s">
        <v>1230</v>
      </c>
      <c r="B95" s="517" t="s">
        <v>1231</v>
      </c>
      <c r="C95" s="608"/>
      <c r="D95" s="32" t="s">
        <v>1232</v>
      </c>
      <c r="E95" s="453">
        <v>0</v>
      </c>
      <c r="F95" s="59" t="s">
        <v>1176</v>
      </c>
      <c r="G95" s="32" t="s">
        <v>1105</v>
      </c>
      <c r="H95" s="140">
        <v>1</v>
      </c>
      <c r="I95" s="519">
        <v>0</v>
      </c>
      <c r="J95" s="519"/>
      <c r="K95" s="519"/>
      <c r="L95" s="488">
        <v>0</v>
      </c>
      <c r="M95" s="62" t="s">
        <v>1199</v>
      </c>
      <c r="N95" s="32" t="s">
        <v>169</v>
      </c>
      <c r="O95" s="32" t="s">
        <v>392</v>
      </c>
      <c r="P95" s="32" t="s">
        <v>1200</v>
      </c>
      <c r="Q95" s="475" t="s">
        <v>1233</v>
      </c>
      <c r="R95" s="439"/>
    </row>
    <row r="96" spans="1:18" ht="45" hidden="1">
      <c r="A96" s="531" t="s">
        <v>29</v>
      </c>
      <c r="B96" s="576" t="s">
        <v>30</v>
      </c>
      <c r="C96" s="192" t="s">
        <v>1180</v>
      </c>
      <c r="D96" s="59" t="s">
        <v>1181</v>
      </c>
      <c r="E96" s="469">
        <v>0</v>
      </c>
      <c r="F96" s="59" t="s">
        <v>1182</v>
      </c>
      <c r="G96" s="32" t="s">
        <v>1105</v>
      </c>
      <c r="H96" s="470">
        <v>1</v>
      </c>
      <c r="I96" s="471"/>
      <c r="J96" s="472">
        <v>1</v>
      </c>
      <c r="K96" s="472"/>
      <c r="L96" s="472"/>
      <c r="M96" s="62"/>
      <c r="N96" s="32" t="s">
        <v>169</v>
      </c>
      <c r="O96" s="32" t="s">
        <v>392</v>
      </c>
      <c r="P96" s="453"/>
      <c r="Q96" s="189"/>
      <c r="R96" s="94"/>
    </row>
    <row r="97" spans="1:18" ht="60" hidden="1">
      <c r="A97" s="531"/>
      <c r="B97" s="576"/>
      <c r="C97" s="192" t="s">
        <v>1183</v>
      </c>
      <c r="D97" s="59" t="s">
        <v>608</v>
      </c>
      <c r="E97" s="469"/>
      <c r="F97" s="59" t="s">
        <v>1184</v>
      </c>
      <c r="G97" s="32" t="s">
        <v>1105</v>
      </c>
      <c r="H97" s="470">
        <v>3</v>
      </c>
      <c r="I97" s="471"/>
      <c r="J97" s="472"/>
      <c r="K97" s="472"/>
      <c r="L97" s="472"/>
      <c r="M97" s="62"/>
      <c r="N97" s="32" t="s">
        <v>169</v>
      </c>
      <c r="O97" s="32" t="s">
        <v>392</v>
      </c>
      <c r="P97" s="453"/>
      <c r="Q97" s="189"/>
      <c r="R97" s="94"/>
    </row>
    <row r="98" spans="1:18" ht="45" hidden="1">
      <c r="A98" s="531"/>
      <c r="B98" s="576"/>
      <c r="C98" s="192" t="s">
        <v>1185</v>
      </c>
      <c r="D98" s="59" t="s">
        <v>1186</v>
      </c>
      <c r="E98" s="469"/>
      <c r="F98" s="59" t="s">
        <v>1187</v>
      </c>
      <c r="G98" s="32" t="s">
        <v>1105</v>
      </c>
      <c r="H98" s="470">
        <v>2</v>
      </c>
      <c r="I98" s="471"/>
      <c r="J98" s="472"/>
      <c r="K98" s="472"/>
      <c r="L98" s="472"/>
      <c r="M98" s="62"/>
      <c r="N98" s="32" t="s">
        <v>169</v>
      </c>
      <c r="O98" s="32" t="s">
        <v>392</v>
      </c>
      <c r="P98" s="453"/>
      <c r="Q98" s="189"/>
      <c r="R98" s="94"/>
    </row>
    <row r="99" spans="1:18" ht="45" hidden="1">
      <c r="A99" s="531"/>
      <c r="B99" s="576"/>
      <c r="C99" s="192" t="s">
        <v>1188</v>
      </c>
      <c r="D99" s="59" t="s">
        <v>1189</v>
      </c>
      <c r="E99" s="469"/>
      <c r="F99" s="59" t="s">
        <v>1176</v>
      </c>
      <c r="G99" s="32" t="s">
        <v>1105</v>
      </c>
      <c r="H99" s="470">
        <v>3</v>
      </c>
      <c r="I99" s="471"/>
      <c r="J99" s="472"/>
      <c r="K99" s="472">
        <v>1</v>
      </c>
      <c r="L99" s="472"/>
      <c r="M99" s="62"/>
      <c r="N99" s="32" t="s">
        <v>169</v>
      </c>
      <c r="O99" s="32" t="s">
        <v>392</v>
      </c>
      <c r="P99" s="453"/>
      <c r="Q99" s="189"/>
      <c r="R99" s="94"/>
    </row>
    <row r="100" spans="1:18" ht="45" hidden="1">
      <c r="A100" s="531"/>
      <c r="B100" s="576"/>
      <c r="C100" s="474" t="s">
        <v>1190</v>
      </c>
      <c r="D100" s="59" t="s">
        <v>1191</v>
      </c>
      <c r="E100" s="453"/>
      <c r="F100" s="59" t="s">
        <v>1176</v>
      </c>
      <c r="G100" s="32" t="s">
        <v>1105</v>
      </c>
      <c r="H100" s="470"/>
      <c r="I100" s="471"/>
      <c r="J100" s="472"/>
      <c r="K100" s="472"/>
      <c r="L100" s="472"/>
      <c r="M100" s="62"/>
      <c r="N100" s="32" t="s">
        <v>169</v>
      </c>
      <c r="O100" s="32" t="s">
        <v>392</v>
      </c>
      <c r="P100" s="453"/>
      <c r="Q100" s="189"/>
      <c r="R100" s="94"/>
    </row>
    <row r="101" spans="1:18" ht="120">
      <c r="A101" s="452" t="s">
        <v>1234</v>
      </c>
      <c r="B101" s="517" t="s">
        <v>1235</v>
      </c>
      <c r="C101" s="608"/>
      <c r="D101" s="32" t="s">
        <v>1236</v>
      </c>
      <c r="E101" s="453">
        <v>0</v>
      </c>
      <c r="F101" s="59" t="s">
        <v>1176</v>
      </c>
      <c r="G101" s="32" t="s">
        <v>1105</v>
      </c>
      <c r="H101" s="140">
        <v>1</v>
      </c>
      <c r="I101" s="519">
        <v>0</v>
      </c>
      <c r="J101" s="519"/>
      <c r="K101" s="519"/>
      <c r="L101" s="488">
        <v>0</v>
      </c>
      <c r="M101" s="62" t="s">
        <v>1199</v>
      </c>
      <c r="N101" s="32" t="s">
        <v>169</v>
      </c>
      <c r="O101" s="32" t="s">
        <v>392</v>
      </c>
      <c r="P101" s="32" t="s">
        <v>1200</v>
      </c>
      <c r="Q101" s="475" t="s">
        <v>1237</v>
      </c>
      <c r="R101" s="439"/>
    </row>
    <row r="102" spans="1:18" ht="45" hidden="1">
      <c r="A102" s="531" t="s">
        <v>29</v>
      </c>
      <c r="B102" s="576" t="s">
        <v>30</v>
      </c>
      <c r="C102" s="192" t="s">
        <v>1180</v>
      </c>
      <c r="D102" s="59" t="s">
        <v>1181</v>
      </c>
      <c r="E102" s="469">
        <v>0</v>
      </c>
      <c r="F102" s="59" t="s">
        <v>1182</v>
      </c>
      <c r="G102" s="32" t="s">
        <v>1105</v>
      </c>
      <c r="H102" s="470">
        <v>1</v>
      </c>
      <c r="I102" s="471"/>
      <c r="J102" s="472">
        <v>1</v>
      </c>
      <c r="K102" s="472"/>
      <c r="L102" s="472"/>
      <c r="M102" s="62"/>
      <c r="N102" s="32" t="s">
        <v>169</v>
      </c>
      <c r="O102" s="32" t="s">
        <v>392</v>
      </c>
      <c r="P102" s="453"/>
      <c r="Q102" s="189"/>
      <c r="R102" s="94"/>
    </row>
    <row r="103" spans="1:18" ht="60" hidden="1">
      <c r="A103" s="531"/>
      <c r="B103" s="576"/>
      <c r="C103" s="192" t="s">
        <v>1183</v>
      </c>
      <c r="D103" s="59" t="s">
        <v>608</v>
      </c>
      <c r="E103" s="469"/>
      <c r="F103" s="59" t="s">
        <v>1184</v>
      </c>
      <c r="G103" s="32" t="s">
        <v>1105</v>
      </c>
      <c r="H103" s="470">
        <v>3</v>
      </c>
      <c r="I103" s="471"/>
      <c r="J103" s="472"/>
      <c r="K103" s="472"/>
      <c r="L103" s="472"/>
      <c r="M103" s="62"/>
      <c r="N103" s="32" t="s">
        <v>169</v>
      </c>
      <c r="O103" s="32" t="s">
        <v>392</v>
      </c>
      <c r="P103" s="453"/>
      <c r="Q103" s="189"/>
      <c r="R103" s="94"/>
    </row>
    <row r="104" spans="1:18" ht="45" hidden="1">
      <c r="A104" s="531"/>
      <c r="B104" s="576"/>
      <c r="C104" s="192" t="s">
        <v>1185</v>
      </c>
      <c r="D104" s="59" t="s">
        <v>1186</v>
      </c>
      <c r="E104" s="469"/>
      <c r="F104" s="59" t="s">
        <v>1187</v>
      </c>
      <c r="G104" s="32" t="s">
        <v>1105</v>
      </c>
      <c r="H104" s="470">
        <v>2</v>
      </c>
      <c r="I104" s="471"/>
      <c r="J104" s="472"/>
      <c r="K104" s="472"/>
      <c r="L104" s="472"/>
      <c r="M104" s="62"/>
      <c r="N104" s="32" t="s">
        <v>169</v>
      </c>
      <c r="O104" s="32" t="s">
        <v>392</v>
      </c>
      <c r="P104" s="453"/>
      <c r="Q104" s="189"/>
      <c r="R104" s="94"/>
    </row>
    <row r="105" spans="1:18" ht="45" hidden="1">
      <c r="A105" s="531"/>
      <c r="B105" s="576"/>
      <c r="C105" s="192" t="s">
        <v>1188</v>
      </c>
      <c r="D105" s="59" t="s">
        <v>1189</v>
      </c>
      <c r="E105" s="469"/>
      <c r="F105" s="59" t="s">
        <v>1176</v>
      </c>
      <c r="G105" s="32" t="s">
        <v>1105</v>
      </c>
      <c r="H105" s="470">
        <v>3</v>
      </c>
      <c r="I105" s="471"/>
      <c r="J105" s="472"/>
      <c r="K105" s="472">
        <v>1</v>
      </c>
      <c r="L105" s="472"/>
      <c r="M105" s="62"/>
      <c r="N105" s="32" t="s">
        <v>169</v>
      </c>
      <c r="O105" s="32" t="s">
        <v>392</v>
      </c>
      <c r="P105" s="453"/>
      <c r="Q105" s="189"/>
      <c r="R105" s="94"/>
    </row>
    <row r="106" spans="1:18" ht="45" hidden="1">
      <c r="A106" s="531"/>
      <c r="B106" s="576"/>
      <c r="C106" s="474" t="s">
        <v>1190</v>
      </c>
      <c r="D106" s="59" t="s">
        <v>1191</v>
      </c>
      <c r="E106" s="453"/>
      <c r="F106" s="59" t="s">
        <v>1176</v>
      </c>
      <c r="G106" s="32" t="s">
        <v>1105</v>
      </c>
      <c r="H106" s="470"/>
      <c r="I106" s="471"/>
      <c r="J106" s="472"/>
      <c r="K106" s="472"/>
      <c r="L106" s="472"/>
      <c r="M106" s="62"/>
      <c r="N106" s="32" t="s">
        <v>169</v>
      </c>
      <c r="O106" s="32" t="s">
        <v>392</v>
      </c>
      <c r="P106" s="453"/>
      <c r="Q106" s="189"/>
      <c r="R106" s="94"/>
    </row>
    <row r="107" spans="1:18" ht="120">
      <c r="A107" s="452" t="s">
        <v>1238</v>
      </c>
      <c r="B107" s="517" t="s">
        <v>1239</v>
      </c>
      <c r="C107" s="608"/>
      <c r="D107" s="32" t="s">
        <v>1240</v>
      </c>
      <c r="E107" s="453">
        <v>0</v>
      </c>
      <c r="F107" s="59" t="s">
        <v>1176</v>
      </c>
      <c r="G107" s="32" t="s">
        <v>1105</v>
      </c>
      <c r="H107" s="140">
        <v>1</v>
      </c>
      <c r="I107" s="519">
        <v>0</v>
      </c>
      <c r="J107" s="519"/>
      <c r="K107" s="519"/>
      <c r="L107" s="488">
        <v>0</v>
      </c>
      <c r="M107" s="62" t="s">
        <v>1199</v>
      </c>
      <c r="N107" s="32" t="s">
        <v>169</v>
      </c>
      <c r="O107" s="32" t="s">
        <v>392</v>
      </c>
      <c r="P107" s="32" t="s">
        <v>1200</v>
      </c>
      <c r="Q107" s="475" t="s">
        <v>1241</v>
      </c>
      <c r="R107" s="439"/>
    </row>
    <row r="108" spans="1:18" ht="45" hidden="1">
      <c r="A108" s="531" t="s">
        <v>29</v>
      </c>
      <c r="B108" s="576" t="s">
        <v>30</v>
      </c>
      <c r="C108" s="192" t="s">
        <v>1180</v>
      </c>
      <c r="D108" s="59" t="s">
        <v>1181</v>
      </c>
      <c r="E108" s="469">
        <v>0</v>
      </c>
      <c r="F108" s="59" t="s">
        <v>1182</v>
      </c>
      <c r="G108" s="32" t="s">
        <v>1105</v>
      </c>
      <c r="H108" s="470">
        <v>1</v>
      </c>
      <c r="I108" s="471"/>
      <c r="J108" s="472">
        <v>1</v>
      </c>
      <c r="K108" s="472"/>
      <c r="L108" s="472"/>
      <c r="M108" s="62"/>
      <c r="N108" s="32" t="s">
        <v>169</v>
      </c>
      <c r="O108" s="32" t="s">
        <v>392</v>
      </c>
      <c r="P108" s="453"/>
      <c r="Q108" s="189"/>
      <c r="R108" s="94"/>
    </row>
    <row r="109" spans="1:18" ht="60" hidden="1">
      <c r="A109" s="531"/>
      <c r="B109" s="576"/>
      <c r="C109" s="192" t="s">
        <v>1183</v>
      </c>
      <c r="D109" s="59" t="s">
        <v>608</v>
      </c>
      <c r="E109" s="469"/>
      <c r="F109" s="59" t="s">
        <v>1184</v>
      </c>
      <c r="G109" s="32" t="s">
        <v>1105</v>
      </c>
      <c r="H109" s="470">
        <v>3</v>
      </c>
      <c r="I109" s="471"/>
      <c r="J109" s="472"/>
      <c r="K109" s="472"/>
      <c r="L109" s="472"/>
      <c r="M109" s="62"/>
      <c r="N109" s="32" t="s">
        <v>169</v>
      </c>
      <c r="O109" s="32" t="s">
        <v>392</v>
      </c>
      <c r="P109" s="453"/>
      <c r="Q109" s="189"/>
      <c r="R109" s="94"/>
    </row>
    <row r="110" spans="1:18" ht="45" hidden="1">
      <c r="A110" s="531"/>
      <c r="B110" s="576"/>
      <c r="C110" s="192" t="s">
        <v>1185</v>
      </c>
      <c r="D110" s="59" t="s">
        <v>1186</v>
      </c>
      <c r="E110" s="469"/>
      <c r="F110" s="59" t="s">
        <v>1187</v>
      </c>
      <c r="G110" s="32" t="s">
        <v>1105</v>
      </c>
      <c r="H110" s="470">
        <v>2</v>
      </c>
      <c r="I110" s="471"/>
      <c r="J110" s="472"/>
      <c r="K110" s="472"/>
      <c r="L110" s="472"/>
      <c r="M110" s="62"/>
      <c r="N110" s="32" t="s">
        <v>169</v>
      </c>
      <c r="O110" s="32" t="s">
        <v>392</v>
      </c>
      <c r="P110" s="453"/>
      <c r="Q110" s="189"/>
      <c r="R110" s="94"/>
    </row>
    <row r="111" spans="1:18" ht="45" hidden="1">
      <c r="A111" s="531"/>
      <c r="B111" s="576"/>
      <c r="C111" s="192" t="s">
        <v>1188</v>
      </c>
      <c r="D111" s="59" t="s">
        <v>1189</v>
      </c>
      <c r="E111" s="469"/>
      <c r="F111" s="59" t="s">
        <v>1176</v>
      </c>
      <c r="G111" s="32" t="s">
        <v>1105</v>
      </c>
      <c r="H111" s="470">
        <v>3</v>
      </c>
      <c r="I111" s="471"/>
      <c r="J111" s="472"/>
      <c r="K111" s="472">
        <v>1</v>
      </c>
      <c r="L111" s="472"/>
      <c r="M111" s="62"/>
      <c r="N111" s="32" t="s">
        <v>169</v>
      </c>
      <c r="O111" s="32" t="s">
        <v>392</v>
      </c>
      <c r="P111" s="453"/>
      <c r="Q111" s="189"/>
      <c r="R111" s="94"/>
    </row>
    <row r="112" spans="1:18" ht="45" hidden="1">
      <c r="A112" s="531"/>
      <c r="B112" s="576"/>
      <c r="C112" s="474" t="s">
        <v>1190</v>
      </c>
      <c r="D112" s="59" t="s">
        <v>1191</v>
      </c>
      <c r="E112" s="453"/>
      <c r="F112" s="59" t="s">
        <v>1176</v>
      </c>
      <c r="G112" s="32" t="s">
        <v>1105</v>
      </c>
      <c r="H112" s="470"/>
      <c r="I112" s="471"/>
      <c r="J112" s="472"/>
      <c r="K112" s="472"/>
      <c r="L112" s="472"/>
      <c r="M112" s="62"/>
      <c r="N112" s="32" t="s">
        <v>169</v>
      </c>
      <c r="O112" s="32" t="s">
        <v>392</v>
      </c>
      <c r="P112" s="453"/>
      <c r="Q112" s="189"/>
      <c r="R112" s="94"/>
    </row>
    <row r="113" spans="1:18" ht="120">
      <c r="A113" s="452" t="s">
        <v>1242</v>
      </c>
      <c r="B113" s="517" t="s">
        <v>1243</v>
      </c>
      <c r="C113" s="608"/>
      <c r="D113" s="32" t="s">
        <v>1244</v>
      </c>
      <c r="E113" s="453">
        <v>0</v>
      </c>
      <c r="F113" s="59" t="s">
        <v>1176</v>
      </c>
      <c r="G113" s="32" t="s">
        <v>1105</v>
      </c>
      <c r="H113" s="140">
        <v>1</v>
      </c>
      <c r="I113" s="519">
        <v>0</v>
      </c>
      <c r="J113" s="519"/>
      <c r="K113" s="519"/>
      <c r="L113" s="488">
        <v>0</v>
      </c>
      <c r="M113" s="62" t="s">
        <v>1199</v>
      </c>
      <c r="N113" s="32" t="s">
        <v>169</v>
      </c>
      <c r="O113" s="32" t="s">
        <v>392</v>
      </c>
      <c r="P113" s="32" t="s">
        <v>1200</v>
      </c>
      <c r="Q113" s="475" t="s">
        <v>1245</v>
      </c>
      <c r="R113" s="439"/>
    </row>
    <row r="114" spans="1:18" ht="45" hidden="1">
      <c r="A114" s="531" t="s">
        <v>29</v>
      </c>
      <c r="B114" s="576" t="s">
        <v>30</v>
      </c>
      <c r="C114" s="192" t="s">
        <v>1180</v>
      </c>
      <c r="D114" s="59" t="s">
        <v>1181</v>
      </c>
      <c r="E114" s="469">
        <v>0</v>
      </c>
      <c r="F114" s="59" t="s">
        <v>1182</v>
      </c>
      <c r="G114" s="32" t="s">
        <v>1105</v>
      </c>
      <c r="H114" s="470">
        <v>1</v>
      </c>
      <c r="I114" s="471"/>
      <c r="J114" s="472">
        <v>1</v>
      </c>
      <c r="K114" s="472"/>
      <c r="L114" s="472"/>
      <c r="M114" s="62"/>
      <c r="N114" s="32" t="s">
        <v>169</v>
      </c>
      <c r="O114" s="32" t="s">
        <v>392</v>
      </c>
      <c r="P114" s="453"/>
      <c r="Q114" s="189"/>
      <c r="R114" s="94"/>
    </row>
    <row r="115" spans="1:18" ht="60" hidden="1">
      <c r="A115" s="531"/>
      <c r="B115" s="576"/>
      <c r="C115" s="192" t="s">
        <v>1183</v>
      </c>
      <c r="D115" s="59" t="s">
        <v>608</v>
      </c>
      <c r="E115" s="469"/>
      <c r="F115" s="59" t="s">
        <v>1184</v>
      </c>
      <c r="G115" s="32" t="s">
        <v>1105</v>
      </c>
      <c r="H115" s="470">
        <v>3</v>
      </c>
      <c r="I115" s="471"/>
      <c r="J115" s="472"/>
      <c r="K115" s="472"/>
      <c r="L115" s="472"/>
      <c r="M115" s="62"/>
      <c r="N115" s="32" t="s">
        <v>169</v>
      </c>
      <c r="O115" s="32" t="s">
        <v>392</v>
      </c>
      <c r="P115" s="453"/>
      <c r="Q115" s="189"/>
      <c r="R115" s="94"/>
    </row>
    <row r="116" spans="1:18" ht="45" hidden="1">
      <c r="A116" s="531"/>
      <c r="B116" s="576"/>
      <c r="C116" s="192" t="s">
        <v>1185</v>
      </c>
      <c r="D116" s="59" t="s">
        <v>1186</v>
      </c>
      <c r="E116" s="469"/>
      <c r="F116" s="59" t="s">
        <v>1187</v>
      </c>
      <c r="G116" s="32" t="s">
        <v>1105</v>
      </c>
      <c r="H116" s="470">
        <v>2</v>
      </c>
      <c r="I116" s="471"/>
      <c r="J116" s="472"/>
      <c r="K116" s="472"/>
      <c r="L116" s="472"/>
      <c r="M116" s="62"/>
      <c r="N116" s="32" t="s">
        <v>169</v>
      </c>
      <c r="O116" s="32" t="s">
        <v>392</v>
      </c>
      <c r="P116" s="453"/>
      <c r="Q116" s="189"/>
      <c r="R116" s="94"/>
    </row>
    <row r="117" spans="1:18" ht="45" hidden="1">
      <c r="A117" s="531"/>
      <c r="B117" s="576"/>
      <c r="C117" s="192" t="s">
        <v>1188</v>
      </c>
      <c r="D117" s="59" t="s">
        <v>1189</v>
      </c>
      <c r="E117" s="469"/>
      <c r="F117" s="59" t="s">
        <v>1176</v>
      </c>
      <c r="G117" s="32" t="s">
        <v>1105</v>
      </c>
      <c r="H117" s="470">
        <v>3</v>
      </c>
      <c r="I117" s="471"/>
      <c r="J117" s="472"/>
      <c r="K117" s="472">
        <v>1</v>
      </c>
      <c r="L117" s="472"/>
      <c r="M117" s="62"/>
      <c r="N117" s="32" t="s">
        <v>169</v>
      </c>
      <c r="O117" s="32" t="s">
        <v>392</v>
      </c>
      <c r="P117" s="453"/>
      <c r="Q117" s="189"/>
      <c r="R117" s="94"/>
    </row>
    <row r="118" spans="1:18" ht="45" hidden="1">
      <c r="A118" s="531"/>
      <c r="B118" s="576"/>
      <c r="C118" s="474" t="s">
        <v>1190</v>
      </c>
      <c r="D118" s="59" t="s">
        <v>1191</v>
      </c>
      <c r="E118" s="453"/>
      <c r="F118" s="59" t="s">
        <v>1176</v>
      </c>
      <c r="G118" s="32" t="s">
        <v>1105</v>
      </c>
      <c r="H118" s="470"/>
      <c r="I118" s="471"/>
      <c r="J118" s="472"/>
      <c r="K118" s="472"/>
      <c r="L118" s="472"/>
      <c r="M118" s="62"/>
      <c r="N118" s="32" t="s">
        <v>169</v>
      </c>
      <c r="O118" s="32" t="s">
        <v>392</v>
      </c>
      <c r="P118" s="453"/>
      <c r="Q118" s="189"/>
      <c r="R118" s="94"/>
    </row>
    <row r="119" spans="1:18" ht="120">
      <c r="A119" s="452" t="s">
        <v>1246</v>
      </c>
      <c r="B119" s="517" t="s">
        <v>1247</v>
      </c>
      <c r="C119" s="608"/>
      <c r="D119" s="32" t="s">
        <v>1248</v>
      </c>
      <c r="E119" s="453">
        <v>0</v>
      </c>
      <c r="F119" s="59" t="s">
        <v>1176</v>
      </c>
      <c r="G119" s="32" t="s">
        <v>1105</v>
      </c>
      <c r="H119" s="140">
        <v>1</v>
      </c>
      <c r="I119" s="519">
        <v>0</v>
      </c>
      <c r="J119" s="519"/>
      <c r="K119" s="519"/>
      <c r="L119" s="488">
        <v>0</v>
      </c>
      <c r="M119" s="62" t="s">
        <v>1199</v>
      </c>
      <c r="N119" s="32" t="s">
        <v>169</v>
      </c>
      <c r="O119" s="32" t="s">
        <v>392</v>
      </c>
      <c r="P119" s="32" t="s">
        <v>1200</v>
      </c>
      <c r="Q119" s="475" t="s">
        <v>1249</v>
      </c>
      <c r="R119" s="439"/>
    </row>
    <row r="120" spans="1:18" ht="45" hidden="1">
      <c r="A120" s="531" t="s">
        <v>29</v>
      </c>
      <c r="B120" s="576" t="s">
        <v>30</v>
      </c>
      <c r="C120" s="192" t="s">
        <v>1180</v>
      </c>
      <c r="D120" s="59" t="s">
        <v>1181</v>
      </c>
      <c r="E120" s="469">
        <v>0</v>
      </c>
      <c r="F120" s="59" t="s">
        <v>1182</v>
      </c>
      <c r="G120" s="32" t="s">
        <v>1105</v>
      </c>
      <c r="H120" s="470">
        <v>1</v>
      </c>
      <c r="I120" s="471"/>
      <c r="J120" s="472">
        <v>1</v>
      </c>
      <c r="K120" s="472"/>
      <c r="L120" s="472"/>
      <c r="M120" s="62"/>
      <c r="N120" s="32" t="s">
        <v>169</v>
      </c>
      <c r="O120" s="32" t="s">
        <v>392</v>
      </c>
      <c r="P120" s="453"/>
      <c r="Q120" s="189"/>
      <c r="R120" s="94"/>
    </row>
    <row r="121" spans="1:18" ht="60" hidden="1">
      <c r="A121" s="531"/>
      <c r="B121" s="576"/>
      <c r="C121" s="192" t="s">
        <v>1183</v>
      </c>
      <c r="D121" s="59" t="s">
        <v>608</v>
      </c>
      <c r="E121" s="469"/>
      <c r="F121" s="59" t="s">
        <v>1184</v>
      </c>
      <c r="G121" s="32" t="s">
        <v>1105</v>
      </c>
      <c r="H121" s="470">
        <v>3</v>
      </c>
      <c r="I121" s="471"/>
      <c r="J121" s="472"/>
      <c r="K121" s="472"/>
      <c r="L121" s="472"/>
      <c r="M121" s="62"/>
      <c r="N121" s="32" t="s">
        <v>169</v>
      </c>
      <c r="O121" s="32" t="s">
        <v>392</v>
      </c>
      <c r="P121" s="453"/>
      <c r="Q121" s="189"/>
      <c r="R121" s="94"/>
    </row>
    <row r="122" spans="1:18" ht="45" hidden="1">
      <c r="A122" s="531"/>
      <c r="B122" s="576"/>
      <c r="C122" s="192" t="s">
        <v>1185</v>
      </c>
      <c r="D122" s="59" t="s">
        <v>1186</v>
      </c>
      <c r="E122" s="469"/>
      <c r="F122" s="59" t="s">
        <v>1187</v>
      </c>
      <c r="G122" s="32" t="s">
        <v>1105</v>
      </c>
      <c r="H122" s="470">
        <v>2</v>
      </c>
      <c r="I122" s="471"/>
      <c r="J122" s="472"/>
      <c r="K122" s="472"/>
      <c r="L122" s="472"/>
      <c r="M122" s="62"/>
      <c r="N122" s="32" t="s">
        <v>169</v>
      </c>
      <c r="O122" s="32" t="s">
        <v>392</v>
      </c>
      <c r="P122" s="453"/>
      <c r="Q122" s="189"/>
      <c r="R122" s="94"/>
    </row>
    <row r="123" spans="1:18" ht="45" hidden="1">
      <c r="A123" s="531"/>
      <c r="B123" s="576"/>
      <c r="C123" s="192" t="s">
        <v>1188</v>
      </c>
      <c r="D123" s="59" t="s">
        <v>1189</v>
      </c>
      <c r="E123" s="469"/>
      <c r="F123" s="59" t="s">
        <v>1176</v>
      </c>
      <c r="G123" s="32" t="s">
        <v>1105</v>
      </c>
      <c r="H123" s="470">
        <v>3</v>
      </c>
      <c r="I123" s="471"/>
      <c r="J123" s="472"/>
      <c r="K123" s="472">
        <v>1</v>
      </c>
      <c r="L123" s="472"/>
      <c r="M123" s="62"/>
      <c r="N123" s="32" t="s">
        <v>169</v>
      </c>
      <c r="O123" s="32" t="s">
        <v>392</v>
      </c>
      <c r="P123" s="453"/>
      <c r="Q123" s="189"/>
      <c r="R123" s="94"/>
    </row>
    <row r="124" spans="1:18" ht="45" hidden="1">
      <c r="A124" s="531"/>
      <c r="B124" s="576"/>
      <c r="C124" s="474" t="s">
        <v>1190</v>
      </c>
      <c r="D124" s="59" t="s">
        <v>1191</v>
      </c>
      <c r="E124" s="453"/>
      <c r="F124" s="59" t="s">
        <v>1176</v>
      </c>
      <c r="G124" s="32" t="s">
        <v>1105</v>
      </c>
      <c r="H124" s="470"/>
      <c r="I124" s="471"/>
      <c r="J124" s="472"/>
      <c r="K124" s="472"/>
      <c r="L124" s="472"/>
      <c r="M124" s="62"/>
      <c r="N124" s="32" t="s">
        <v>169</v>
      </c>
      <c r="O124" s="32" t="s">
        <v>392</v>
      </c>
      <c r="P124" s="453"/>
      <c r="Q124" s="189"/>
      <c r="R124" s="94"/>
    </row>
    <row r="125" spans="1:18" ht="120">
      <c r="A125" s="452" t="s">
        <v>1250</v>
      </c>
      <c r="B125" s="517" t="s">
        <v>1251</v>
      </c>
      <c r="C125" s="608"/>
      <c r="D125" s="32" t="s">
        <v>1252</v>
      </c>
      <c r="E125" s="453">
        <v>0</v>
      </c>
      <c r="F125" s="59" t="s">
        <v>1176</v>
      </c>
      <c r="G125" s="32" t="s">
        <v>1105</v>
      </c>
      <c r="H125" s="140">
        <v>1</v>
      </c>
      <c r="I125" s="519">
        <v>0</v>
      </c>
      <c r="J125" s="519"/>
      <c r="K125" s="519"/>
      <c r="L125" s="488">
        <v>0</v>
      </c>
      <c r="M125" s="62" t="s">
        <v>1199</v>
      </c>
      <c r="N125" s="32" t="s">
        <v>169</v>
      </c>
      <c r="O125" s="32" t="s">
        <v>392</v>
      </c>
      <c r="P125" s="32" t="s">
        <v>1200</v>
      </c>
      <c r="Q125" s="475" t="s">
        <v>1253</v>
      </c>
      <c r="R125" s="439"/>
    </row>
    <row r="126" spans="1:18" ht="45" hidden="1">
      <c r="A126" s="531" t="s">
        <v>29</v>
      </c>
      <c r="B126" s="576" t="s">
        <v>30</v>
      </c>
      <c r="C126" s="192" t="s">
        <v>1180</v>
      </c>
      <c r="D126" s="59" t="s">
        <v>1181</v>
      </c>
      <c r="E126" s="469">
        <v>0</v>
      </c>
      <c r="F126" s="59" t="s">
        <v>1182</v>
      </c>
      <c r="G126" s="32" t="s">
        <v>1105</v>
      </c>
      <c r="H126" s="470">
        <v>1</v>
      </c>
      <c r="I126" s="471"/>
      <c r="J126" s="472">
        <v>1</v>
      </c>
      <c r="K126" s="472"/>
      <c r="L126" s="472"/>
      <c r="M126" s="62"/>
      <c r="N126" s="32" t="s">
        <v>169</v>
      </c>
      <c r="O126" s="32" t="s">
        <v>392</v>
      </c>
      <c r="P126" s="453"/>
      <c r="Q126" s="189"/>
      <c r="R126" s="94"/>
    </row>
    <row r="127" spans="1:18" ht="60" hidden="1">
      <c r="A127" s="531"/>
      <c r="B127" s="576"/>
      <c r="C127" s="192" t="s">
        <v>1183</v>
      </c>
      <c r="D127" s="59" t="s">
        <v>608</v>
      </c>
      <c r="E127" s="469"/>
      <c r="F127" s="59" t="s">
        <v>1184</v>
      </c>
      <c r="G127" s="32" t="s">
        <v>1105</v>
      </c>
      <c r="H127" s="470">
        <v>3</v>
      </c>
      <c r="I127" s="471"/>
      <c r="J127" s="472"/>
      <c r="K127" s="472"/>
      <c r="L127" s="472"/>
      <c r="M127" s="62"/>
      <c r="N127" s="32" t="s">
        <v>169</v>
      </c>
      <c r="O127" s="32" t="s">
        <v>392</v>
      </c>
      <c r="P127" s="453"/>
      <c r="Q127" s="189"/>
      <c r="R127" s="94"/>
    </row>
    <row r="128" spans="1:18" ht="45" hidden="1">
      <c r="A128" s="531"/>
      <c r="B128" s="576"/>
      <c r="C128" s="192" t="s">
        <v>1185</v>
      </c>
      <c r="D128" s="59" t="s">
        <v>1186</v>
      </c>
      <c r="E128" s="469"/>
      <c r="F128" s="59" t="s">
        <v>1187</v>
      </c>
      <c r="G128" s="32" t="s">
        <v>1105</v>
      </c>
      <c r="H128" s="470">
        <v>2</v>
      </c>
      <c r="I128" s="471"/>
      <c r="J128" s="472"/>
      <c r="K128" s="472"/>
      <c r="L128" s="472"/>
      <c r="M128" s="62"/>
      <c r="N128" s="32" t="s">
        <v>169</v>
      </c>
      <c r="O128" s="32" t="s">
        <v>392</v>
      </c>
      <c r="P128" s="453"/>
      <c r="Q128" s="189"/>
      <c r="R128" s="94"/>
    </row>
    <row r="129" spans="1:18" ht="45" hidden="1">
      <c r="A129" s="531"/>
      <c r="B129" s="576"/>
      <c r="C129" s="192" t="s">
        <v>1188</v>
      </c>
      <c r="D129" s="59" t="s">
        <v>1189</v>
      </c>
      <c r="E129" s="469"/>
      <c r="F129" s="59" t="s">
        <v>1176</v>
      </c>
      <c r="G129" s="32" t="s">
        <v>1105</v>
      </c>
      <c r="H129" s="470">
        <v>3</v>
      </c>
      <c r="I129" s="471"/>
      <c r="J129" s="472"/>
      <c r="K129" s="472">
        <v>1</v>
      </c>
      <c r="L129" s="472"/>
      <c r="M129" s="62"/>
      <c r="N129" s="32" t="s">
        <v>169</v>
      </c>
      <c r="O129" s="32" t="s">
        <v>392</v>
      </c>
      <c r="P129" s="453"/>
      <c r="Q129" s="189"/>
      <c r="R129" s="94"/>
    </row>
    <row r="130" spans="1:18" ht="45" hidden="1">
      <c r="A130" s="531"/>
      <c r="B130" s="576"/>
      <c r="C130" s="474" t="s">
        <v>1190</v>
      </c>
      <c r="D130" s="59" t="s">
        <v>1191</v>
      </c>
      <c r="E130" s="453"/>
      <c r="F130" s="59" t="s">
        <v>1176</v>
      </c>
      <c r="G130" s="32" t="s">
        <v>1105</v>
      </c>
      <c r="H130" s="470"/>
      <c r="I130" s="471"/>
      <c r="J130" s="472"/>
      <c r="K130" s="472"/>
      <c r="L130" s="472"/>
      <c r="M130" s="62"/>
      <c r="N130" s="32" t="s">
        <v>169</v>
      </c>
      <c r="O130" s="32" t="s">
        <v>392</v>
      </c>
      <c r="P130" s="453"/>
      <c r="Q130" s="189"/>
      <c r="R130" s="94"/>
    </row>
    <row r="131" spans="1:18" ht="120">
      <c r="A131" s="452" t="s">
        <v>1254</v>
      </c>
      <c r="B131" s="517" t="s">
        <v>1255</v>
      </c>
      <c r="C131" s="608"/>
      <c r="D131" s="32" t="s">
        <v>1256</v>
      </c>
      <c r="E131" s="453">
        <v>0</v>
      </c>
      <c r="F131" s="59" t="s">
        <v>1176</v>
      </c>
      <c r="G131" s="32" t="s">
        <v>1105</v>
      </c>
      <c r="H131" s="140">
        <v>1</v>
      </c>
      <c r="I131" s="519">
        <v>0</v>
      </c>
      <c r="J131" s="519"/>
      <c r="K131" s="519"/>
      <c r="L131" s="488">
        <v>0</v>
      </c>
      <c r="M131" s="62" t="s">
        <v>1199</v>
      </c>
      <c r="N131" s="32" t="s">
        <v>169</v>
      </c>
      <c r="O131" s="32" t="s">
        <v>392</v>
      </c>
      <c r="P131" s="32" t="s">
        <v>1200</v>
      </c>
      <c r="Q131" s="475" t="s">
        <v>1257</v>
      </c>
      <c r="R131" s="439"/>
    </row>
    <row r="132" spans="1:18" ht="45" hidden="1">
      <c r="A132" s="531" t="s">
        <v>29</v>
      </c>
      <c r="B132" s="576" t="s">
        <v>30</v>
      </c>
      <c r="C132" s="192" t="s">
        <v>1180</v>
      </c>
      <c r="D132" s="59" t="s">
        <v>1181</v>
      </c>
      <c r="E132" s="469">
        <v>0</v>
      </c>
      <c r="F132" s="59" t="s">
        <v>1182</v>
      </c>
      <c r="G132" s="32" t="s">
        <v>1105</v>
      </c>
      <c r="H132" s="470">
        <v>1</v>
      </c>
      <c r="I132" s="471"/>
      <c r="J132" s="472">
        <v>1</v>
      </c>
      <c r="K132" s="472"/>
      <c r="L132" s="472"/>
      <c r="M132" s="62"/>
      <c r="N132" s="32" t="s">
        <v>169</v>
      </c>
      <c r="O132" s="32" t="s">
        <v>392</v>
      </c>
      <c r="P132" s="453"/>
      <c r="Q132" s="189"/>
      <c r="R132" s="94"/>
    </row>
    <row r="133" spans="1:18" ht="60" hidden="1">
      <c r="A133" s="531"/>
      <c r="B133" s="576"/>
      <c r="C133" s="192" t="s">
        <v>1183</v>
      </c>
      <c r="D133" s="59" t="s">
        <v>608</v>
      </c>
      <c r="E133" s="469"/>
      <c r="F133" s="59" t="s">
        <v>1184</v>
      </c>
      <c r="G133" s="32" t="s">
        <v>1105</v>
      </c>
      <c r="H133" s="470">
        <v>3</v>
      </c>
      <c r="I133" s="471"/>
      <c r="J133" s="472"/>
      <c r="K133" s="472"/>
      <c r="L133" s="472"/>
      <c r="M133" s="62"/>
      <c r="N133" s="32" t="s">
        <v>169</v>
      </c>
      <c r="O133" s="32" t="s">
        <v>392</v>
      </c>
      <c r="P133" s="453"/>
      <c r="Q133" s="189"/>
      <c r="R133" s="94"/>
    </row>
    <row r="134" spans="1:18" ht="45" hidden="1">
      <c r="A134" s="531"/>
      <c r="B134" s="576"/>
      <c r="C134" s="192" t="s">
        <v>1185</v>
      </c>
      <c r="D134" s="59" t="s">
        <v>1186</v>
      </c>
      <c r="E134" s="469"/>
      <c r="F134" s="59" t="s">
        <v>1187</v>
      </c>
      <c r="G134" s="32" t="s">
        <v>1105</v>
      </c>
      <c r="H134" s="470">
        <v>2</v>
      </c>
      <c r="I134" s="471"/>
      <c r="J134" s="472"/>
      <c r="K134" s="472"/>
      <c r="L134" s="472"/>
      <c r="M134" s="62"/>
      <c r="N134" s="32" t="s">
        <v>169</v>
      </c>
      <c r="O134" s="32" t="s">
        <v>392</v>
      </c>
      <c r="P134" s="453"/>
      <c r="Q134" s="189"/>
      <c r="R134" s="94"/>
    </row>
    <row r="135" spans="1:18" ht="45" hidden="1">
      <c r="A135" s="531"/>
      <c r="B135" s="576"/>
      <c r="C135" s="192" t="s">
        <v>1188</v>
      </c>
      <c r="D135" s="59" t="s">
        <v>1189</v>
      </c>
      <c r="E135" s="469"/>
      <c r="F135" s="59" t="s">
        <v>1176</v>
      </c>
      <c r="G135" s="32" t="s">
        <v>1105</v>
      </c>
      <c r="H135" s="470">
        <v>3</v>
      </c>
      <c r="I135" s="471"/>
      <c r="J135" s="472"/>
      <c r="K135" s="472">
        <v>1</v>
      </c>
      <c r="L135" s="472"/>
      <c r="M135" s="62"/>
      <c r="N135" s="32" t="s">
        <v>169</v>
      </c>
      <c r="O135" s="32" t="s">
        <v>392</v>
      </c>
      <c r="P135" s="453"/>
      <c r="Q135" s="189"/>
      <c r="R135" s="94"/>
    </row>
    <row r="136" spans="1:18" ht="45" hidden="1">
      <c r="A136" s="531"/>
      <c r="B136" s="576"/>
      <c r="C136" s="474" t="s">
        <v>1190</v>
      </c>
      <c r="D136" s="59" t="s">
        <v>1191</v>
      </c>
      <c r="E136" s="453"/>
      <c r="F136" s="59" t="s">
        <v>1176</v>
      </c>
      <c r="G136" s="32" t="s">
        <v>1105</v>
      </c>
      <c r="H136" s="470"/>
      <c r="I136" s="471"/>
      <c r="J136" s="472"/>
      <c r="K136" s="472"/>
      <c r="L136" s="472"/>
      <c r="M136" s="62"/>
      <c r="N136" s="32" t="s">
        <v>169</v>
      </c>
      <c r="O136" s="32" t="s">
        <v>392</v>
      </c>
      <c r="P136" s="453"/>
      <c r="Q136" s="189"/>
      <c r="R136" s="94"/>
    </row>
    <row r="137" spans="1:18" ht="120">
      <c r="A137" s="452" t="s">
        <v>1258</v>
      </c>
      <c r="B137" s="517" t="s">
        <v>1259</v>
      </c>
      <c r="C137" s="608"/>
      <c r="D137" s="32" t="s">
        <v>1260</v>
      </c>
      <c r="E137" s="453">
        <v>0</v>
      </c>
      <c r="F137" s="59" t="s">
        <v>1176</v>
      </c>
      <c r="G137" s="32" t="s">
        <v>1105</v>
      </c>
      <c r="H137" s="140">
        <v>1</v>
      </c>
      <c r="I137" s="519">
        <v>0</v>
      </c>
      <c r="J137" s="519"/>
      <c r="K137" s="519"/>
      <c r="L137" s="488">
        <v>0</v>
      </c>
      <c r="M137" s="62" t="s">
        <v>1199</v>
      </c>
      <c r="N137" s="32" t="s">
        <v>169</v>
      </c>
      <c r="O137" s="32" t="s">
        <v>392</v>
      </c>
      <c r="P137" s="32" t="s">
        <v>1200</v>
      </c>
      <c r="Q137" s="475" t="s">
        <v>1261</v>
      </c>
      <c r="R137" s="439"/>
    </row>
    <row r="138" spans="1:18" ht="45" hidden="1">
      <c r="A138" s="531" t="s">
        <v>29</v>
      </c>
      <c r="B138" s="576" t="s">
        <v>30</v>
      </c>
      <c r="C138" s="192" t="s">
        <v>1180</v>
      </c>
      <c r="D138" s="59" t="s">
        <v>1181</v>
      </c>
      <c r="E138" s="469">
        <v>0</v>
      </c>
      <c r="F138" s="59" t="s">
        <v>1182</v>
      </c>
      <c r="G138" s="32" t="s">
        <v>1105</v>
      </c>
      <c r="H138" s="470">
        <v>1</v>
      </c>
      <c r="I138" s="471"/>
      <c r="J138" s="472">
        <v>1</v>
      </c>
      <c r="K138" s="472"/>
      <c r="L138" s="472"/>
      <c r="M138" s="62"/>
      <c r="N138" s="32" t="s">
        <v>169</v>
      </c>
      <c r="O138" s="32" t="s">
        <v>392</v>
      </c>
      <c r="P138" s="453"/>
      <c r="Q138" s="189"/>
      <c r="R138" s="94"/>
    </row>
    <row r="139" spans="1:18" ht="60" hidden="1">
      <c r="A139" s="531"/>
      <c r="B139" s="576"/>
      <c r="C139" s="192" t="s">
        <v>1183</v>
      </c>
      <c r="D139" s="59" t="s">
        <v>608</v>
      </c>
      <c r="E139" s="469"/>
      <c r="F139" s="59" t="s">
        <v>1184</v>
      </c>
      <c r="G139" s="32" t="s">
        <v>1105</v>
      </c>
      <c r="H139" s="470">
        <v>3</v>
      </c>
      <c r="I139" s="471"/>
      <c r="J139" s="472"/>
      <c r="K139" s="472"/>
      <c r="L139" s="472"/>
      <c r="M139" s="62"/>
      <c r="N139" s="32" t="s">
        <v>169</v>
      </c>
      <c r="O139" s="32" t="s">
        <v>392</v>
      </c>
      <c r="P139" s="453"/>
      <c r="Q139" s="189"/>
      <c r="R139" s="94"/>
    </row>
    <row r="140" spans="1:18" ht="45" hidden="1">
      <c r="A140" s="531"/>
      <c r="B140" s="576"/>
      <c r="C140" s="192" t="s">
        <v>1185</v>
      </c>
      <c r="D140" s="59" t="s">
        <v>1186</v>
      </c>
      <c r="E140" s="469"/>
      <c r="F140" s="59" t="s">
        <v>1187</v>
      </c>
      <c r="G140" s="32" t="s">
        <v>1105</v>
      </c>
      <c r="H140" s="470">
        <v>2</v>
      </c>
      <c r="I140" s="471"/>
      <c r="J140" s="472"/>
      <c r="K140" s="472"/>
      <c r="L140" s="472"/>
      <c r="M140" s="62"/>
      <c r="N140" s="32" t="s">
        <v>169</v>
      </c>
      <c r="O140" s="32" t="s">
        <v>392</v>
      </c>
      <c r="P140" s="453"/>
      <c r="Q140" s="189"/>
      <c r="R140" s="94"/>
    </row>
    <row r="141" spans="1:18" ht="45" hidden="1">
      <c r="A141" s="531"/>
      <c r="B141" s="576"/>
      <c r="C141" s="192" t="s">
        <v>1188</v>
      </c>
      <c r="D141" s="59" t="s">
        <v>1189</v>
      </c>
      <c r="E141" s="469"/>
      <c r="F141" s="59" t="s">
        <v>1176</v>
      </c>
      <c r="G141" s="32" t="s">
        <v>1105</v>
      </c>
      <c r="H141" s="470">
        <v>3</v>
      </c>
      <c r="I141" s="471"/>
      <c r="J141" s="472"/>
      <c r="K141" s="472">
        <v>1</v>
      </c>
      <c r="L141" s="472"/>
      <c r="M141" s="62"/>
      <c r="N141" s="32" t="s">
        <v>169</v>
      </c>
      <c r="O141" s="32" t="s">
        <v>392</v>
      </c>
      <c r="P141" s="453"/>
      <c r="Q141" s="189"/>
      <c r="R141" s="94"/>
    </row>
    <row r="142" spans="1:18" ht="45" hidden="1">
      <c r="A142" s="531"/>
      <c r="B142" s="576"/>
      <c r="C142" s="474" t="s">
        <v>1190</v>
      </c>
      <c r="D142" s="59" t="s">
        <v>1191</v>
      </c>
      <c r="E142" s="453"/>
      <c r="F142" s="59" t="s">
        <v>1176</v>
      </c>
      <c r="G142" s="32" t="s">
        <v>1105</v>
      </c>
      <c r="H142" s="470"/>
      <c r="I142" s="471"/>
      <c r="J142" s="472"/>
      <c r="K142" s="472"/>
      <c r="L142" s="472"/>
      <c r="M142" s="62"/>
      <c r="N142" s="32" t="s">
        <v>169</v>
      </c>
      <c r="O142" s="32" t="s">
        <v>392</v>
      </c>
      <c r="P142" s="453"/>
      <c r="Q142" s="189"/>
      <c r="R142" s="94"/>
    </row>
    <row r="143" spans="1:18" ht="120">
      <c r="A143" s="452" t="s">
        <v>1262</v>
      </c>
      <c r="B143" s="517" t="s">
        <v>1263</v>
      </c>
      <c r="C143" s="608"/>
      <c r="D143" s="32" t="s">
        <v>1264</v>
      </c>
      <c r="E143" s="453">
        <v>0</v>
      </c>
      <c r="F143" s="59" t="s">
        <v>1176</v>
      </c>
      <c r="G143" s="32" t="s">
        <v>1105</v>
      </c>
      <c r="H143" s="140">
        <v>1</v>
      </c>
      <c r="I143" s="519">
        <v>0</v>
      </c>
      <c r="J143" s="519"/>
      <c r="K143" s="519"/>
      <c r="L143" s="488">
        <v>0</v>
      </c>
      <c r="M143" s="62" t="s">
        <v>1199</v>
      </c>
      <c r="N143" s="32" t="s">
        <v>169</v>
      </c>
      <c r="O143" s="32" t="s">
        <v>392</v>
      </c>
      <c r="P143" s="32" t="s">
        <v>1200</v>
      </c>
      <c r="Q143" s="475" t="s">
        <v>1265</v>
      </c>
      <c r="R143" s="439"/>
    </row>
    <row r="144" spans="1:18" ht="45" hidden="1">
      <c r="A144" s="531" t="s">
        <v>29</v>
      </c>
      <c r="B144" s="576" t="s">
        <v>30</v>
      </c>
      <c r="C144" s="192" t="s">
        <v>1180</v>
      </c>
      <c r="D144" s="59" t="s">
        <v>1181</v>
      </c>
      <c r="E144" s="469">
        <v>0</v>
      </c>
      <c r="F144" s="59" t="s">
        <v>1182</v>
      </c>
      <c r="G144" s="32" t="s">
        <v>1105</v>
      </c>
      <c r="H144" s="470">
        <v>1</v>
      </c>
      <c r="I144" s="471"/>
      <c r="J144" s="472">
        <v>1</v>
      </c>
      <c r="K144" s="472"/>
      <c r="L144" s="472"/>
      <c r="M144" s="62"/>
      <c r="N144" s="32" t="s">
        <v>169</v>
      </c>
      <c r="O144" s="32" t="s">
        <v>392</v>
      </c>
      <c r="P144" s="453"/>
      <c r="Q144" s="189"/>
      <c r="R144" s="94"/>
    </row>
    <row r="145" spans="1:18" ht="60" hidden="1">
      <c r="A145" s="531"/>
      <c r="B145" s="576"/>
      <c r="C145" s="192" t="s">
        <v>1183</v>
      </c>
      <c r="D145" s="59" t="s">
        <v>608</v>
      </c>
      <c r="E145" s="469"/>
      <c r="F145" s="59" t="s">
        <v>1184</v>
      </c>
      <c r="G145" s="32" t="s">
        <v>1105</v>
      </c>
      <c r="H145" s="470">
        <v>3</v>
      </c>
      <c r="I145" s="471"/>
      <c r="J145" s="472"/>
      <c r="K145" s="472"/>
      <c r="L145" s="472"/>
      <c r="M145" s="62"/>
      <c r="N145" s="32" t="s">
        <v>169</v>
      </c>
      <c r="O145" s="32" t="s">
        <v>392</v>
      </c>
      <c r="P145" s="453"/>
      <c r="Q145" s="189"/>
      <c r="R145" s="94"/>
    </row>
    <row r="146" spans="1:18" ht="45" hidden="1">
      <c r="A146" s="531"/>
      <c r="B146" s="576"/>
      <c r="C146" s="192" t="s">
        <v>1185</v>
      </c>
      <c r="D146" s="59" t="s">
        <v>1186</v>
      </c>
      <c r="E146" s="469"/>
      <c r="F146" s="59" t="s">
        <v>1187</v>
      </c>
      <c r="G146" s="32" t="s">
        <v>1105</v>
      </c>
      <c r="H146" s="470">
        <v>2</v>
      </c>
      <c r="I146" s="471"/>
      <c r="J146" s="472"/>
      <c r="K146" s="472"/>
      <c r="L146" s="472"/>
      <c r="M146" s="62"/>
      <c r="N146" s="32" t="s">
        <v>169</v>
      </c>
      <c r="O146" s="32" t="s">
        <v>392</v>
      </c>
      <c r="P146" s="453"/>
      <c r="Q146" s="189"/>
      <c r="R146" s="94"/>
    </row>
    <row r="147" spans="1:18" ht="45" hidden="1">
      <c r="A147" s="531"/>
      <c r="B147" s="576"/>
      <c r="C147" s="192" t="s">
        <v>1188</v>
      </c>
      <c r="D147" s="59" t="s">
        <v>1189</v>
      </c>
      <c r="E147" s="469"/>
      <c r="F147" s="59" t="s">
        <v>1176</v>
      </c>
      <c r="G147" s="32" t="s">
        <v>1105</v>
      </c>
      <c r="H147" s="470">
        <v>3</v>
      </c>
      <c r="I147" s="471"/>
      <c r="J147" s="472"/>
      <c r="K147" s="472">
        <v>1</v>
      </c>
      <c r="L147" s="472"/>
      <c r="M147" s="62"/>
      <c r="N147" s="32" t="s">
        <v>169</v>
      </c>
      <c r="O147" s="32" t="s">
        <v>392</v>
      </c>
      <c r="P147" s="453"/>
      <c r="Q147" s="189"/>
      <c r="R147" s="94"/>
    </row>
    <row r="148" spans="1:18" ht="45" hidden="1">
      <c r="A148" s="531"/>
      <c r="B148" s="576"/>
      <c r="C148" s="474" t="s">
        <v>1190</v>
      </c>
      <c r="D148" s="59" t="s">
        <v>1191</v>
      </c>
      <c r="E148" s="453"/>
      <c r="F148" s="59" t="s">
        <v>1176</v>
      </c>
      <c r="G148" s="32" t="s">
        <v>1105</v>
      </c>
      <c r="H148" s="470"/>
      <c r="I148" s="471"/>
      <c r="J148" s="472"/>
      <c r="K148" s="472"/>
      <c r="L148" s="472"/>
      <c r="M148" s="62"/>
      <c r="N148" s="32" t="s">
        <v>169</v>
      </c>
      <c r="O148" s="32" t="s">
        <v>392</v>
      </c>
      <c r="P148" s="453"/>
      <c r="Q148" s="189"/>
      <c r="R148" s="94"/>
    </row>
    <row r="149" spans="1:18" ht="146.25" customHeight="1">
      <c r="A149" s="452" t="s">
        <v>1266</v>
      </c>
      <c r="B149" s="517" t="s">
        <v>1267</v>
      </c>
      <c r="C149" s="608"/>
      <c r="D149" s="32" t="s">
        <v>1268</v>
      </c>
      <c r="E149" s="453">
        <v>0</v>
      </c>
      <c r="F149" s="59" t="s">
        <v>1176</v>
      </c>
      <c r="G149" s="32" t="s">
        <v>1105</v>
      </c>
      <c r="H149" s="140">
        <v>1</v>
      </c>
      <c r="I149" s="519">
        <v>0</v>
      </c>
      <c r="J149" s="519"/>
      <c r="K149" s="519"/>
      <c r="L149" s="488">
        <v>0</v>
      </c>
      <c r="M149" s="62" t="s">
        <v>1199</v>
      </c>
      <c r="N149" s="32" t="s">
        <v>169</v>
      </c>
      <c r="O149" s="32" t="s">
        <v>392</v>
      </c>
      <c r="P149" s="32" t="s">
        <v>1200</v>
      </c>
      <c r="Q149" s="475" t="s">
        <v>1269</v>
      </c>
      <c r="R149" s="439"/>
    </row>
    <row r="150" spans="1:18" ht="45" hidden="1">
      <c r="A150" s="531" t="s">
        <v>29</v>
      </c>
      <c r="B150" s="576" t="s">
        <v>30</v>
      </c>
      <c r="C150" s="192" t="s">
        <v>1180</v>
      </c>
      <c r="D150" s="59" t="s">
        <v>1181</v>
      </c>
      <c r="E150" s="469">
        <v>0</v>
      </c>
      <c r="F150" s="59" t="s">
        <v>1182</v>
      </c>
      <c r="G150" s="32" t="s">
        <v>1105</v>
      </c>
      <c r="H150" s="470">
        <v>1</v>
      </c>
      <c r="I150" s="471"/>
      <c r="J150" s="472">
        <v>1</v>
      </c>
      <c r="K150" s="472"/>
      <c r="L150" s="472"/>
      <c r="M150" s="62"/>
      <c r="N150" s="32" t="s">
        <v>169</v>
      </c>
      <c r="O150" s="32" t="s">
        <v>392</v>
      </c>
      <c r="P150" s="453"/>
      <c r="Q150" s="189"/>
      <c r="R150" s="94"/>
    </row>
    <row r="151" spans="1:18" ht="60" hidden="1">
      <c r="A151" s="531"/>
      <c r="B151" s="576"/>
      <c r="C151" s="192" t="s">
        <v>1183</v>
      </c>
      <c r="D151" s="59" t="s">
        <v>608</v>
      </c>
      <c r="E151" s="469"/>
      <c r="F151" s="59" t="s">
        <v>1184</v>
      </c>
      <c r="G151" s="32" t="s">
        <v>1105</v>
      </c>
      <c r="H151" s="470">
        <v>3</v>
      </c>
      <c r="I151" s="471"/>
      <c r="J151" s="472"/>
      <c r="K151" s="472"/>
      <c r="L151" s="472"/>
      <c r="M151" s="62"/>
      <c r="N151" s="32" t="s">
        <v>169</v>
      </c>
      <c r="O151" s="32" t="s">
        <v>392</v>
      </c>
      <c r="P151" s="453"/>
      <c r="Q151" s="189"/>
      <c r="R151" s="94"/>
    </row>
    <row r="152" spans="1:18" ht="45" hidden="1">
      <c r="A152" s="531"/>
      <c r="B152" s="576"/>
      <c r="C152" s="192" t="s">
        <v>1185</v>
      </c>
      <c r="D152" s="59" t="s">
        <v>1186</v>
      </c>
      <c r="E152" s="469"/>
      <c r="F152" s="59" t="s">
        <v>1187</v>
      </c>
      <c r="G152" s="32" t="s">
        <v>1105</v>
      </c>
      <c r="H152" s="470">
        <v>2</v>
      </c>
      <c r="I152" s="471"/>
      <c r="J152" s="472"/>
      <c r="K152" s="472"/>
      <c r="L152" s="472"/>
      <c r="M152" s="62"/>
      <c r="N152" s="32" t="s">
        <v>169</v>
      </c>
      <c r="O152" s="32" t="s">
        <v>392</v>
      </c>
      <c r="P152" s="453"/>
      <c r="Q152" s="189"/>
      <c r="R152" s="94"/>
    </row>
    <row r="153" spans="1:18" ht="45" hidden="1">
      <c r="A153" s="531"/>
      <c r="B153" s="576"/>
      <c r="C153" s="192" t="s">
        <v>1188</v>
      </c>
      <c r="D153" s="59" t="s">
        <v>1189</v>
      </c>
      <c r="E153" s="469"/>
      <c r="F153" s="59" t="s">
        <v>1176</v>
      </c>
      <c r="G153" s="32" t="s">
        <v>1105</v>
      </c>
      <c r="H153" s="470">
        <v>3</v>
      </c>
      <c r="I153" s="471"/>
      <c r="J153" s="472"/>
      <c r="K153" s="472">
        <v>1</v>
      </c>
      <c r="L153" s="472"/>
      <c r="M153" s="62"/>
      <c r="N153" s="32" t="s">
        <v>169</v>
      </c>
      <c r="O153" s="32" t="s">
        <v>392</v>
      </c>
      <c r="P153" s="453"/>
      <c r="Q153" s="189"/>
      <c r="R153" s="94"/>
    </row>
    <row r="154" spans="1:18" ht="45" hidden="1">
      <c r="A154" s="531"/>
      <c r="B154" s="576"/>
      <c r="C154" s="474" t="s">
        <v>1190</v>
      </c>
      <c r="D154" s="59" t="s">
        <v>1191</v>
      </c>
      <c r="E154" s="453"/>
      <c r="F154" s="59" t="s">
        <v>1176</v>
      </c>
      <c r="G154" s="32" t="s">
        <v>1105</v>
      </c>
      <c r="H154" s="470"/>
      <c r="I154" s="471"/>
      <c r="J154" s="472"/>
      <c r="K154" s="472"/>
      <c r="L154" s="472"/>
      <c r="M154" s="62"/>
      <c r="N154" s="32" t="s">
        <v>169</v>
      </c>
      <c r="O154" s="32" t="s">
        <v>392</v>
      </c>
      <c r="P154" s="453"/>
      <c r="Q154" s="189"/>
      <c r="R154" s="94"/>
    </row>
    <row r="155" spans="1:18" ht="141.75" customHeight="1">
      <c r="A155" s="452" t="s">
        <v>1270</v>
      </c>
      <c r="B155" s="517" t="s">
        <v>1271</v>
      </c>
      <c r="C155" s="608"/>
      <c r="D155" s="32" t="s">
        <v>1272</v>
      </c>
      <c r="E155" s="453">
        <v>0</v>
      </c>
      <c r="F155" s="59" t="s">
        <v>1176</v>
      </c>
      <c r="G155" s="32" t="s">
        <v>1105</v>
      </c>
      <c r="H155" s="140">
        <v>1</v>
      </c>
      <c r="I155" s="519">
        <v>0</v>
      </c>
      <c r="J155" s="519"/>
      <c r="K155" s="519"/>
      <c r="L155" s="488">
        <v>0</v>
      </c>
      <c r="M155" s="62" t="s">
        <v>1199</v>
      </c>
      <c r="N155" s="32" t="s">
        <v>169</v>
      </c>
      <c r="O155" s="32" t="s">
        <v>392</v>
      </c>
      <c r="P155" s="32" t="s">
        <v>1200</v>
      </c>
      <c r="Q155" s="475" t="s">
        <v>1273</v>
      </c>
      <c r="R155" s="439"/>
    </row>
    <row r="156" spans="1:18" ht="45" hidden="1">
      <c r="A156" s="531" t="s">
        <v>29</v>
      </c>
      <c r="B156" s="576" t="s">
        <v>30</v>
      </c>
      <c r="C156" s="192" t="s">
        <v>1180</v>
      </c>
      <c r="D156" s="59" t="s">
        <v>1181</v>
      </c>
      <c r="E156" s="469">
        <v>0</v>
      </c>
      <c r="F156" s="59" t="s">
        <v>1182</v>
      </c>
      <c r="G156" s="32" t="s">
        <v>1105</v>
      </c>
      <c r="H156" s="470">
        <v>1</v>
      </c>
      <c r="I156" s="471"/>
      <c r="J156" s="472">
        <v>1</v>
      </c>
      <c r="K156" s="472"/>
      <c r="L156" s="472"/>
      <c r="M156" s="62"/>
      <c r="N156" s="32" t="s">
        <v>169</v>
      </c>
      <c r="O156" s="32" t="s">
        <v>392</v>
      </c>
      <c r="P156" s="453"/>
      <c r="Q156" s="189"/>
      <c r="R156" s="94"/>
    </row>
    <row r="157" spans="1:18" ht="60" hidden="1">
      <c r="A157" s="531"/>
      <c r="B157" s="576"/>
      <c r="C157" s="192" t="s">
        <v>1183</v>
      </c>
      <c r="D157" s="59" t="s">
        <v>608</v>
      </c>
      <c r="E157" s="469"/>
      <c r="F157" s="59" t="s">
        <v>1184</v>
      </c>
      <c r="G157" s="32" t="s">
        <v>1105</v>
      </c>
      <c r="H157" s="470">
        <v>3</v>
      </c>
      <c r="I157" s="471"/>
      <c r="J157" s="472"/>
      <c r="K157" s="472"/>
      <c r="L157" s="472"/>
      <c r="M157" s="62"/>
      <c r="N157" s="32" t="s">
        <v>169</v>
      </c>
      <c r="O157" s="32" t="s">
        <v>392</v>
      </c>
      <c r="P157" s="453"/>
      <c r="Q157" s="189"/>
      <c r="R157" s="94"/>
    </row>
    <row r="158" spans="1:18" ht="45" hidden="1">
      <c r="A158" s="531"/>
      <c r="B158" s="576"/>
      <c r="C158" s="192" t="s">
        <v>1185</v>
      </c>
      <c r="D158" s="59" t="s">
        <v>1186</v>
      </c>
      <c r="E158" s="469"/>
      <c r="F158" s="59" t="s">
        <v>1187</v>
      </c>
      <c r="G158" s="32" t="s">
        <v>1105</v>
      </c>
      <c r="H158" s="470">
        <v>2</v>
      </c>
      <c r="I158" s="471"/>
      <c r="J158" s="472"/>
      <c r="K158" s="472"/>
      <c r="L158" s="472"/>
      <c r="M158" s="62"/>
      <c r="N158" s="32" t="s">
        <v>169</v>
      </c>
      <c r="O158" s="32" t="s">
        <v>392</v>
      </c>
      <c r="P158" s="453"/>
      <c r="Q158" s="189"/>
      <c r="R158" s="94"/>
    </row>
    <row r="159" spans="1:18" ht="45" hidden="1">
      <c r="A159" s="531"/>
      <c r="B159" s="576"/>
      <c r="C159" s="192" t="s">
        <v>1188</v>
      </c>
      <c r="D159" s="59" t="s">
        <v>1189</v>
      </c>
      <c r="E159" s="469"/>
      <c r="F159" s="59" t="s">
        <v>1176</v>
      </c>
      <c r="G159" s="32" t="s">
        <v>1105</v>
      </c>
      <c r="H159" s="470">
        <v>3</v>
      </c>
      <c r="I159" s="471"/>
      <c r="J159" s="472"/>
      <c r="K159" s="472">
        <v>1</v>
      </c>
      <c r="L159" s="472"/>
      <c r="M159" s="62"/>
      <c r="N159" s="32" t="s">
        <v>169</v>
      </c>
      <c r="O159" s="32" t="s">
        <v>392</v>
      </c>
      <c r="P159" s="453"/>
      <c r="Q159" s="189"/>
      <c r="R159" s="94"/>
    </row>
    <row r="160" spans="1:18" ht="45" hidden="1">
      <c r="A160" s="531"/>
      <c r="B160" s="576"/>
      <c r="C160" s="474" t="s">
        <v>1190</v>
      </c>
      <c r="D160" s="59" t="s">
        <v>1191</v>
      </c>
      <c r="E160" s="453"/>
      <c r="F160" s="59" t="s">
        <v>1176</v>
      </c>
      <c r="G160" s="32" t="s">
        <v>1105</v>
      </c>
      <c r="H160" s="470"/>
      <c r="I160" s="471"/>
      <c r="J160" s="472"/>
      <c r="K160" s="472"/>
      <c r="L160" s="472"/>
      <c r="M160" s="62"/>
      <c r="N160" s="32" t="s">
        <v>169</v>
      </c>
      <c r="O160" s="32" t="s">
        <v>392</v>
      </c>
      <c r="P160" s="453"/>
      <c r="Q160" s="189"/>
      <c r="R160" s="94"/>
    </row>
    <row r="161" spans="1:18" ht="141" customHeight="1">
      <c r="A161" s="452" t="s">
        <v>1274</v>
      </c>
      <c r="B161" s="517" t="s">
        <v>1275</v>
      </c>
      <c r="C161" s="608"/>
      <c r="D161" s="32" t="s">
        <v>1276</v>
      </c>
      <c r="E161" s="453">
        <v>0</v>
      </c>
      <c r="F161" s="59" t="s">
        <v>1176</v>
      </c>
      <c r="G161" s="32" t="s">
        <v>1105</v>
      </c>
      <c r="H161" s="140">
        <v>1</v>
      </c>
      <c r="I161" s="519">
        <v>0</v>
      </c>
      <c r="J161" s="519"/>
      <c r="K161" s="519"/>
      <c r="L161" s="488">
        <v>0</v>
      </c>
      <c r="M161" s="62" t="s">
        <v>1199</v>
      </c>
      <c r="N161" s="32" t="s">
        <v>169</v>
      </c>
      <c r="O161" s="32" t="s">
        <v>392</v>
      </c>
      <c r="P161" s="32" t="s">
        <v>1200</v>
      </c>
      <c r="Q161" s="475" t="s">
        <v>1277</v>
      </c>
      <c r="R161" s="439"/>
    </row>
    <row r="162" spans="1:18" ht="45" hidden="1">
      <c r="A162" s="531" t="s">
        <v>29</v>
      </c>
      <c r="B162" s="576" t="s">
        <v>30</v>
      </c>
      <c r="C162" s="192" t="s">
        <v>1180</v>
      </c>
      <c r="D162" s="59" t="s">
        <v>1181</v>
      </c>
      <c r="E162" s="469">
        <v>0</v>
      </c>
      <c r="F162" s="59" t="s">
        <v>1182</v>
      </c>
      <c r="G162" s="32" t="s">
        <v>1105</v>
      </c>
      <c r="H162" s="470">
        <v>1</v>
      </c>
      <c r="I162" s="471"/>
      <c r="J162" s="472">
        <v>1</v>
      </c>
      <c r="K162" s="472"/>
      <c r="L162" s="472"/>
      <c r="M162" s="62"/>
      <c r="N162" s="32" t="s">
        <v>169</v>
      </c>
      <c r="O162" s="32" t="s">
        <v>392</v>
      </c>
      <c r="P162" s="453"/>
      <c r="Q162" s="189"/>
      <c r="R162" s="94"/>
    </row>
    <row r="163" spans="1:18" ht="60" hidden="1">
      <c r="A163" s="531"/>
      <c r="B163" s="576"/>
      <c r="C163" s="192" t="s">
        <v>1183</v>
      </c>
      <c r="D163" s="59" t="s">
        <v>608</v>
      </c>
      <c r="E163" s="469"/>
      <c r="F163" s="59" t="s">
        <v>1184</v>
      </c>
      <c r="G163" s="32" t="s">
        <v>1105</v>
      </c>
      <c r="H163" s="470">
        <v>3</v>
      </c>
      <c r="I163" s="471"/>
      <c r="J163" s="472"/>
      <c r="K163" s="472"/>
      <c r="L163" s="472"/>
      <c r="M163" s="62"/>
      <c r="N163" s="32" t="s">
        <v>169</v>
      </c>
      <c r="O163" s="32" t="s">
        <v>392</v>
      </c>
      <c r="P163" s="453"/>
      <c r="Q163" s="189"/>
      <c r="R163" s="94"/>
    </row>
    <row r="164" spans="1:18" ht="45" hidden="1">
      <c r="A164" s="531"/>
      <c r="B164" s="576"/>
      <c r="C164" s="192" t="s">
        <v>1185</v>
      </c>
      <c r="D164" s="59" t="s">
        <v>1186</v>
      </c>
      <c r="E164" s="469"/>
      <c r="F164" s="59" t="s">
        <v>1187</v>
      </c>
      <c r="G164" s="32" t="s">
        <v>1105</v>
      </c>
      <c r="H164" s="470">
        <v>2</v>
      </c>
      <c r="I164" s="471"/>
      <c r="J164" s="472"/>
      <c r="K164" s="472"/>
      <c r="L164" s="472"/>
      <c r="M164" s="62"/>
      <c r="N164" s="32" t="s">
        <v>169</v>
      </c>
      <c r="O164" s="32" t="s">
        <v>392</v>
      </c>
      <c r="P164" s="453"/>
      <c r="Q164" s="189"/>
      <c r="R164" s="94"/>
    </row>
    <row r="165" spans="1:18" ht="45" hidden="1">
      <c r="A165" s="531"/>
      <c r="B165" s="576"/>
      <c r="C165" s="192" t="s">
        <v>1188</v>
      </c>
      <c r="D165" s="59" t="s">
        <v>1189</v>
      </c>
      <c r="E165" s="469"/>
      <c r="F165" s="59" t="s">
        <v>1176</v>
      </c>
      <c r="G165" s="32" t="s">
        <v>1105</v>
      </c>
      <c r="H165" s="470">
        <v>3</v>
      </c>
      <c r="I165" s="471"/>
      <c r="J165" s="472"/>
      <c r="K165" s="472">
        <v>1</v>
      </c>
      <c r="L165" s="472"/>
      <c r="M165" s="62"/>
      <c r="N165" s="32" t="s">
        <v>169</v>
      </c>
      <c r="O165" s="32" t="s">
        <v>392</v>
      </c>
      <c r="P165" s="453"/>
      <c r="Q165" s="189"/>
      <c r="R165" s="94"/>
    </row>
    <row r="166" spans="1:18" ht="45" hidden="1">
      <c r="A166" s="531"/>
      <c r="B166" s="576"/>
      <c r="C166" s="474" t="s">
        <v>1190</v>
      </c>
      <c r="D166" s="59" t="s">
        <v>1191</v>
      </c>
      <c r="E166" s="453"/>
      <c r="F166" s="59" t="s">
        <v>1176</v>
      </c>
      <c r="G166" s="32" t="s">
        <v>1105</v>
      </c>
      <c r="H166" s="470"/>
      <c r="I166" s="471"/>
      <c r="J166" s="472"/>
      <c r="K166" s="472"/>
      <c r="L166" s="472"/>
      <c r="M166" s="62"/>
      <c r="N166" s="32" t="s">
        <v>169</v>
      </c>
      <c r="O166" s="32" t="s">
        <v>392</v>
      </c>
      <c r="P166" s="453"/>
      <c r="Q166" s="189"/>
      <c r="R166" s="94"/>
    </row>
    <row r="167" spans="1:18" ht="139.5" customHeight="1">
      <c r="A167" s="452" t="s">
        <v>1278</v>
      </c>
      <c r="B167" s="517" t="s">
        <v>1279</v>
      </c>
      <c r="C167" s="608"/>
      <c r="D167" s="32" t="s">
        <v>1280</v>
      </c>
      <c r="E167" s="453">
        <v>0</v>
      </c>
      <c r="F167" s="59" t="s">
        <v>1176</v>
      </c>
      <c r="G167" s="32" t="s">
        <v>1105</v>
      </c>
      <c r="H167" s="140">
        <v>1</v>
      </c>
      <c r="I167" s="519">
        <v>0</v>
      </c>
      <c r="J167" s="519"/>
      <c r="K167" s="519"/>
      <c r="L167" s="488">
        <v>0</v>
      </c>
      <c r="M167" s="62" t="s">
        <v>1199</v>
      </c>
      <c r="N167" s="32" t="s">
        <v>169</v>
      </c>
      <c r="O167" s="32" t="s">
        <v>392</v>
      </c>
      <c r="P167" s="32" t="s">
        <v>1200</v>
      </c>
      <c r="Q167" s="475" t="s">
        <v>1281</v>
      </c>
      <c r="R167" s="439"/>
    </row>
    <row r="168" spans="1:18" ht="45" hidden="1">
      <c r="A168" s="531" t="s">
        <v>29</v>
      </c>
      <c r="B168" s="576" t="s">
        <v>30</v>
      </c>
      <c r="C168" s="192" t="s">
        <v>1180</v>
      </c>
      <c r="D168" s="59" t="s">
        <v>1181</v>
      </c>
      <c r="E168" s="469">
        <v>0</v>
      </c>
      <c r="F168" s="59" t="s">
        <v>1182</v>
      </c>
      <c r="G168" s="32" t="s">
        <v>1105</v>
      </c>
      <c r="H168" s="470">
        <v>1</v>
      </c>
      <c r="I168" s="471"/>
      <c r="J168" s="472">
        <v>1</v>
      </c>
      <c r="K168" s="472"/>
      <c r="L168" s="472"/>
      <c r="M168" s="62"/>
      <c r="N168" s="32" t="s">
        <v>169</v>
      </c>
      <c r="O168" s="32" t="s">
        <v>392</v>
      </c>
      <c r="P168" s="453"/>
      <c r="Q168" s="189"/>
      <c r="R168" s="94"/>
    </row>
    <row r="169" spans="1:18" ht="60" hidden="1">
      <c r="A169" s="531"/>
      <c r="B169" s="576"/>
      <c r="C169" s="192" t="s">
        <v>1183</v>
      </c>
      <c r="D169" s="59" t="s">
        <v>608</v>
      </c>
      <c r="E169" s="469"/>
      <c r="F169" s="59" t="s">
        <v>1184</v>
      </c>
      <c r="G169" s="32" t="s">
        <v>1105</v>
      </c>
      <c r="H169" s="470">
        <v>3</v>
      </c>
      <c r="I169" s="471"/>
      <c r="J169" s="472"/>
      <c r="K169" s="472"/>
      <c r="L169" s="472"/>
      <c r="M169" s="62"/>
      <c r="N169" s="32" t="s">
        <v>169</v>
      </c>
      <c r="O169" s="32" t="s">
        <v>392</v>
      </c>
      <c r="P169" s="453"/>
      <c r="Q169" s="189"/>
      <c r="R169" s="94"/>
    </row>
    <row r="170" spans="1:18" ht="45" hidden="1">
      <c r="A170" s="531"/>
      <c r="B170" s="576"/>
      <c r="C170" s="192" t="s">
        <v>1185</v>
      </c>
      <c r="D170" s="59" t="s">
        <v>1186</v>
      </c>
      <c r="E170" s="469"/>
      <c r="F170" s="59" t="s">
        <v>1187</v>
      </c>
      <c r="G170" s="32" t="s">
        <v>1105</v>
      </c>
      <c r="H170" s="470">
        <v>2</v>
      </c>
      <c r="I170" s="471"/>
      <c r="J170" s="472"/>
      <c r="K170" s="472"/>
      <c r="L170" s="472"/>
      <c r="M170" s="62"/>
      <c r="N170" s="32" t="s">
        <v>169</v>
      </c>
      <c r="O170" s="32" t="s">
        <v>392</v>
      </c>
      <c r="P170" s="453"/>
      <c r="Q170" s="189"/>
      <c r="R170" s="94"/>
    </row>
    <row r="171" spans="1:18" ht="45" hidden="1">
      <c r="A171" s="531"/>
      <c r="B171" s="576"/>
      <c r="C171" s="192" t="s">
        <v>1188</v>
      </c>
      <c r="D171" s="59" t="s">
        <v>1189</v>
      </c>
      <c r="E171" s="469"/>
      <c r="F171" s="59" t="s">
        <v>1176</v>
      </c>
      <c r="G171" s="32" t="s">
        <v>1105</v>
      </c>
      <c r="H171" s="470">
        <v>3</v>
      </c>
      <c r="I171" s="471"/>
      <c r="J171" s="472"/>
      <c r="K171" s="472">
        <v>1</v>
      </c>
      <c r="L171" s="472"/>
      <c r="M171" s="62"/>
      <c r="N171" s="32" t="s">
        <v>169</v>
      </c>
      <c r="O171" s="32" t="s">
        <v>392</v>
      </c>
      <c r="P171" s="453"/>
      <c r="Q171" s="189"/>
      <c r="R171" s="94"/>
    </row>
    <row r="172" spans="1:18" ht="45" hidden="1">
      <c r="A172" s="531"/>
      <c r="B172" s="576"/>
      <c r="C172" s="474" t="s">
        <v>1190</v>
      </c>
      <c r="D172" s="59" t="s">
        <v>1191</v>
      </c>
      <c r="E172" s="453"/>
      <c r="F172" s="59" t="s">
        <v>1176</v>
      </c>
      <c r="G172" s="32" t="s">
        <v>1105</v>
      </c>
      <c r="H172" s="470"/>
      <c r="I172" s="471"/>
      <c r="J172" s="472"/>
      <c r="K172" s="472"/>
      <c r="L172" s="472"/>
      <c r="M172" s="62"/>
      <c r="N172" s="32" t="s">
        <v>169</v>
      </c>
      <c r="O172" s="32" t="s">
        <v>392</v>
      </c>
      <c r="P172" s="453"/>
      <c r="Q172" s="189"/>
      <c r="R172" s="94"/>
    </row>
    <row r="173" spans="1:18" ht="120">
      <c r="A173" s="452" t="s">
        <v>1282</v>
      </c>
      <c r="B173" s="517" t="s">
        <v>1283</v>
      </c>
      <c r="C173" s="608"/>
      <c r="D173" s="32" t="s">
        <v>1284</v>
      </c>
      <c r="E173" s="453">
        <v>0</v>
      </c>
      <c r="F173" s="59" t="s">
        <v>1176</v>
      </c>
      <c r="G173" s="32" t="s">
        <v>1105</v>
      </c>
      <c r="H173" s="140">
        <v>1</v>
      </c>
      <c r="I173" s="519">
        <v>0</v>
      </c>
      <c r="J173" s="519"/>
      <c r="K173" s="519"/>
      <c r="L173" s="488">
        <v>0</v>
      </c>
      <c r="M173" s="62" t="s">
        <v>1199</v>
      </c>
      <c r="N173" s="32" t="s">
        <v>169</v>
      </c>
      <c r="O173" s="32" t="s">
        <v>392</v>
      </c>
      <c r="P173" s="32" t="s">
        <v>1200</v>
      </c>
      <c r="Q173" s="475" t="s">
        <v>1285</v>
      </c>
      <c r="R173" s="439"/>
    </row>
    <row r="174" spans="1:18" ht="45" hidden="1">
      <c r="A174" s="531" t="s">
        <v>29</v>
      </c>
      <c r="B174" s="576" t="s">
        <v>30</v>
      </c>
      <c r="C174" s="192" t="s">
        <v>1180</v>
      </c>
      <c r="D174" s="59" t="s">
        <v>1181</v>
      </c>
      <c r="E174" s="469">
        <v>0</v>
      </c>
      <c r="F174" s="59" t="s">
        <v>1182</v>
      </c>
      <c r="G174" s="32" t="s">
        <v>1105</v>
      </c>
      <c r="H174" s="470">
        <v>1</v>
      </c>
      <c r="I174" s="471"/>
      <c r="J174" s="472">
        <v>1</v>
      </c>
      <c r="K174" s="472"/>
      <c r="L174" s="472"/>
      <c r="M174" s="62"/>
      <c r="N174" s="32" t="s">
        <v>169</v>
      </c>
      <c r="O174" s="32" t="s">
        <v>392</v>
      </c>
      <c r="P174" s="453"/>
      <c r="Q174" s="189"/>
      <c r="R174" s="94"/>
    </row>
    <row r="175" spans="1:18" ht="60" hidden="1">
      <c r="A175" s="531"/>
      <c r="B175" s="576"/>
      <c r="C175" s="192" t="s">
        <v>1183</v>
      </c>
      <c r="D175" s="59" t="s">
        <v>608</v>
      </c>
      <c r="E175" s="469"/>
      <c r="F175" s="59" t="s">
        <v>1184</v>
      </c>
      <c r="G175" s="32" t="s">
        <v>1105</v>
      </c>
      <c r="H175" s="470">
        <v>3</v>
      </c>
      <c r="I175" s="471"/>
      <c r="J175" s="472"/>
      <c r="K175" s="472"/>
      <c r="L175" s="472"/>
      <c r="M175" s="62"/>
      <c r="N175" s="32" t="s">
        <v>169</v>
      </c>
      <c r="O175" s="32" t="s">
        <v>392</v>
      </c>
      <c r="P175" s="453"/>
      <c r="Q175" s="189"/>
      <c r="R175" s="94"/>
    </row>
    <row r="176" spans="1:18" ht="45" hidden="1">
      <c r="A176" s="531"/>
      <c r="B176" s="576"/>
      <c r="C176" s="192" t="s">
        <v>1185</v>
      </c>
      <c r="D176" s="59" t="s">
        <v>1186</v>
      </c>
      <c r="E176" s="469"/>
      <c r="F176" s="59" t="s">
        <v>1187</v>
      </c>
      <c r="G176" s="32" t="s">
        <v>1105</v>
      </c>
      <c r="H176" s="470">
        <v>2</v>
      </c>
      <c r="I176" s="471"/>
      <c r="J176" s="472"/>
      <c r="K176" s="472"/>
      <c r="L176" s="472"/>
      <c r="M176" s="62"/>
      <c r="N176" s="32" t="s">
        <v>169</v>
      </c>
      <c r="O176" s="32" t="s">
        <v>392</v>
      </c>
      <c r="P176" s="453"/>
      <c r="Q176" s="189"/>
      <c r="R176" s="94"/>
    </row>
    <row r="177" spans="1:18" ht="45" hidden="1">
      <c r="A177" s="531"/>
      <c r="B177" s="576"/>
      <c r="C177" s="192" t="s">
        <v>1188</v>
      </c>
      <c r="D177" s="59" t="s">
        <v>1189</v>
      </c>
      <c r="E177" s="469"/>
      <c r="F177" s="59" t="s">
        <v>1176</v>
      </c>
      <c r="G177" s="32" t="s">
        <v>1105</v>
      </c>
      <c r="H177" s="470">
        <v>3</v>
      </c>
      <c r="I177" s="471"/>
      <c r="J177" s="472"/>
      <c r="K177" s="472">
        <v>1</v>
      </c>
      <c r="L177" s="472"/>
      <c r="M177" s="62"/>
      <c r="N177" s="32" t="s">
        <v>169</v>
      </c>
      <c r="O177" s="32" t="s">
        <v>392</v>
      </c>
      <c r="P177" s="453"/>
      <c r="Q177" s="189"/>
      <c r="R177" s="94"/>
    </row>
    <row r="178" spans="1:18" ht="45" hidden="1">
      <c r="A178" s="531"/>
      <c r="B178" s="576"/>
      <c r="C178" s="474" t="s">
        <v>1190</v>
      </c>
      <c r="D178" s="59" t="s">
        <v>1191</v>
      </c>
      <c r="E178" s="453"/>
      <c r="F178" s="59" t="s">
        <v>1176</v>
      </c>
      <c r="G178" s="32" t="s">
        <v>1105</v>
      </c>
      <c r="H178" s="470"/>
      <c r="I178" s="471"/>
      <c r="J178" s="472"/>
      <c r="K178" s="472"/>
      <c r="L178" s="472"/>
      <c r="M178" s="62"/>
      <c r="N178" s="32" t="s">
        <v>169</v>
      </c>
      <c r="O178" s="32" t="s">
        <v>392</v>
      </c>
      <c r="P178" s="453"/>
      <c r="Q178" s="189"/>
      <c r="R178" s="94"/>
    </row>
    <row r="179" spans="1:18" ht="120">
      <c r="A179" s="452" t="s">
        <v>1286</v>
      </c>
      <c r="B179" s="517" t="s">
        <v>1287</v>
      </c>
      <c r="C179" s="608"/>
      <c r="D179" s="32" t="s">
        <v>1288</v>
      </c>
      <c r="E179" s="453">
        <v>0</v>
      </c>
      <c r="F179" s="59" t="s">
        <v>1176</v>
      </c>
      <c r="G179" s="32" t="s">
        <v>1105</v>
      </c>
      <c r="H179" s="140">
        <v>1</v>
      </c>
      <c r="I179" s="519">
        <v>0</v>
      </c>
      <c r="J179" s="519"/>
      <c r="K179" s="519"/>
      <c r="L179" s="488">
        <v>0</v>
      </c>
      <c r="M179" s="62" t="s">
        <v>1199</v>
      </c>
      <c r="N179" s="32" t="s">
        <v>169</v>
      </c>
      <c r="O179" s="32" t="s">
        <v>392</v>
      </c>
      <c r="P179" s="32" t="s">
        <v>1200</v>
      </c>
      <c r="Q179" s="475" t="s">
        <v>1289</v>
      </c>
      <c r="R179" s="439"/>
    </row>
    <row r="180" spans="1:18" ht="45" hidden="1">
      <c r="A180" s="531" t="s">
        <v>29</v>
      </c>
      <c r="B180" s="576" t="s">
        <v>30</v>
      </c>
      <c r="C180" s="192" t="s">
        <v>1180</v>
      </c>
      <c r="D180" s="59" t="s">
        <v>1181</v>
      </c>
      <c r="E180" s="469">
        <v>0</v>
      </c>
      <c r="F180" s="59" t="s">
        <v>1182</v>
      </c>
      <c r="G180" s="32" t="s">
        <v>1105</v>
      </c>
      <c r="H180" s="470">
        <v>1</v>
      </c>
      <c r="I180" s="471"/>
      <c r="J180" s="472">
        <v>1</v>
      </c>
      <c r="K180" s="472"/>
      <c r="L180" s="472"/>
      <c r="M180" s="62"/>
      <c r="N180" s="32" t="s">
        <v>169</v>
      </c>
      <c r="O180" s="32" t="s">
        <v>392</v>
      </c>
      <c r="P180" s="453"/>
      <c r="Q180" s="189"/>
      <c r="R180" s="94"/>
    </row>
    <row r="181" spans="1:18" ht="60" hidden="1">
      <c r="A181" s="531"/>
      <c r="B181" s="576"/>
      <c r="C181" s="192" t="s">
        <v>1183</v>
      </c>
      <c r="D181" s="59" t="s">
        <v>608</v>
      </c>
      <c r="E181" s="469"/>
      <c r="F181" s="59" t="s">
        <v>1184</v>
      </c>
      <c r="G181" s="32" t="s">
        <v>1105</v>
      </c>
      <c r="H181" s="470">
        <v>3</v>
      </c>
      <c r="I181" s="471"/>
      <c r="J181" s="472"/>
      <c r="K181" s="472"/>
      <c r="L181" s="472"/>
      <c r="M181" s="62"/>
      <c r="N181" s="32" t="s">
        <v>169</v>
      </c>
      <c r="O181" s="32" t="s">
        <v>392</v>
      </c>
      <c r="P181" s="453"/>
      <c r="Q181" s="189"/>
      <c r="R181" s="94"/>
    </row>
    <row r="182" spans="1:18" ht="45" hidden="1">
      <c r="A182" s="531"/>
      <c r="B182" s="576"/>
      <c r="C182" s="192" t="s">
        <v>1185</v>
      </c>
      <c r="D182" s="59" t="s">
        <v>1186</v>
      </c>
      <c r="E182" s="469"/>
      <c r="F182" s="59" t="s">
        <v>1187</v>
      </c>
      <c r="G182" s="32" t="s">
        <v>1105</v>
      </c>
      <c r="H182" s="470">
        <v>2</v>
      </c>
      <c r="I182" s="471"/>
      <c r="J182" s="472"/>
      <c r="K182" s="472"/>
      <c r="L182" s="472"/>
      <c r="M182" s="62"/>
      <c r="N182" s="32" t="s">
        <v>169</v>
      </c>
      <c r="O182" s="32" t="s">
        <v>392</v>
      </c>
      <c r="P182" s="453"/>
      <c r="Q182" s="189"/>
      <c r="R182" s="94"/>
    </row>
    <row r="183" spans="1:18" ht="45" hidden="1">
      <c r="A183" s="531"/>
      <c r="B183" s="576"/>
      <c r="C183" s="192" t="s">
        <v>1188</v>
      </c>
      <c r="D183" s="59" t="s">
        <v>1189</v>
      </c>
      <c r="E183" s="469"/>
      <c r="F183" s="59" t="s">
        <v>1176</v>
      </c>
      <c r="G183" s="32" t="s">
        <v>1105</v>
      </c>
      <c r="H183" s="470">
        <v>3</v>
      </c>
      <c r="I183" s="471"/>
      <c r="J183" s="472"/>
      <c r="K183" s="472">
        <v>1</v>
      </c>
      <c r="L183" s="472"/>
      <c r="M183" s="62"/>
      <c r="N183" s="32" t="s">
        <v>169</v>
      </c>
      <c r="O183" s="32" t="s">
        <v>392</v>
      </c>
      <c r="P183" s="453"/>
      <c r="Q183" s="189"/>
      <c r="R183" s="94"/>
    </row>
    <row r="184" spans="1:18" ht="45" hidden="1">
      <c r="A184" s="531"/>
      <c r="B184" s="576"/>
      <c r="C184" s="474" t="s">
        <v>1190</v>
      </c>
      <c r="D184" s="59" t="s">
        <v>1191</v>
      </c>
      <c r="E184" s="453"/>
      <c r="F184" s="59" t="s">
        <v>1176</v>
      </c>
      <c r="G184" s="32" t="s">
        <v>1105</v>
      </c>
      <c r="H184" s="470"/>
      <c r="I184" s="471"/>
      <c r="J184" s="472"/>
      <c r="K184" s="472"/>
      <c r="L184" s="472"/>
      <c r="M184" s="62"/>
      <c r="N184" s="32" t="s">
        <v>169</v>
      </c>
      <c r="O184" s="32" t="s">
        <v>392</v>
      </c>
      <c r="P184" s="453"/>
      <c r="Q184" s="189"/>
      <c r="R184" s="94"/>
    </row>
    <row r="185" spans="1:18" ht="120">
      <c r="A185" s="452" t="s">
        <v>1290</v>
      </c>
      <c r="B185" s="517" t="s">
        <v>1291</v>
      </c>
      <c r="C185" s="608"/>
      <c r="D185" s="32" t="s">
        <v>1292</v>
      </c>
      <c r="E185" s="453">
        <v>0</v>
      </c>
      <c r="F185" s="59" t="s">
        <v>1176</v>
      </c>
      <c r="G185" s="32" t="s">
        <v>1105</v>
      </c>
      <c r="H185" s="140">
        <v>1</v>
      </c>
      <c r="I185" s="519">
        <v>0</v>
      </c>
      <c r="J185" s="519"/>
      <c r="K185" s="519"/>
      <c r="L185" s="488">
        <v>0</v>
      </c>
      <c r="M185" s="62" t="s">
        <v>1199</v>
      </c>
      <c r="N185" s="32" t="s">
        <v>169</v>
      </c>
      <c r="O185" s="32" t="s">
        <v>392</v>
      </c>
      <c r="P185" s="32" t="s">
        <v>1200</v>
      </c>
      <c r="Q185" s="475" t="s">
        <v>1293</v>
      </c>
      <c r="R185" s="439"/>
    </row>
    <row r="186" spans="1:18" ht="45" hidden="1">
      <c r="A186" s="531" t="s">
        <v>29</v>
      </c>
      <c r="B186" s="576" t="s">
        <v>30</v>
      </c>
      <c r="C186" s="192" t="s">
        <v>1180</v>
      </c>
      <c r="D186" s="59" t="s">
        <v>1181</v>
      </c>
      <c r="E186" s="469">
        <v>0</v>
      </c>
      <c r="F186" s="59" t="s">
        <v>1182</v>
      </c>
      <c r="G186" s="32" t="s">
        <v>1105</v>
      </c>
      <c r="H186" s="470">
        <v>1</v>
      </c>
      <c r="I186" s="471"/>
      <c r="J186" s="472">
        <v>1</v>
      </c>
      <c r="K186" s="472"/>
      <c r="L186" s="472"/>
      <c r="M186" s="62"/>
      <c r="N186" s="32" t="s">
        <v>169</v>
      </c>
      <c r="O186" s="32" t="s">
        <v>392</v>
      </c>
      <c r="P186" s="453"/>
      <c r="Q186" s="189"/>
      <c r="R186" s="94"/>
    </row>
    <row r="187" spans="1:18" ht="60" hidden="1">
      <c r="A187" s="531"/>
      <c r="B187" s="576"/>
      <c r="C187" s="192" t="s">
        <v>1183</v>
      </c>
      <c r="D187" s="59" t="s">
        <v>608</v>
      </c>
      <c r="E187" s="469"/>
      <c r="F187" s="59" t="s">
        <v>1184</v>
      </c>
      <c r="G187" s="32" t="s">
        <v>1105</v>
      </c>
      <c r="H187" s="470">
        <v>3</v>
      </c>
      <c r="I187" s="471"/>
      <c r="J187" s="472"/>
      <c r="K187" s="472"/>
      <c r="L187" s="472"/>
      <c r="M187" s="62"/>
      <c r="N187" s="32" t="s">
        <v>169</v>
      </c>
      <c r="O187" s="32" t="s">
        <v>392</v>
      </c>
      <c r="P187" s="453"/>
      <c r="Q187" s="189"/>
      <c r="R187" s="94"/>
    </row>
    <row r="188" spans="1:18" ht="45" hidden="1">
      <c r="A188" s="531"/>
      <c r="B188" s="576"/>
      <c r="C188" s="192" t="s">
        <v>1185</v>
      </c>
      <c r="D188" s="59" t="s">
        <v>1186</v>
      </c>
      <c r="E188" s="469"/>
      <c r="F188" s="59" t="s">
        <v>1187</v>
      </c>
      <c r="G188" s="32" t="s">
        <v>1105</v>
      </c>
      <c r="H188" s="470">
        <v>2</v>
      </c>
      <c r="I188" s="471"/>
      <c r="J188" s="472"/>
      <c r="K188" s="472"/>
      <c r="L188" s="472"/>
      <c r="M188" s="62"/>
      <c r="N188" s="32" t="s">
        <v>169</v>
      </c>
      <c r="O188" s="32" t="s">
        <v>392</v>
      </c>
      <c r="P188" s="453"/>
      <c r="Q188" s="189"/>
      <c r="R188" s="94"/>
    </row>
    <row r="189" spans="1:18" ht="45" hidden="1">
      <c r="A189" s="531"/>
      <c r="B189" s="576"/>
      <c r="C189" s="192" t="s">
        <v>1188</v>
      </c>
      <c r="D189" s="59" t="s">
        <v>1189</v>
      </c>
      <c r="E189" s="469"/>
      <c r="F189" s="59" t="s">
        <v>1176</v>
      </c>
      <c r="G189" s="32" t="s">
        <v>1105</v>
      </c>
      <c r="H189" s="470">
        <v>3</v>
      </c>
      <c r="I189" s="471"/>
      <c r="J189" s="472"/>
      <c r="K189" s="472">
        <v>1</v>
      </c>
      <c r="L189" s="472"/>
      <c r="M189" s="62"/>
      <c r="N189" s="32" t="s">
        <v>169</v>
      </c>
      <c r="O189" s="32" t="s">
        <v>392</v>
      </c>
      <c r="P189" s="453"/>
      <c r="Q189" s="189"/>
      <c r="R189" s="94"/>
    </row>
    <row r="190" spans="1:18" ht="45" hidden="1">
      <c r="A190" s="531"/>
      <c r="B190" s="576"/>
      <c r="C190" s="474" t="s">
        <v>1190</v>
      </c>
      <c r="D190" s="59" t="s">
        <v>1191</v>
      </c>
      <c r="E190" s="453"/>
      <c r="F190" s="59" t="s">
        <v>1176</v>
      </c>
      <c r="G190" s="32" t="s">
        <v>1105</v>
      </c>
      <c r="H190" s="470"/>
      <c r="I190" s="471"/>
      <c r="J190" s="472"/>
      <c r="K190" s="472"/>
      <c r="L190" s="472"/>
      <c r="M190" s="62"/>
      <c r="N190" s="32" t="s">
        <v>169</v>
      </c>
      <c r="O190" s="32" t="s">
        <v>392</v>
      </c>
      <c r="P190" s="453"/>
      <c r="Q190" s="189"/>
      <c r="R190" s="94"/>
    </row>
    <row r="191" spans="1:18" ht="120">
      <c r="A191" s="452" t="s">
        <v>1294</v>
      </c>
      <c r="B191" s="517" t="s">
        <v>1295</v>
      </c>
      <c r="C191" s="608"/>
      <c r="D191" s="32" t="s">
        <v>1296</v>
      </c>
      <c r="E191" s="453">
        <v>0</v>
      </c>
      <c r="F191" s="59" t="s">
        <v>1176</v>
      </c>
      <c r="G191" s="32" t="s">
        <v>1105</v>
      </c>
      <c r="H191" s="140">
        <v>1</v>
      </c>
      <c r="I191" s="519">
        <v>0</v>
      </c>
      <c r="J191" s="519"/>
      <c r="K191" s="519"/>
      <c r="L191" s="488">
        <v>0</v>
      </c>
      <c r="M191" s="62" t="s">
        <v>1199</v>
      </c>
      <c r="N191" s="32" t="s">
        <v>169</v>
      </c>
      <c r="O191" s="32" t="s">
        <v>392</v>
      </c>
      <c r="P191" s="32" t="s">
        <v>1200</v>
      </c>
      <c r="Q191" s="475" t="s">
        <v>1297</v>
      </c>
      <c r="R191" s="439"/>
    </row>
    <row r="192" spans="1:18" ht="45" hidden="1">
      <c r="A192" s="531" t="s">
        <v>29</v>
      </c>
      <c r="B192" s="576" t="s">
        <v>30</v>
      </c>
      <c r="C192" s="192" t="s">
        <v>1180</v>
      </c>
      <c r="D192" s="59" t="s">
        <v>1181</v>
      </c>
      <c r="E192" s="469">
        <v>0</v>
      </c>
      <c r="F192" s="59" t="s">
        <v>1182</v>
      </c>
      <c r="G192" s="32" t="s">
        <v>1105</v>
      </c>
      <c r="H192" s="470">
        <v>1</v>
      </c>
      <c r="I192" s="471"/>
      <c r="J192" s="472">
        <v>1</v>
      </c>
      <c r="K192" s="472"/>
      <c r="L192" s="472"/>
      <c r="M192" s="62"/>
      <c r="N192" s="32" t="s">
        <v>169</v>
      </c>
      <c r="O192" s="32" t="s">
        <v>392</v>
      </c>
      <c r="P192" s="453"/>
      <c r="Q192" s="189"/>
      <c r="R192" s="94"/>
    </row>
    <row r="193" spans="1:18" ht="60" hidden="1">
      <c r="A193" s="531"/>
      <c r="B193" s="576"/>
      <c r="C193" s="192" t="s">
        <v>1183</v>
      </c>
      <c r="D193" s="59" t="s">
        <v>608</v>
      </c>
      <c r="E193" s="469"/>
      <c r="F193" s="59" t="s">
        <v>1184</v>
      </c>
      <c r="G193" s="32" t="s">
        <v>1105</v>
      </c>
      <c r="H193" s="470">
        <v>3</v>
      </c>
      <c r="I193" s="471"/>
      <c r="J193" s="472"/>
      <c r="K193" s="472"/>
      <c r="L193" s="472"/>
      <c r="M193" s="62"/>
      <c r="N193" s="32" t="s">
        <v>169</v>
      </c>
      <c r="O193" s="32" t="s">
        <v>392</v>
      </c>
      <c r="P193" s="453"/>
      <c r="Q193" s="189"/>
      <c r="R193" s="94"/>
    </row>
    <row r="194" spans="1:18" ht="45" hidden="1">
      <c r="A194" s="531"/>
      <c r="B194" s="576"/>
      <c r="C194" s="192" t="s">
        <v>1185</v>
      </c>
      <c r="D194" s="59" t="s">
        <v>1186</v>
      </c>
      <c r="E194" s="469"/>
      <c r="F194" s="59" t="s">
        <v>1187</v>
      </c>
      <c r="G194" s="32" t="s">
        <v>1105</v>
      </c>
      <c r="H194" s="470">
        <v>2</v>
      </c>
      <c r="I194" s="471"/>
      <c r="J194" s="472"/>
      <c r="K194" s="472"/>
      <c r="L194" s="472"/>
      <c r="M194" s="62"/>
      <c r="N194" s="32" t="s">
        <v>169</v>
      </c>
      <c r="O194" s="32" t="s">
        <v>392</v>
      </c>
      <c r="P194" s="453"/>
      <c r="Q194" s="189"/>
      <c r="R194" s="94"/>
    </row>
    <row r="195" spans="1:18" ht="45" hidden="1">
      <c r="A195" s="531"/>
      <c r="B195" s="576"/>
      <c r="C195" s="192" t="s">
        <v>1188</v>
      </c>
      <c r="D195" s="59" t="s">
        <v>1189</v>
      </c>
      <c r="E195" s="469"/>
      <c r="F195" s="59" t="s">
        <v>1176</v>
      </c>
      <c r="G195" s="32" t="s">
        <v>1105</v>
      </c>
      <c r="H195" s="470">
        <v>3</v>
      </c>
      <c r="I195" s="471"/>
      <c r="J195" s="472"/>
      <c r="K195" s="472">
        <v>1</v>
      </c>
      <c r="L195" s="472"/>
      <c r="M195" s="62"/>
      <c r="N195" s="32" t="s">
        <v>169</v>
      </c>
      <c r="O195" s="32" t="s">
        <v>392</v>
      </c>
      <c r="P195" s="453"/>
      <c r="Q195" s="189"/>
      <c r="R195" s="94"/>
    </row>
    <row r="196" spans="1:18" ht="45" hidden="1">
      <c r="A196" s="531"/>
      <c r="B196" s="576"/>
      <c r="C196" s="474" t="s">
        <v>1190</v>
      </c>
      <c r="D196" s="59" t="s">
        <v>1191</v>
      </c>
      <c r="E196" s="453"/>
      <c r="F196" s="59" t="s">
        <v>1176</v>
      </c>
      <c r="G196" s="32" t="s">
        <v>1105</v>
      </c>
      <c r="H196" s="470"/>
      <c r="I196" s="471"/>
      <c r="J196" s="472"/>
      <c r="K196" s="472"/>
      <c r="L196" s="472"/>
      <c r="M196" s="62"/>
      <c r="N196" s="32" t="s">
        <v>169</v>
      </c>
      <c r="O196" s="32" t="s">
        <v>392</v>
      </c>
      <c r="P196" s="453"/>
      <c r="Q196" s="189"/>
      <c r="R196" s="94"/>
    </row>
    <row r="197" spans="1:18" ht="120">
      <c r="A197" s="452" t="s">
        <v>1298</v>
      </c>
      <c r="B197" s="517" t="s">
        <v>1299</v>
      </c>
      <c r="C197" s="608"/>
      <c r="D197" s="32" t="s">
        <v>1300</v>
      </c>
      <c r="E197" s="453">
        <v>0</v>
      </c>
      <c r="F197" s="59" t="s">
        <v>1176</v>
      </c>
      <c r="G197" s="32" t="s">
        <v>1105</v>
      </c>
      <c r="H197" s="140">
        <v>1</v>
      </c>
      <c r="I197" s="519">
        <v>0</v>
      </c>
      <c r="J197" s="519"/>
      <c r="K197" s="519"/>
      <c r="L197" s="488">
        <v>0</v>
      </c>
      <c r="M197" s="62" t="s">
        <v>1199</v>
      </c>
      <c r="N197" s="32" t="s">
        <v>169</v>
      </c>
      <c r="O197" s="32" t="s">
        <v>392</v>
      </c>
      <c r="P197" s="32" t="s">
        <v>1200</v>
      </c>
      <c r="Q197" s="475" t="s">
        <v>1301</v>
      </c>
      <c r="R197" s="439"/>
    </row>
    <row r="198" spans="1:18" ht="45" hidden="1">
      <c r="A198" s="531" t="s">
        <v>29</v>
      </c>
      <c r="B198" s="576" t="s">
        <v>30</v>
      </c>
      <c r="C198" s="192" t="s">
        <v>1180</v>
      </c>
      <c r="D198" s="59" t="s">
        <v>1181</v>
      </c>
      <c r="E198" s="469">
        <v>0</v>
      </c>
      <c r="F198" s="59" t="s">
        <v>1182</v>
      </c>
      <c r="G198" s="32" t="s">
        <v>1105</v>
      </c>
      <c r="H198" s="470">
        <v>1</v>
      </c>
      <c r="I198" s="471"/>
      <c r="J198" s="472">
        <v>1</v>
      </c>
      <c r="K198" s="472"/>
      <c r="L198" s="472"/>
      <c r="M198" s="62"/>
      <c r="N198" s="32" t="s">
        <v>169</v>
      </c>
      <c r="O198" s="32" t="s">
        <v>392</v>
      </c>
      <c r="P198" s="453"/>
      <c r="Q198" s="189"/>
      <c r="R198" s="94"/>
    </row>
    <row r="199" spans="1:18" ht="60" hidden="1">
      <c r="A199" s="531"/>
      <c r="B199" s="576"/>
      <c r="C199" s="192" t="s">
        <v>1183</v>
      </c>
      <c r="D199" s="59" t="s">
        <v>608</v>
      </c>
      <c r="E199" s="469"/>
      <c r="F199" s="59" t="s">
        <v>1184</v>
      </c>
      <c r="G199" s="32" t="s">
        <v>1105</v>
      </c>
      <c r="H199" s="470">
        <v>3</v>
      </c>
      <c r="I199" s="471"/>
      <c r="J199" s="472"/>
      <c r="K199" s="472"/>
      <c r="L199" s="472"/>
      <c r="M199" s="62"/>
      <c r="N199" s="32" t="s">
        <v>169</v>
      </c>
      <c r="O199" s="32" t="s">
        <v>392</v>
      </c>
      <c r="P199" s="453"/>
      <c r="Q199" s="189"/>
      <c r="R199" s="94"/>
    </row>
    <row r="200" spans="1:18" ht="45" hidden="1">
      <c r="A200" s="531"/>
      <c r="B200" s="576"/>
      <c r="C200" s="192" t="s">
        <v>1185</v>
      </c>
      <c r="D200" s="59" t="s">
        <v>1186</v>
      </c>
      <c r="E200" s="469"/>
      <c r="F200" s="59" t="s">
        <v>1187</v>
      </c>
      <c r="G200" s="32" t="s">
        <v>1105</v>
      </c>
      <c r="H200" s="470">
        <v>2</v>
      </c>
      <c r="I200" s="471"/>
      <c r="J200" s="472"/>
      <c r="K200" s="472"/>
      <c r="L200" s="472"/>
      <c r="M200" s="62"/>
      <c r="N200" s="32" t="s">
        <v>169</v>
      </c>
      <c r="O200" s="32" t="s">
        <v>392</v>
      </c>
      <c r="P200" s="453"/>
      <c r="Q200" s="189"/>
      <c r="R200" s="94"/>
    </row>
    <row r="201" spans="1:18" ht="45" hidden="1">
      <c r="A201" s="531"/>
      <c r="B201" s="576"/>
      <c r="C201" s="192" t="s">
        <v>1188</v>
      </c>
      <c r="D201" s="59" t="s">
        <v>1189</v>
      </c>
      <c r="E201" s="469"/>
      <c r="F201" s="59" t="s">
        <v>1176</v>
      </c>
      <c r="G201" s="32" t="s">
        <v>1105</v>
      </c>
      <c r="H201" s="470">
        <v>3</v>
      </c>
      <c r="I201" s="471"/>
      <c r="J201" s="472"/>
      <c r="K201" s="472">
        <v>1</v>
      </c>
      <c r="L201" s="472"/>
      <c r="M201" s="62"/>
      <c r="N201" s="32" t="s">
        <v>169</v>
      </c>
      <c r="O201" s="32" t="s">
        <v>392</v>
      </c>
      <c r="P201" s="453"/>
      <c r="Q201" s="189"/>
      <c r="R201" s="94"/>
    </row>
    <row r="202" spans="1:18" ht="45" hidden="1">
      <c r="A202" s="531"/>
      <c r="B202" s="576"/>
      <c r="C202" s="474" t="s">
        <v>1190</v>
      </c>
      <c r="D202" s="59" t="s">
        <v>1191</v>
      </c>
      <c r="E202" s="453"/>
      <c r="F202" s="59" t="s">
        <v>1176</v>
      </c>
      <c r="G202" s="32" t="s">
        <v>1105</v>
      </c>
      <c r="H202" s="470"/>
      <c r="I202" s="471"/>
      <c r="J202" s="472"/>
      <c r="K202" s="472"/>
      <c r="L202" s="472"/>
      <c r="M202" s="62"/>
      <c r="N202" s="32" t="s">
        <v>169</v>
      </c>
      <c r="O202" s="32" t="s">
        <v>392</v>
      </c>
      <c r="P202" s="453"/>
      <c r="Q202" s="189"/>
      <c r="R202" s="94"/>
    </row>
    <row r="203" spans="1:18" ht="120">
      <c r="A203" s="452" t="s">
        <v>1302</v>
      </c>
      <c r="B203" s="517" t="s">
        <v>1303</v>
      </c>
      <c r="C203" s="608"/>
      <c r="D203" s="32" t="s">
        <v>1304</v>
      </c>
      <c r="E203" s="453">
        <v>0</v>
      </c>
      <c r="F203" s="59" t="s">
        <v>1176</v>
      </c>
      <c r="G203" s="32" t="s">
        <v>1105</v>
      </c>
      <c r="H203" s="140">
        <v>1</v>
      </c>
      <c r="I203" s="519">
        <v>0</v>
      </c>
      <c r="J203" s="519"/>
      <c r="K203" s="519"/>
      <c r="L203" s="488">
        <v>0</v>
      </c>
      <c r="M203" s="62" t="s">
        <v>1199</v>
      </c>
      <c r="N203" s="32" t="s">
        <v>169</v>
      </c>
      <c r="O203" s="32" t="s">
        <v>392</v>
      </c>
      <c r="P203" s="32" t="s">
        <v>1200</v>
      </c>
      <c r="Q203" s="475" t="s">
        <v>1305</v>
      </c>
      <c r="R203" s="439"/>
    </row>
    <row r="204" spans="1:18" ht="45" hidden="1">
      <c r="A204" s="531" t="s">
        <v>29</v>
      </c>
      <c r="B204" s="576" t="s">
        <v>30</v>
      </c>
      <c r="C204" s="192" t="s">
        <v>1180</v>
      </c>
      <c r="D204" s="59" t="s">
        <v>1181</v>
      </c>
      <c r="E204" s="469">
        <v>0</v>
      </c>
      <c r="F204" s="59" t="s">
        <v>1182</v>
      </c>
      <c r="G204" s="32" t="s">
        <v>1105</v>
      </c>
      <c r="H204" s="470">
        <v>1</v>
      </c>
      <c r="I204" s="471"/>
      <c r="J204" s="472">
        <v>1</v>
      </c>
      <c r="K204" s="472"/>
      <c r="L204" s="472"/>
      <c r="M204" s="62"/>
      <c r="N204" s="32" t="s">
        <v>169</v>
      </c>
      <c r="O204" s="32" t="s">
        <v>392</v>
      </c>
      <c r="P204" s="453"/>
      <c r="Q204" s="189"/>
      <c r="R204" s="94"/>
    </row>
    <row r="205" spans="1:18" ht="60" hidden="1">
      <c r="A205" s="531"/>
      <c r="B205" s="576"/>
      <c r="C205" s="192" t="s">
        <v>1183</v>
      </c>
      <c r="D205" s="59" t="s">
        <v>608</v>
      </c>
      <c r="E205" s="469"/>
      <c r="F205" s="59" t="s">
        <v>1184</v>
      </c>
      <c r="G205" s="32" t="s">
        <v>1105</v>
      </c>
      <c r="H205" s="470">
        <v>3</v>
      </c>
      <c r="I205" s="471"/>
      <c r="J205" s="472"/>
      <c r="K205" s="472"/>
      <c r="L205" s="472"/>
      <c r="M205" s="62"/>
      <c r="N205" s="32" t="s">
        <v>169</v>
      </c>
      <c r="O205" s="32" t="s">
        <v>392</v>
      </c>
      <c r="P205" s="453"/>
      <c r="Q205" s="189"/>
      <c r="R205" s="94"/>
    </row>
    <row r="206" spans="1:18" ht="45" hidden="1">
      <c r="A206" s="531"/>
      <c r="B206" s="576"/>
      <c r="C206" s="192" t="s">
        <v>1185</v>
      </c>
      <c r="D206" s="59" t="s">
        <v>1186</v>
      </c>
      <c r="E206" s="469"/>
      <c r="F206" s="59" t="s">
        <v>1187</v>
      </c>
      <c r="G206" s="32" t="s">
        <v>1105</v>
      </c>
      <c r="H206" s="470">
        <v>2</v>
      </c>
      <c r="I206" s="471"/>
      <c r="J206" s="472"/>
      <c r="K206" s="472"/>
      <c r="L206" s="472"/>
      <c r="M206" s="62"/>
      <c r="N206" s="32" t="s">
        <v>169</v>
      </c>
      <c r="O206" s="32" t="s">
        <v>392</v>
      </c>
      <c r="P206" s="453"/>
      <c r="Q206" s="189"/>
      <c r="R206" s="94"/>
    </row>
    <row r="207" spans="1:18" ht="45" hidden="1">
      <c r="A207" s="531"/>
      <c r="B207" s="576"/>
      <c r="C207" s="192" t="s">
        <v>1188</v>
      </c>
      <c r="D207" s="59" t="s">
        <v>1189</v>
      </c>
      <c r="E207" s="469"/>
      <c r="F207" s="59" t="s">
        <v>1176</v>
      </c>
      <c r="G207" s="32" t="s">
        <v>1105</v>
      </c>
      <c r="H207" s="470">
        <v>3</v>
      </c>
      <c r="I207" s="471"/>
      <c r="J207" s="472"/>
      <c r="K207" s="472">
        <v>1</v>
      </c>
      <c r="L207" s="472"/>
      <c r="M207" s="62"/>
      <c r="N207" s="32" t="s">
        <v>169</v>
      </c>
      <c r="O207" s="32" t="s">
        <v>392</v>
      </c>
      <c r="P207" s="453"/>
      <c r="Q207" s="189"/>
      <c r="R207" s="94"/>
    </row>
    <row r="208" spans="1:18" ht="45" hidden="1">
      <c r="A208" s="531"/>
      <c r="B208" s="576"/>
      <c r="C208" s="474" t="s">
        <v>1190</v>
      </c>
      <c r="D208" s="59" t="s">
        <v>1191</v>
      </c>
      <c r="E208" s="453"/>
      <c r="F208" s="59" t="s">
        <v>1176</v>
      </c>
      <c r="G208" s="32" t="s">
        <v>1105</v>
      </c>
      <c r="H208" s="470"/>
      <c r="I208" s="471"/>
      <c r="J208" s="472"/>
      <c r="K208" s="472"/>
      <c r="L208" s="472"/>
      <c r="M208" s="62"/>
      <c r="N208" s="32" t="s">
        <v>169</v>
      </c>
      <c r="O208" s="32" t="s">
        <v>392</v>
      </c>
      <c r="P208" s="453"/>
      <c r="Q208" s="189"/>
      <c r="R208" s="94"/>
    </row>
    <row r="209" spans="1:18" ht="120">
      <c r="A209" s="452" t="s">
        <v>1306</v>
      </c>
      <c r="B209" s="517" t="s">
        <v>1307</v>
      </c>
      <c r="C209" s="608"/>
      <c r="D209" s="32" t="s">
        <v>1308</v>
      </c>
      <c r="E209" s="453">
        <v>0</v>
      </c>
      <c r="F209" s="59" t="s">
        <v>1176</v>
      </c>
      <c r="G209" s="32" t="s">
        <v>1105</v>
      </c>
      <c r="H209" s="140">
        <v>1</v>
      </c>
      <c r="I209" s="519">
        <v>0</v>
      </c>
      <c r="J209" s="519"/>
      <c r="K209" s="519"/>
      <c r="L209" s="488">
        <v>0</v>
      </c>
      <c r="M209" s="62" t="s">
        <v>1199</v>
      </c>
      <c r="N209" s="32" t="s">
        <v>169</v>
      </c>
      <c r="O209" s="32" t="s">
        <v>392</v>
      </c>
      <c r="P209" s="32" t="s">
        <v>1200</v>
      </c>
      <c r="Q209" s="475" t="s">
        <v>1309</v>
      </c>
      <c r="R209" s="439"/>
    </row>
    <row r="210" spans="1:18" ht="45" hidden="1">
      <c r="A210" s="531" t="s">
        <v>29</v>
      </c>
      <c r="B210" s="576" t="s">
        <v>30</v>
      </c>
      <c r="C210" s="192" t="s">
        <v>1180</v>
      </c>
      <c r="D210" s="59" t="s">
        <v>1181</v>
      </c>
      <c r="E210" s="469">
        <v>0</v>
      </c>
      <c r="F210" s="59" t="s">
        <v>1182</v>
      </c>
      <c r="G210" s="32" t="s">
        <v>1105</v>
      </c>
      <c r="H210" s="470">
        <v>1</v>
      </c>
      <c r="I210" s="471"/>
      <c r="J210" s="472">
        <v>1</v>
      </c>
      <c r="K210" s="472"/>
      <c r="L210" s="472"/>
      <c r="M210" s="62"/>
      <c r="N210" s="32" t="s">
        <v>169</v>
      </c>
      <c r="O210" s="32" t="s">
        <v>392</v>
      </c>
      <c r="P210" s="453"/>
      <c r="Q210" s="189"/>
      <c r="R210" s="94"/>
    </row>
    <row r="211" spans="1:18" ht="60" hidden="1">
      <c r="A211" s="531"/>
      <c r="B211" s="576"/>
      <c r="C211" s="192" t="s">
        <v>1183</v>
      </c>
      <c r="D211" s="59" t="s">
        <v>608</v>
      </c>
      <c r="E211" s="469"/>
      <c r="F211" s="59" t="s">
        <v>1184</v>
      </c>
      <c r="G211" s="32" t="s">
        <v>1105</v>
      </c>
      <c r="H211" s="470">
        <v>3</v>
      </c>
      <c r="I211" s="471"/>
      <c r="J211" s="472"/>
      <c r="K211" s="472"/>
      <c r="L211" s="472"/>
      <c r="M211" s="62"/>
      <c r="N211" s="32" t="s">
        <v>169</v>
      </c>
      <c r="O211" s="32" t="s">
        <v>392</v>
      </c>
      <c r="P211" s="453"/>
      <c r="Q211" s="189"/>
      <c r="R211" s="94"/>
    </row>
    <row r="212" spans="1:18" ht="45" hidden="1">
      <c r="A212" s="531"/>
      <c r="B212" s="576"/>
      <c r="C212" s="192" t="s">
        <v>1185</v>
      </c>
      <c r="D212" s="59" t="s">
        <v>1186</v>
      </c>
      <c r="E212" s="469"/>
      <c r="F212" s="59" t="s">
        <v>1187</v>
      </c>
      <c r="G212" s="32" t="s">
        <v>1105</v>
      </c>
      <c r="H212" s="470">
        <v>2</v>
      </c>
      <c r="I212" s="471"/>
      <c r="J212" s="472"/>
      <c r="K212" s="472"/>
      <c r="L212" s="472"/>
      <c r="M212" s="62"/>
      <c r="N212" s="32" t="s">
        <v>169</v>
      </c>
      <c r="O212" s="32" t="s">
        <v>392</v>
      </c>
      <c r="P212" s="453"/>
      <c r="Q212" s="189"/>
      <c r="R212" s="94"/>
    </row>
    <row r="213" spans="1:18" ht="45" hidden="1">
      <c r="A213" s="531"/>
      <c r="B213" s="576"/>
      <c r="C213" s="192" t="s">
        <v>1188</v>
      </c>
      <c r="D213" s="59" t="s">
        <v>1189</v>
      </c>
      <c r="E213" s="469"/>
      <c r="F213" s="59" t="s">
        <v>1176</v>
      </c>
      <c r="G213" s="32" t="s">
        <v>1105</v>
      </c>
      <c r="H213" s="470">
        <v>3</v>
      </c>
      <c r="I213" s="471"/>
      <c r="J213" s="472"/>
      <c r="K213" s="472">
        <v>1</v>
      </c>
      <c r="L213" s="472"/>
      <c r="M213" s="62"/>
      <c r="N213" s="32" t="s">
        <v>169</v>
      </c>
      <c r="O213" s="32" t="s">
        <v>392</v>
      </c>
      <c r="P213" s="453"/>
      <c r="Q213" s="189"/>
      <c r="R213" s="94"/>
    </row>
    <row r="214" spans="1:18" ht="45" hidden="1">
      <c r="A214" s="531"/>
      <c r="B214" s="576"/>
      <c r="C214" s="474" t="s">
        <v>1190</v>
      </c>
      <c r="D214" s="59" t="s">
        <v>1191</v>
      </c>
      <c r="E214" s="453"/>
      <c r="F214" s="59" t="s">
        <v>1176</v>
      </c>
      <c r="G214" s="32" t="s">
        <v>1105</v>
      </c>
      <c r="H214" s="470"/>
      <c r="I214" s="471"/>
      <c r="J214" s="472"/>
      <c r="K214" s="472"/>
      <c r="L214" s="472"/>
      <c r="M214" s="62"/>
      <c r="N214" s="32" t="s">
        <v>169</v>
      </c>
      <c r="O214" s="32" t="s">
        <v>392</v>
      </c>
      <c r="P214" s="453"/>
      <c r="Q214" s="189"/>
      <c r="R214" s="94"/>
    </row>
    <row r="215" spans="1:18" ht="120">
      <c r="A215" s="452" t="s">
        <v>1310</v>
      </c>
      <c r="B215" s="517" t="s">
        <v>1311</v>
      </c>
      <c r="C215" s="608"/>
      <c r="D215" s="32" t="s">
        <v>1312</v>
      </c>
      <c r="E215" s="453">
        <v>0</v>
      </c>
      <c r="F215" s="59" t="s">
        <v>1176</v>
      </c>
      <c r="G215" s="32" t="s">
        <v>1105</v>
      </c>
      <c r="H215" s="140">
        <v>1</v>
      </c>
      <c r="I215" s="519">
        <v>0</v>
      </c>
      <c r="J215" s="519"/>
      <c r="K215" s="519"/>
      <c r="L215" s="488">
        <v>0</v>
      </c>
      <c r="M215" s="62" t="s">
        <v>1199</v>
      </c>
      <c r="N215" s="32" t="s">
        <v>169</v>
      </c>
      <c r="O215" s="32" t="s">
        <v>392</v>
      </c>
      <c r="P215" s="32" t="s">
        <v>1200</v>
      </c>
      <c r="Q215" s="475" t="s">
        <v>1313</v>
      </c>
      <c r="R215" s="439"/>
    </row>
    <row r="216" spans="1:18" ht="45" hidden="1">
      <c r="A216" s="531" t="s">
        <v>29</v>
      </c>
      <c r="B216" s="576" t="s">
        <v>30</v>
      </c>
      <c r="C216" s="192" t="s">
        <v>1180</v>
      </c>
      <c r="D216" s="59" t="s">
        <v>1181</v>
      </c>
      <c r="E216" s="469">
        <v>0</v>
      </c>
      <c r="F216" s="59" t="s">
        <v>1182</v>
      </c>
      <c r="G216" s="32" t="s">
        <v>1105</v>
      </c>
      <c r="H216" s="470">
        <v>1</v>
      </c>
      <c r="I216" s="471"/>
      <c r="J216" s="472">
        <v>1</v>
      </c>
      <c r="K216" s="472"/>
      <c r="L216" s="472"/>
      <c r="M216" s="62"/>
      <c r="N216" s="32" t="s">
        <v>169</v>
      </c>
      <c r="O216" s="32" t="s">
        <v>392</v>
      </c>
      <c r="P216" s="453"/>
      <c r="Q216" s="189"/>
      <c r="R216" s="94"/>
    </row>
    <row r="217" spans="1:18" ht="60" hidden="1">
      <c r="A217" s="531"/>
      <c r="B217" s="576"/>
      <c r="C217" s="192" t="s">
        <v>1183</v>
      </c>
      <c r="D217" s="59" t="s">
        <v>608</v>
      </c>
      <c r="E217" s="469"/>
      <c r="F217" s="59" t="s">
        <v>1184</v>
      </c>
      <c r="G217" s="32" t="s">
        <v>1105</v>
      </c>
      <c r="H217" s="470">
        <v>3</v>
      </c>
      <c r="I217" s="471"/>
      <c r="J217" s="472"/>
      <c r="K217" s="472"/>
      <c r="L217" s="472"/>
      <c r="M217" s="62"/>
      <c r="N217" s="32" t="s">
        <v>169</v>
      </c>
      <c r="O217" s="32" t="s">
        <v>392</v>
      </c>
      <c r="P217" s="453"/>
      <c r="Q217" s="189"/>
      <c r="R217" s="94"/>
    </row>
    <row r="218" spans="1:18" ht="45" hidden="1">
      <c r="A218" s="531"/>
      <c r="B218" s="576"/>
      <c r="C218" s="192" t="s">
        <v>1185</v>
      </c>
      <c r="D218" s="59" t="s">
        <v>1186</v>
      </c>
      <c r="E218" s="469"/>
      <c r="F218" s="59" t="s">
        <v>1187</v>
      </c>
      <c r="G218" s="32" t="s">
        <v>1105</v>
      </c>
      <c r="H218" s="470">
        <v>2</v>
      </c>
      <c r="I218" s="471"/>
      <c r="J218" s="472"/>
      <c r="K218" s="472"/>
      <c r="L218" s="472"/>
      <c r="M218" s="62"/>
      <c r="N218" s="32" t="s">
        <v>169</v>
      </c>
      <c r="O218" s="32" t="s">
        <v>392</v>
      </c>
      <c r="P218" s="453"/>
      <c r="Q218" s="189"/>
      <c r="R218" s="94"/>
    </row>
    <row r="219" spans="1:18" ht="45" hidden="1">
      <c r="A219" s="531"/>
      <c r="B219" s="576"/>
      <c r="C219" s="192" t="s">
        <v>1188</v>
      </c>
      <c r="D219" s="59" t="s">
        <v>1189</v>
      </c>
      <c r="E219" s="469"/>
      <c r="F219" s="59" t="s">
        <v>1176</v>
      </c>
      <c r="G219" s="32" t="s">
        <v>1105</v>
      </c>
      <c r="H219" s="470">
        <v>3</v>
      </c>
      <c r="I219" s="471"/>
      <c r="J219" s="472"/>
      <c r="K219" s="472">
        <v>1</v>
      </c>
      <c r="L219" s="472"/>
      <c r="M219" s="62"/>
      <c r="N219" s="32" t="s">
        <v>169</v>
      </c>
      <c r="O219" s="32" t="s">
        <v>392</v>
      </c>
      <c r="P219" s="453"/>
      <c r="Q219" s="189"/>
      <c r="R219" s="94"/>
    </row>
    <row r="220" spans="1:18" ht="45" hidden="1">
      <c r="A220" s="531"/>
      <c r="B220" s="576"/>
      <c r="C220" s="474" t="s">
        <v>1190</v>
      </c>
      <c r="D220" s="59" t="s">
        <v>1191</v>
      </c>
      <c r="E220" s="453"/>
      <c r="F220" s="59" t="s">
        <v>1176</v>
      </c>
      <c r="G220" s="32" t="s">
        <v>1105</v>
      </c>
      <c r="H220" s="470"/>
      <c r="I220" s="471"/>
      <c r="J220" s="472"/>
      <c r="K220" s="472"/>
      <c r="L220" s="472"/>
      <c r="M220" s="62"/>
      <c r="N220" s="32" t="s">
        <v>169</v>
      </c>
      <c r="O220" s="32" t="s">
        <v>392</v>
      </c>
      <c r="P220" s="453"/>
      <c r="Q220" s="189"/>
      <c r="R220" s="94"/>
    </row>
    <row r="221" spans="1:18" ht="120">
      <c r="A221" s="452" t="s">
        <v>1314</v>
      </c>
      <c r="B221" s="517" t="s">
        <v>1315</v>
      </c>
      <c r="C221" s="608"/>
      <c r="D221" s="32" t="s">
        <v>1316</v>
      </c>
      <c r="E221" s="453">
        <v>0</v>
      </c>
      <c r="F221" s="59" t="s">
        <v>1176</v>
      </c>
      <c r="G221" s="32" t="s">
        <v>1105</v>
      </c>
      <c r="H221" s="140">
        <v>1</v>
      </c>
      <c r="I221" s="519">
        <v>0</v>
      </c>
      <c r="J221" s="519"/>
      <c r="K221" s="519"/>
      <c r="L221" s="488">
        <v>0</v>
      </c>
      <c r="M221" s="62" t="s">
        <v>1199</v>
      </c>
      <c r="N221" s="32" t="s">
        <v>169</v>
      </c>
      <c r="O221" s="32" t="s">
        <v>392</v>
      </c>
      <c r="P221" s="32" t="s">
        <v>1200</v>
      </c>
      <c r="Q221" s="475" t="s">
        <v>1317</v>
      </c>
      <c r="R221" s="439"/>
    </row>
    <row r="222" spans="1:18" ht="45" hidden="1">
      <c r="A222" s="531" t="s">
        <v>29</v>
      </c>
      <c r="B222" s="576" t="s">
        <v>30</v>
      </c>
      <c r="C222" s="192" t="s">
        <v>1180</v>
      </c>
      <c r="D222" s="59" t="s">
        <v>1181</v>
      </c>
      <c r="E222" s="469">
        <v>0</v>
      </c>
      <c r="F222" s="59" t="s">
        <v>1182</v>
      </c>
      <c r="G222" s="32" t="s">
        <v>1105</v>
      </c>
      <c r="H222" s="470">
        <v>1</v>
      </c>
      <c r="I222" s="471"/>
      <c r="J222" s="472">
        <v>1</v>
      </c>
      <c r="K222" s="472"/>
      <c r="L222" s="472"/>
      <c r="M222" s="62"/>
      <c r="N222" s="32" t="s">
        <v>169</v>
      </c>
      <c r="O222" s="32" t="s">
        <v>392</v>
      </c>
      <c r="P222" s="453"/>
      <c r="Q222" s="189"/>
      <c r="R222" s="94"/>
    </row>
    <row r="223" spans="1:18" ht="60" hidden="1">
      <c r="A223" s="531"/>
      <c r="B223" s="576"/>
      <c r="C223" s="192" t="s">
        <v>1183</v>
      </c>
      <c r="D223" s="59" t="s">
        <v>608</v>
      </c>
      <c r="E223" s="469"/>
      <c r="F223" s="59" t="s">
        <v>1184</v>
      </c>
      <c r="G223" s="32" t="s">
        <v>1105</v>
      </c>
      <c r="H223" s="470">
        <v>3</v>
      </c>
      <c r="I223" s="471"/>
      <c r="J223" s="472"/>
      <c r="K223" s="472"/>
      <c r="L223" s="472"/>
      <c r="M223" s="62"/>
      <c r="N223" s="32" t="s">
        <v>169</v>
      </c>
      <c r="O223" s="32" t="s">
        <v>392</v>
      </c>
      <c r="P223" s="453"/>
      <c r="Q223" s="189"/>
      <c r="R223" s="94"/>
    </row>
    <row r="224" spans="1:18" ht="45" hidden="1">
      <c r="A224" s="531"/>
      <c r="B224" s="576"/>
      <c r="C224" s="192" t="s">
        <v>1185</v>
      </c>
      <c r="D224" s="59" t="s">
        <v>1186</v>
      </c>
      <c r="E224" s="469"/>
      <c r="F224" s="59" t="s">
        <v>1187</v>
      </c>
      <c r="G224" s="32" t="s">
        <v>1105</v>
      </c>
      <c r="H224" s="470">
        <v>2</v>
      </c>
      <c r="I224" s="471"/>
      <c r="J224" s="472"/>
      <c r="K224" s="472"/>
      <c r="L224" s="472"/>
      <c r="M224" s="62"/>
      <c r="N224" s="32" t="s">
        <v>169</v>
      </c>
      <c r="O224" s="32" t="s">
        <v>392</v>
      </c>
      <c r="P224" s="453"/>
      <c r="Q224" s="189"/>
      <c r="R224" s="94"/>
    </row>
    <row r="225" spans="1:18" ht="45" hidden="1">
      <c r="A225" s="531"/>
      <c r="B225" s="576"/>
      <c r="C225" s="192" t="s">
        <v>1188</v>
      </c>
      <c r="D225" s="59" t="s">
        <v>1189</v>
      </c>
      <c r="E225" s="469"/>
      <c r="F225" s="59" t="s">
        <v>1176</v>
      </c>
      <c r="G225" s="32" t="s">
        <v>1105</v>
      </c>
      <c r="H225" s="470">
        <v>3</v>
      </c>
      <c r="I225" s="471"/>
      <c r="J225" s="472"/>
      <c r="K225" s="472">
        <v>1</v>
      </c>
      <c r="L225" s="472"/>
      <c r="M225" s="62"/>
      <c r="N225" s="32" t="s">
        <v>169</v>
      </c>
      <c r="O225" s="32" t="s">
        <v>392</v>
      </c>
      <c r="P225" s="453"/>
      <c r="Q225" s="189"/>
      <c r="R225" s="94"/>
    </row>
    <row r="226" spans="1:18" ht="45" hidden="1">
      <c r="A226" s="531"/>
      <c r="B226" s="576"/>
      <c r="C226" s="474" t="s">
        <v>1190</v>
      </c>
      <c r="D226" s="59" t="s">
        <v>1191</v>
      </c>
      <c r="E226" s="453"/>
      <c r="F226" s="59" t="s">
        <v>1176</v>
      </c>
      <c r="G226" s="32" t="s">
        <v>1105</v>
      </c>
      <c r="H226" s="470"/>
      <c r="I226" s="471"/>
      <c r="J226" s="472"/>
      <c r="K226" s="472"/>
      <c r="L226" s="472"/>
      <c r="M226" s="62"/>
      <c r="N226" s="32" t="s">
        <v>169</v>
      </c>
      <c r="O226" s="32" t="s">
        <v>392</v>
      </c>
      <c r="P226" s="453"/>
      <c r="Q226" s="189"/>
      <c r="R226" s="94"/>
    </row>
    <row r="227" spans="1:18" ht="120">
      <c r="A227" s="452" t="s">
        <v>1318</v>
      </c>
      <c r="B227" s="517" t="s">
        <v>1319</v>
      </c>
      <c r="C227" s="608"/>
      <c r="D227" s="32" t="s">
        <v>1320</v>
      </c>
      <c r="E227" s="453">
        <v>0</v>
      </c>
      <c r="F227" s="59" t="s">
        <v>1176</v>
      </c>
      <c r="G227" s="32" t="s">
        <v>1105</v>
      </c>
      <c r="H227" s="140">
        <v>1</v>
      </c>
      <c r="I227" s="519">
        <v>0</v>
      </c>
      <c r="J227" s="519"/>
      <c r="K227" s="519"/>
      <c r="L227" s="488">
        <v>0</v>
      </c>
      <c r="M227" s="62" t="s">
        <v>1199</v>
      </c>
      <c r="N227" s="32" t="s">
        <v>169</v>
      </c>
      <c r="O227" s="32" t="s">
        <v>392</v>
      </c>
      <c r="P227" s="32" t="s">
        <v>1200</v>
      </c>
      <c r="Q227" s="475" t="s">
        <v>1321</v>
      </c>
      <c r="R227" s="439"/>
    </row>
    <row r="228" spans="1:18" ht="45" hidden="1">
      <c r="A228" s="531" t="s">
        <v>29</v>
      </c>
      <c r="B228" s="576" t="s">
        <v>30</v>
      </c>
      <c r="C228" s="192" t="s">
        <v>1180</v>
      </c>
      <c r="D228" s="59" t="s">
        <v>1181</v>
      </c>
      <c r="E228" s="469">
        <v>0</v>
      </c>
      <c r="F228" s="59" t="s">
        <v>1182</v>
      </c>
      <c r="G228" s="32" t="s">
        <v>1105</v>
      </c>
      <c r="H228" s="470">
        <v>1</v>
      </c>
      <c r="I228" s="471"/>
      <c r="J228" s="472">
        <v>1</v>
      </c>
      <c r="K228" s="472"/>
      <c r="L228" s="472"/>
      <c r="M228" s="62"/>
      <c r="N228" s="32" t="s">
        <v>169</v>
      </c>
      <c r="O228" s="32" t="s">
        <v>392</v>
      </c>
      <c r="P228" s="453"/>
      <c r="Q228" s="189"/>
      <c r="R228" s="94"/>
    </row>
    <row r="229" spans="1:18" ht="60" hidden="1">
      <c r="A229" s="531"/>
      <c r="B229" s="576"/>
      <c r="C229" s="192" t="s">
        <v>1183</v>
      </c>
      <c r="D229" s="59" t="s">
        <v>608</v>
      </c>
      <c r="E229" s="469"/>
      <c r="F229" s="59" t="s">
        <v>1184</v>
      </c>
      <c r="G229" s="32" t="s">
        <v>1105</v>
      </c>
      <c r="H229" s="470">
        <v>3</v>
      </c>
      <c r="I229" s="471"/>
      <c r="J229" s="472"/>
      <c r="K229" s="472"/>
      <c r="L229" s="472"/>
      <c r="M229" s="62"/>
      <c r="N229" s="32" t="s">
        <v>169</v>
      </c>
      <c r="O229" s="32" t="s">
        <v>392</v>
      </c>
      <c r="P229" s="453"/>
      <c r="Q229" s="189"/>
      <c r="R229" s="94"/>
    </row>
    <row r="230" spans="1:18" ht="45" hidden="1">
      <c r="A230" s="531"/>
      <c r="B230" s="576"/>
      <c r="C230" s="192" t="s">
        <v>1185</v>
      </c>
      <c r="D230" s="59" t="s">
        <v>1186</v>
      </c>
      <c r="E230" s="469"/>
      <c r="F230" s="59" t="s">
        <v>1187</v>
      </c>
      <c r="G230" s="32" t="s">
        <v>1105</v>
      </c>
      <c r="H230" s="470">
        <v>2</v>
      </c>
      <c r="I230" s="471"/>
      <c r="J230" s="472"/>
      <c r="K230" s="472"/>
      <c r="L230" s="472"/>
      <c r="M230" s="62"/>
      <c r="N230" s="32" t="s">
        <v>169</v>
      </c>
      <c r="O230" s="32" t="s">
        <v>392</v>
      </c>
      <c r="P230" s="453"/>
      <c r="Q230" s="189"/>
      <c r="R230" s="94"/>
    </row>
    <row r="231" spans="1:18" ht="45" hidden="1">
      <c r="A231" s="531"/>
      <c r="B231" s="576"/>
      <c r="C231" s="192" t="s">
        <v>1188</v>
      </c>
      <c r="D231" s="59" t="s">
        <v>1189</v>
      </c>
      <c r="E231" s="469"/>
      <c r="F231" s="59" t="s">
        <v>1176</v>
      </c>
      <c r="G231" s="32" t="s">
        <v>1105</v>
      </c>
      <c r="H231" s="470">
        <v>3</v>
      </c>
      <c r="I231" s="471"/>
      <c r="J231" s="472"/>
      <c r="K231" s="472">
        <v>1</v>
      </c>
      <c r="L231" s="472"/>
      <c r="M231" s="62"/>
      <c r="N231" s="32" t="s">
        <v>169</v>
      </c>
      <c r="O231" s="32" t="s">
        <v>392</v>
      </c>
      <c r="P231" s="453"/>
      <c r="Q231" s="189"/>
      <c r="R231" s="94"/>
    </row>
    <row r="232" spans="1:18" ht="45" hidden="1">
      <c r="A232" s="531"/>
      <c r="B232" s="576"/>
      <c r="C232" s="474" t="s">
        <v>1190</v>
      </c>
      <c r="D232" s="59" t="s">
        <v>1191</v>
      </c>
      <c r="E232" s="453"/>
      <c r="F232" s="59" t="s">
        <v>1176</v>
      </c>
      <c r="G232" s="32" t="s">
        <v>1105</v>
      </c>
      <c r="H232" s="470"/>
      <c r="I232" s="471"/>
      <c r="J232" s="472"/>
      <c r="K232" s="472"/>
      <c r="L232" s="472"/>
      <c r="M232" s="62"/>
      <c r="N232" s="32" t="s">
        <v>169</v>
      </c>
      <c r="O232" s="32" t="s">
        <v>392</v>
      </c>
      <c r="P232" s="453"/>
      <c r="Q232" s="189"/>
      <c r="R232" s="94"/>
    </row>
    <row r="233" spans="1:18" ht="120">
      <c r="A233" s="452" t="s">
        <v>1322</v>
      </c>
      <c r="B233" s="517" t="s">
        <v>1323</v>
      </c>
      <c r="C233" s="608"/>
      <c r="D233" s="32" t="s">
        <v>1324</v>
      </c>
      <c r="E233" s="453">
        <v>0</v>
      </c>
      <c r="F233" s="59" t="s">
        <v>1176</v>
      </c>
      <c r="G233" s="32" t="s">
        <v>1105</v>
      </c>
      <c r="H233" s="140">
        <v>1</v>
      </c>
      <c r="I233" s="519">
        <v>0</v>
      </c>
      <c r="J233" s="519"/>
      <c r="K233" s="519"/>
      <c r="L233" s="488">
        <v>0</v>
      </c>
      <c r="M233" s="62" t="s">
        <v>1199</v>
      </c>
      <c r="N233" s="32" t="s">
        <v>169</v>
      </c>
      <c r="O233" s="32" t="s">
        <v>392</v>
      </c>
      <c r="P233" s="32" t="s">
        <v>1200</v>
      </c>
      <c r="Q233" s="475" t="s">
        <v>1325</v>
      </c>
      <c r="R233" s="439"/>
    </row>
    <row r="234" spans="1:18" ht="45" hidden="1">
      <c r="A234" s="531" t="s">
        <v>29</v>
      </c>
      <c r="B234" s="576" t="s">
        <v>30</v>
      </c>
      <c r="C234" s="192" t="s">
        <v>1180</v>
      </c>
      <c r="D234" s="59" t="s">
        <v>1181</v>
      </c>
      <c r="E234" s="469">
        <v>0</v>
      </c>
      <c r="F234" s="59" t="s">
        <v>1182</v>
      </c>
      <c r="G234" s="32" t="s">
        <v>1105</v>
      </c>
      <c r="H234" s="470">
        <v>1</v>
      </c>
      <c r="I234" s="471"/>
      <c r="J234" s="472">
        <v>1</v>
      </c>
      <c r="K234" s="472"/>
      <c r="L234" s="472"/>
      <c r="M234" s="62"/>
      <c r="N234" s="32" t="s">
        <v>169</v>
      </c>
      <c r="O234" s="32" t="s">
        <v>392</v>
      </c>
      <c r="P234" s="453"/>
      <c r="Q234" s="189"/>
      <c r="R234" s="94"/>
    </row>
    <row r="235" spans="1:18" ht="60" hidden="1">
      <c r="A235" s="531"/>
      <c r="B235" s="576"/>
      <c r="C235" s="192" t="s">
        <v>1183</v>
      </c>
      <c r="D235" s="59" t="s">
        <v>608</v>
      </c>
      <c r="E235" s="469"/>
      <c r="F235" s="59" t="s">
        <v>1184</v>
      </c>
      <c r="G235" s="32" t="s">
        <v>1105</v>
      </c>
      <c r="H235" s="470">
        <v>3</v>
      </c>
      <c r="I235" s="471"/>
      <c r="J235" s="472"/>
      <c r="K235" s="472"/>
      <c r="L235" s="472"/>
      <c r="M235" s="62"/>
      <c r="N235" s="32" t="s">
        <v>169</v>
      </c>
      <c r="O235" s="32" t="s">
        <v>392</v>
      </c>
      <c r="P235" s="453"/>
      <c r="Q235" s="189"/>
      <c r="R235" s="94"/>
    </row>
    <row r="236" spans="1:18" ht="45" hidden="1">
      <c r="A236" s="531"/>
      <c r="B236" s="576"/>
      <c r="C236" s="192" t="s">
        <v>1185</v>
      </c>
      <c r="D236" s="59" t="s">
        <v>1186</v>
      </c>
      <c r="E236" s="469"/>
      <c r="F236" s="59" t="s">
        <v>1187</v>
      </c>
      <c r="G236" s="32" t="s">
        <v>1105</v>
      </c>
      <c r="H236" s="470">
        <v>2</v>
      </c>
      <c r="I236" s="471"/>
      <c r="J236" s="472"/>
      <c r="K236" s="472"/>
      <c r="L236" s="472"/>
      <c r="M236" s="62"/>
      <c r="N236" s="32" t="s">
        <v>169</v>
      </c>
      <c r="O236" s="32" t="s">
        <v>392</v>
      </c>
      <c r="P236" s="453"/>
      <c r="Q236" s="189"/>
      <c r="R236" s="94"/>
    </row>
    <row r="237" spans="1:18" ht="45" hidden="1">
      <c r="A237" s="531"/>
      <c r="B237" s="576"/>
      <c r="C237" s="192" t="s">
        <v>1188</v>
      </c>
      <c r="D237" s="59" t="s">
        <v>1189</v>
      </c>
      <c r="E237" s="469"/>
      <c r="F237" s="59" t="s">
        <v>1176</v>
      </c>
      <c r="G237" s="32" t="s">
        <v>1105</v>
      </c>
      <c r="H237" s="470">
        <v>3</v>
      </c>
      <c r="I237" s="471"/>
      <c r="J237" s="472"/>
      <c r="K237" s="472">
        <v>1</v>
      </c>
      <c r="L237" s="472"/>
      <c r="M237" s="62"/>
      <c r="N237" s="32" t="s">
        <v>169</v>
      </c>
      <c r="O237" s="32" t="s">
        <v>392</v>
      </c>
      <c r="P237" s="453"/>
      <c r="Q237" s="189"/>
      <c r="R237" s="94"/>
    </row>
    <row r="238" spans="1:18" ht="45" hidden="1">
      <c r="A238" s="531"/>
      <c r="B238" s="576"/>
      <c r="C238" s="474" t="s">
        <v>1190</v>
      </c>
      <c r="D238" s="59" t="s">
        <v>1191</v>
      </c>
      <c r="E238" s="453"/>
      <c r="F238" s="59" t="s">
        <v>1176</v>
      </c>
      <c r="G238" s="32" t="s">
        <v>1105</v>
      </c>
      <c r="H238" s="470"/>
      <c r="I238" s="471"/>
      <c r="J238" s="472"/>
      <c r="K238" s="472"/>
      <c r="L238" s="472"/>
      <c r="M238" s="62"/>
      <c r="N238" s="32" t="s">
        <v>169</v>
      </c>
      <c r="O238" s="32" t="s">
        <v>392</v>
      </c>
      <c r="P238" s="453"/>
      <c r="Q238" s="189"/>
      <c r="R238" s="94"/>
    </row>
    <row r="239" spans="1:18" ht="120">
      <c r="A239" s="452" t="s">
        <v>1326</v>
      </c>
      <c r="B239" s="517" t="s">
        <v>1327</v>
      </c>
      <c r="C239" s="608"/>
      <c r="D239" s="32" t="s">
        <v>1328</v>
      </c>
      <c r="E239" s="453">
        <v>0</v>
      </c>
      <c r="F239" s="59" t="s">
        <v>1176</v>
      </c>
      <c r="G239" s="32" t="s">
        <v>1105</v>
      </c>
      <c r="H239" s="140">
        <v>1</v>
      </c>
      <c r="I239" s="519">
        <v>0</v>
      </c>
      <c r="J239" s="519"/>
      <c r="K239" s="519"/>
      <c r="L239" s="488">
        <v>0</v>
      </c>
      <c r="M239" s="62" t="s">
        <v>1199</v>
      </c>
      <c r="N239" s="32" t="s">
        <v>169</v>
      </c>
      <c r="O239" s="32" t="s">
        <v>392</v>
      </c>
      <c r="P239" s="32" t="s">
        <v>1200</v>
      </c>
      <c r="Q239" s="475" t="s">
        <v>1329</v>
      </c>
      <c r="R239" s="439"/>
    </row>
    <row r="240" spans="1:18" ht="45" hidden="1">
      <c r="A240" s="531" t="s">
        <v>29</v>
      </c>
      <c r="B240" s="576" t="s">
        <v>30</v>
      </c>
      <c r="C240" s="192" t="s">
        <v>1180</v>
      </c>
      <c r="D240" s="59" t="s">
        <v>1181</v>
      </c>
      <c r="E240" s="469">
        <v>0</v>
      </c>
      <c r="F240" s="59" t="s">
        <v>1182</v>
      </c>
      <c r="G240" s="32" t="s">
        <v>1105</v>
      </c>
      <c r="H240" s="470">
        <v>1</v>
      </c>
      <c r="I240" s="471"/>
      <c r="J240" s="472">
        <v>1</v>
      </c>
      <c r="K240" s="472"/>
      <c r="L240" s="472"/>
      <c r="M240" s="62"/>
      <c r="N240" s="32" t="s">
        <v>169</v>
      </c>
      <c r="O240" s="32" t="s">
        <v>392</v>
      </c>
      <c r="P240" s="453"/>
      <c r="Q240" s="189"/>
      <c r="R240" s="94"/>
    </row>
    <row r="241" spans="1:18" ht="60" hidden="1">
      <c r="A241" s="531"/>
      <c r="B241" s="576"/>
      <c r="C241" s="192" t="s">
        <v>1183</v>
      </c>
      <c r="D241" s="59" t="s">
        <v>608</v>
      </c>
      <c r="E241" s="469"/>
      <c r="F241" s="59" t="s">
        <v>1184</v>
      </c>
      <c r="G241" s="32" t="s">
        <v>1105</v>
      </c>
      <c r="H241" s="470">
        <v>3</v>
      </c>
      <c r="I241" s="471"/>
      <c r="J241" s="472"/>
      <c r="K241" s="472"/>
      <c r="L241" s="472"/>
      <c r="M241" s="62"/>
      <c r="N241" s="32" t="s">
        <v>169</v>
      </c>
      <c r="O241" s="32" t="s">
        <v>392</v>
      </c>
      <c r="P241" s="453"/>
      <c r="Q241" s="189"/>
      <c r="R241" s="94"/>
    </row>
    <row r="242" spans="1:18" ht="45" hidden="1">
      <c r="A242" s="531"/>
      <c r="B242" s="576"/>
      <c r="C242" s="192" t="s">
        <v>1185</v>
      </c>
      <c r="D242" s="59" t="s">
        <v>1186</v>
      </c>
      <c r="E242" s="469"/>
      <c r="F242" s="59" t="s">
        <v>1187</v>
      </c>
      <c r="G242" s="32" t="s">
        <v>1105</v>
      </c>
      <c r="H242" s="470">
        <v>2</v>
      </c>
      <c r="I242" s="471"/>
      <c r="J242" s="472"/>
      <c r="K242" s="472"/>
      <c r="L242" s="472"/>
      <c r="M242" s="62"/>
      <c r="N242" s="32" t="s">
        <v>169</v>
      </c>
      <c r="O242" s="32" t="s">
        <v>392</v>
      </c>
      <c r="P242" s="453"/>
      <c r="Q242" s="189"/>
      <c r="R242" s="94"/>
    </row>
    <row r="243" spans="1:18" ht="45" hidden="1">
      <c r="A243" s="531"/>
      <c r="B243" s="576"/>
      <c r="C243" s="192" t="s">
        <v>1188</v>
      </c>
      <c r="D243" s="59" t="s">
        <v>1189</v>
      </c>
      <c r="E243" s="469"/>
      <c r="F243" s="59" t="s">
        <v>1176</v>
      </c>
      <c r="G243" s="32" t="s">
        <v>1105</v>
      </c>
      <c r="H243" s="470">
        <v>3</v>
      </c>
      <c r="I243" s="471"/>
      <c r="J243" s="472"/>
      <c r="K243" s="472">
        <v>1</v>
      </c>
      <c r="L243" s="472"/>
      <c r="M243" s="62"/>
      <c r="N243" s="32" t="s">
        <v>169</v>
      </c>
      <c r="O243" s="32" t="s">
        <v>392</v>
      </c>
      <c r="P243" s="453"/>
      <c r="Q243" s="189"/>
      <c r="R243" s="94"/>
    </row>
    <row r="244" spans="1:18" ht="45" hidden="1">
      <c r="A244" s="531"/>
      <c r="B244" s="576"/>
      <c r="C244" s="474" t="s">
        <v>1190</v>
      </c>
      <c r="D244" s="59" t="s">
        <v>1191</v>
      </c>
      <c r="E244" s="453"/>
      <c r="F244" s="59" t="s">
        <v>1176</v>
      </c>
      <c r="G244" s="32" t="s">
        <v>1105</v>
      </c>
      <c r="H244" s="470"/>
      <c r="I244" s="471"/>
      <c r="J244" s="472"/>
      <c r="K244" s="472"/>
      <c r="L244" s="472"/>
      <c r="M244" s="62"/>
      <c r="N244" s="32" t="s">
        <v>169</v>
      </c>
      <c r="O244" s="32" t="s">
        <v>392</v>
      </c>
      <c r="P244" s="453"/>
      <c r="Q244" s="189"/>
      <c r="R244" s="94"/>
    </row>
    <row r="245" spans="1:18" ht="120">
      <c r="A245" s="452" t="s">
        <v>1330</v>
      </c>
      <c r="B245" s="517" t="s">
        <v>1331</v>
      </c>
      <c r="C245" s="608"/>
      <c r="D245" s="32" t="s">
        <v>1332</v>
      </c>
      <c r="E245" s="453">
        <v>0</v>
      </c>
      <c r="F245" s="59" t="s">
        <v>1176</v>
      </c>
      <c r="G245" s="32" t="s">
        <v>1105</v>
      </c>
      <c r="H245" s="140">
        <v>1</v>
      </c>
      <c r="I245" s="519">
        <v>0</v>
      </c>
      <c r="J245" s="519"/>
      <c r="K245" s="519"/>
      <c r="L245" s="488">
        <v>0</v>
      </c>
      <c r="M245" s="62" t="s">
        <v>1199</v>
      </c>
      <c r="N245" s="32" t="s">
        <v>169</v>
      </c>
      <c r="O245" s="32" t="s">
        <v>392</v>
      </c>
      <c r="P245" s="32" t="s">
        <v>1200</v>
      </c>
      <c r="Q245" s="475" t="s">
        <v>1333</v>
      </c>
      <c r="R245" s="439"/>
    </row>
    <row r="246" spans="1:18" ht="45" hidden="1">
      <c r="A246" s="531" t="s">
        <v>29</v>
      </c>
      <c r="B246" s="576" t="s">
        <v>30</v>
      </c>
      <c r="C246" s="192" t="s">
        <v>1180</v>
      </c>
      <c r="D246" s="59" t="s">
        <v>1181</v>
      </c>
      <c r="E246" s="469">
        <v>0</v>
      </c>
      <c r="F246" s="59" t="s">
        <v>1182</v>
      </c>
      <c r="G246" s="32" t="s">
        <v>1105</v>
      </c>
      <c r="H246" s="470">
        <v>1</v>
      </c>
      <c r="I246" s="471"/>
      <c r="J246" s="472">
        <v>1</v>
      </c>
      <c r="K246" s="472"/>
      <c r="L246" s="472"/>
      <c r="M246" s="62"/>
      <c r="N246" s="32" t="s">
        <v>169</v>
      </c>
      <c r="O246" s="32" t="s">
        <v>392</v>
      </c>
      <c r="P246" s="453"/>
      <c r="Q246" s="189"/>
      <c r="R246" s="94"/>
    </row>
    <row r="247" spans="1:18" ht="60" hidden="1">
      <c r="A247" s="531"/>
      <c r="B247" s="576"/>
      <c r="C247" s="192" t="s">
        <v>1183</v>
      </c>
      <c r="D247" s="59" t="s">
        <v>608</v>
      </c>
      <c r="E247" s="469"/>
      <c r="F247" s="59" t="s">
        <v>1184</v>
      </c>
      <c r="G247" s="32" t="s">
        <v>1105</v>
      </c>
      <c r="H247" s="470">
        <v>3</v>
      </c>
      <c r="I247" s="471"/>
      <c r="J247" s="472"/>
      <c r="K247" s="472"/>
      <c r="L247" s="472"/>
      <c r="M247" s="62"/>
      <c r="N247" s="32" t="s">
        <v>169</v>
      </c>
      <c r="O247" s="32" t="s">
        <v>392</v>
      </c>
      <c r="P247" s="453"/>
      <c r="Q247" s="189"/>
      <c r="R247" s="94"/>
    </row>
    <row r="248" spans="1:18" ht="45" hidden="1">
      <c r="A248" s="531"/>
      <c r="B248" s="576"/>
      <c r="C248" s="192" t="s">
        <v>1185</v>
      </c>
      <c r="D248" s="59" t="s">
        <v>1186</v>
      </c>
      <c r="E248" s="469"/>
      <c r="F248" s="59" t="s">
        <v>1187</v>
      </c>
      <c r="G248" s="32" t="s">
        <v>1105</v>
      </c>
      <c r="H248" s="470">
        <v>2</v>
      </c>
      <c r="I248" s="471"/>
      <c r="J248" s="472"/>
      <c r="K248" s="472"/>
      <c r="L248" s="472"/>
      <c r="M248" s="62"/>
      <c r="N248" s="32" t="s">
        <v>169</v>
      </c>
      <c r="O248" s="32" t="s">
        <v>392</v>
      </c>
      <c r="P248" s="453"/>
      <c r="Q248" s="189"/>
      <c r="R248" s="94"/>
    </row>
    <row r="249" spans="1:18" ht="45" hidden="1">
      <c r="A249" s="531"/>
      <c r="B249" s="576"/>
      <c r="C249" s="192" t="s">
        <v>1188</v>
      </c>
      <c r="D249" s="59" t="s">
        <v>1189</v>
      </c>
      <c r="E249" s="469"/>
      <c r="F249" s="59" t="s">
        <v>1176</v>
      </c>
      <c r="G249" s="32" t="s">
        <v>1105</v>
      </c>
      <c r="H249" s="470">
        <v>3</v>
      </c>
      <c r="I249" s="471"/>
      <c r="J249" s="472"/>
      <c r="K249" s="472">
        <v>1</v>
      </c>
      <c r="L249" s="472"/>
      <c r="M249" s="62"/>
      <c r="N249" s="32" t="s">
        <v>169</v>
      </c>
      <c r="O249" s="32" t="s">
        <v>392</v>
      </c>
      <c r="P249" s="453"/>
      <c r="Q249" s="189"/>
      <c r="R249" s="94"/>
    </row>
    <row r="250" spans="1:18" ht="45" hidden="1">
      <c r="A250" s="531"/>
      <c r="B250" s="576"/>
      <c r="C250" s="474" t="s">
        <v>1190</v>
      </c>
      <c r="D250" s="59" t="s">
        <v>1191</v>
      </c>
      <c r="E250" s="453"/>
      <c r="F250" s="59" t="s">
        <v>1176</v>
      </c>
      <c r="G250" s="32" t="s">
        <v>1105</v>
      </c>
      <c r="H250" s="470"/>
      <c r="I250" s="471"/>
      <c r="J250" s="472"/>
      <c r="K250" s="472"/>
      <c r="L250" s="472"/>
      <c r="M250" s="62"/>
      <c r="N250" s="32" t="s">
        <v>169</v>
      </c>
      <c r="O250" s="32" t="s">
        <v>392</v>
      </c>
      <c r="P250" s="453"/>
      <c r="Q250" s="189"/>
      <c r="R250" s="94"/>
    </row>
    <row r="251" spans="1:18" ht="120">
      <c r="A251" s="452" t="s">
        <v>1334</v>
      </c>
      <c r="B251" s="517" t="s">
        <v>1335</v>
      </c>
      <c r="C251" s="608"/>
      <c r="D251" s="32" t="s">
        <v>1336</v>
      </c>
      <c r="E251" s="453">
        <v>0</v>
      </c>
      <c r="F251" s="59" t="s">
        <v>1176</v>
      </c>
      <c r="G251" s="32" t="s">
        <v>1105</v>
      </c>
      <c r="H251" s="140">
        <v>1</v>
      </c>
      <c r="I251" s="519">
        <v>0</v>
      </c>
      <c r="J251" s="519"/>
      <c r="K251" s="519"/>
      <c r="L251" s="488">
        <v>0</v>
      </c>
      <c r="M251" s="62" t="s">
        <v>1199</v>
      </c>
      <c r="N251" s="32" t="s">
        <v>169</v>
      </c>
      <c r="O251" s="32" t="s">
        <v>392</v>
      </c>
      <c r="P251" s="32" t="s">
        <v>1200</v>
      </c>
      <c r="Q251" s="475" t="s">
        <v>1337</v>
      </c>
      <c r="R251" s="439"/>
    </row>
    <row r="252" spans="1:18" ht="45" hidden="1">
      <c r="A252" s="531" t="s">
        <v>29</v>
      </c>
      <c r="B252" s="576" t="s">
        <v>30</v>
      </c>
      <c r="C252" s="192" t="s">
        <v>1180</v>
      </c>
      <c r="D252" s="59" t="s">
        <v>1181</v>
      </c>
      <c r="E252" s="469">
        <v>0</v>
      </c>
      <c r="F252" s="59" t="s">
        <v>1182</v>
      </c>
      <c r="G252" s="32" t="s">
        <v>1105</v>
      </c>
      <c r="H252" s="470">
        <v>1</v>
      </c>
      <c r="I252" s="471"/>
      <c r="J252" s="472">
        <v>1</v>
      </c>
      <c r="K252" s="472"/>
      <c r="L252" s="472"/>
      <c r="M252" s="62"/>
      <c r="N252" s="32" t="s">
        <v>169</v>
      </c>
      <c r="O252" s="32" t="s">
        <v>392</v>
      </c>
      <c r="P252" s="453"/>
      <c r="Q252" s="189"/>
      <c r="R252" s="94"/>
    </row>
    <row r="253" spans="1:18" ht="60" hidden="1">
      <c r="A253" s="531"/>
      <c r="B253" s="576"/>
      <c r="C253" s="192" t="s">
        <v>1183</v>
      </c>
      <c r="D253" s="59" t="s">
        <v>608</v>
      </c>
      <c r="E253" s="469"/>
      <c r="F253" s="59" t="s">
        <v>1184</v>
      </c>
      <c r="G253" s="32" t="s">
        <v>1105</v>
      </c>
      <c r="H253" s="470">
        <v>3</v>
      </c>
      <c r="I253" s="471"/>
      <c r="J253" s="472"/>
      <c r="K253" s="472"/>
      <c r="L253" s="472"/>
      <c r="M253" s="62"/>
      <c r="N253" s="32" t="s">
        <v>169</v>
      </c>
      <c r="O253" s="32" t="s">
        <v>392</v>
      </c>
      <c r="P253" s="453"/>
      <c r="Q253" s="189"/>
      <c r="R253" s="94"/>
    </row>
    <row r="254" spans="1:18" ht="45" hidden="1">
      <c r="A254" s="531"/>
      <c r="B254" s="576"/>
      <c r="C254" s="192" t="s">
        <v>1185</v>
      </c>
      <c r="D254" s="59" t="s">
        <v>1186</v>
      </c>
      <c r="E254" s="469"/>
      <c r="F254" s="59" t="s">
        <v>1187</v>
      </c>
      <c r="G254" s="32" t="s">
        <v>1105</v>
      </c>
      <c r="H254" s="470">
        <v>2</v>
      </c>
      <c r="I254" s="471"/>
      <c r="J254" s="472"/>
      <c r="K254" s="472"/>
      <c r="L254" s="472"/>
      <c r="M254" s="62"/>
      <c r="N254" s="32" t="s">
        <v>169</v>
      </c>
      <c r="O254" s="32" t="s">
        <v>392</v>
      </c>
      <c r="P254" s="453"/>
      <c r="Q254" s="189"/>
      <c r="R254" s="94"/>
    </row>
    <row r="255" spans="1:18" ht="45" hidden="1">
      <c r="A255" s="531"/>
      <c r="B255" s="576"/>
      <c r="C255" s="192" t="s">
        <v>1188</v>
      </c>
      <c r="D255" s="59" t="s">
        <v>1189</v>
      </c>
      <c r="E255" s="469"/>
      <c r="F255" s="59" t="s">
        <v>1176</v>
      </c>
      <c r="G255" s="32" t="s">
        <v>1105</v>
      </c>
      <c r="H255" s="470">
        <v>3</v>
      </c>
      <c r="I255" s="471"/>
      <c r="J255" s="472"/>
      <c r="K255" s="472">
        <v>1</v>
      </c>
      <c r="L255" s="472"/>
      <c r="M255" s="62"/>
      <c r="N255" s="32" t="s">
        <v>169</v>
      </c>
      <c r="O255" s="32" t="s">
        <v>392</v>
      </c>
      <c r="P255" s="453"/>
      <c r="Q255" s="189"/>
      <c r="R255" s="94"/>
    </row>
    <row r="256" spans="1:18" ht="45" hidden="1">
      <c r="A256" s="531"/>
      <c r="B256" s="576"/>
      <c r="C256" s="474" t="s">
        <v>1190</v>
      </c>
      <c r="D256" s="59" t="s">
        <v>1191</v>
      </c>
      <c r="E256" s="453"/>
      <c r="F256" s="59" t="s">
        <v>1176</v>
      </c>
      <c r="G256" s="32" t="s">
        <v>1105</v>
      </c>
      <c r="H256" s="470"/>
      <c r="I256" s="471"/>
      <c r="J256" s="472"/>
      <c r="K256" s="472"/>
      <c r="L256" s="472"/>
      <c r="M256" s="62"/>
      <c r="N256" s="32" t="s">
        <v>169</v>
      </c>
      <c r="O256" s="32" t="s">
        <v>392</v>
      </c>
      <c r="P256" s="453"/>
      <c r="Q256" s="189"/>
      <c r="R256" s="94"/>
    </row>
    <row r="257" spans="1:18" ht="120">
      <c r="A257" s="452" t="s">
        <v>1338</v>
      </c>
      <c r="B257" s="517" t="s">
        <v>1339</v>
      </c>
      <c r="C257" s="608"/>
      <c r="D257" s="32" t="s">
        <v>1340</v>
      </c>
      <c r="E257" s="453">
        <v>0</v>
      </c>
      <c r="F257" s="59" t="s">
        <v>1176</v>
      </c>
      <c r="G257" s="32" t="s">
        <v>1105</v>
      </c>
      <c r="H257" s="140">
        <v>1</v>
      </c>
      <c r="I257" s="519">
        <v>0</v>
      </c>
      <c r="J257" s="519"/>
      <c r="K257" s="519"/>
      <c r="L257" s="488">
        <v>0</v>
      </c>
      <c r="M257" s="62" t="s">
        <v>1199</v>
      </c>
      <c r="N257" s="32" t="s">
        <v>169</v>
      </c>
      <c r="O257" s="32" t="s">
        <v>392</v>
      </c>
      <c r="P257" s="32" t="s">
        <v>1200</v>
      </c>
      <c r="Q257" s="475" t="s">
        <v>1341</v>
      </c>
      <c r="R257" s="439"/>
    </row>
    <row r="258" spans="1:18" ht="45" hidden="1">
      <c r="A258" s="531" t="s">
        <v>29</v>
      </c>
      <c r="B258" s="576" t="s">
        <v>30</v>
      </c>
      <c r="C258" s="192" t="s">
        <v>1180</v>
      </c>
      <c r="D258" s="59" t="s">
        <v>1181</v>
      </c>
      <c r="E258" s="469">
        <v>0</v>
      </c>
      <c r="F258" s="59" t="s">
        <v>1182</v>
      </c>
      <c r="G258" s="32" t="s">
        <v>1105</v>
      </c>
      <c r="H258" s="470">
        <v>1</v>
      </c>
      <c r="I258" s="471"/>
      <c r="J258" s="472">
        <v>1</v>
      </c>
      <c r="K258" s="472"/>
      <c r="L258" s="472"/>
      <c r="M258" s="62"/>
      <c r="N258" s="32" t="s">
        <v>169</v>
      </c>
      <c r="O258" s="32" t="s">
        <v>392</v>
      </c>
      <c r="P258" s="453"/>
      <c r="Q258" s="189"/>
      <c r="R258" s="94"/>
    </row>
    <row r="259" spans="1:18" ht="60" hidden="1">
      <c r="A259" s="531"/>
      <c r="B259" s="576"/>
      <c r="C259" s="192" t="s">
        <v>1183</v>
      </c>
      <c r="D259" s="59" t="s">
        <v>608</v>
      </c>
      <c r="E259" s="469"/>
      <c r="F259" s="59" t="s">
        <v>1184</v>
      </c>
      <c r="G259" s="32" t="s">
        <v>1105</v>
      </c>
      <c r="H259" s="470">
        <v>3</v>
      </c>
      <c r="I259" s="471"/>
      <c r="J259" s="472"/>
      <c r="K259" s="472"/>
      <c r="L259" s="472"/>
      <c r="M259" s="62"/>
      <c r="N259" s="32" t="s">
        <v>169</v>
      </c>
      <c r="O259" s="32" t="s">
        <v>392</v>
      </c>
      <c r="P259" s="453"/>
      <c r="Q259" s="189"/>
      <c r="R259" s="94"/>
    </row>
    <row r="260" spans="1:18" ht="45" hidden="1">
      <c r="A260" s="531"/>
      <c r="B260" s="576"/>
      <c r="C260" s="192" t="s">
        <v>1185</v>
      </c>
      <c r="D260" s="59" t="s">
        <v>1186</v>
      </c>
      <c r="E260" s="469"/>
      <c r="F260" s="59" t="s">
        <v>1187</v>
      </c>
      <c r="G260" s="32" t="s">
        <v>1105</v>
      </c>
      <c r="H260" s="470">
        <v>2</v>
      </c>
      <c r="I260" s="471"/>
      <c r="J260" s="472"/>
      <c r="K260" s="472"/>
      <c r="L260" s="472"/>
      <c r="M260" s="62"/>
      <c r="N260" s="32" t="s">
        <v>169</v>
      </c>
      <c r="O260" s="32" t="s">
        <v>392</v>
      </c>
      <c r="P260" s="453"/>
      <c r="Q260" s="189"/>
      <c r="R260" s="94"/>
    </row>
    <row r="261" spans="1:18" ht="45" hidden="1">
      <c r="A261" s="531"/>
      <c r="B261" s="576"/>
      <c r="C261" s="192" t="s">
        <v>1188</v>
      </c>
      <c r="D261" s="59" t="s">
        <v>1189</v>
      </c>
      <c r="E261" s="469"/>
      <c r="F261" s="59" t="s">
        <v>1176</v>
      </c>
      <c r="G261" s="32" t="s">
        <v>1105</v>
      </c>
      <c r="H261" s="470">
        <v>3</v>
      </c>
      <c r="I261" s="471"/>
      <c r="J261" s="472"/>
      <c r="K261" s="472">
        <v>1</v>
      </c>
      <c r="L261" s="472"/>
      <c r="M261" s="62"/>
      <c r="N261" s="32" t="s">
        <v>169</v>
      </c>
      <c r="O261" s="32" t="s">
        <v>392</v>
      </c>
      <c r="P261" s="453"/>
      <c r="Q261" s="189"/>
      <c r="R261" s="94"/>
    </row>
    <row r="262" spans="1:18" ht="45" hidden="1">
      <c r="A262" s="531"/>
      <c r="B262" s="576"/>
      <c r="C262" s="474" t="s">
        <v>1190</v>
      </c>
      <c r="D262" s="59" t="s">
        <v>1191</v>
      </c>
      <c r="E262" s="453"/>
      <c r="F262" s="59" t="s">
        <v>1176</v>
      </c>
      <c r="G262" s="32" t="s">
        <v>1105</v>
      </c>
      <c r="H262" s="470"/>
      <c r="I262" s="471"/>
      <c r="J262" s="472"/>
      <c r="K262" s="472"/>
      <c r="L262" s="472"/>
      <c r="M262" s="62"/>
      <c r="N262" s="32" t="s">
        <v>169</v>
      </c>
      <c r="O262" s="32" t="s">
        <v>392</v>
      </c>
      <c r="P262" s="453"/>
      <c r="Q262" s="189"/>
      <c r="R262" s="94"/>
    </row>
    <row r="263" spans="1:18" ht="120">
      <c r="A263" s="452" t="s">
        <v>1342</v>
      </c>
      <c r="B263" s="517" t="s">
        <v>1343</v>
      </c>
      <c r="C263" s="608"/>
      <c r="D263" s="32" t="s">
        <v>1344</v>
      </c>
      <c r="E263" s="453">
        <v>0</v>
      </c>
      <c r="F263" s="59" t="s">
        <v>1176</v>
      </c>
      <c r="G263" s="32" t="s">
        <v>1105</v>
      </c>
      <c r="H263" s="140">
        <v>1</v>
      </c>
      <c r="I263" s="519">
        <v>0</v>
      </c>
      <c r="J263" s="519"/>
      <c r="K263" s="519"/>
      <c r="L263" s="488">
        <v>0</v>
      </c>
      <c r="M263" s="62" t="s">
        <v>1199</v>
      </c>
      <c r="N263" s="32" t="s">
        <v>169</v>
      </c>
      <c r="O263" s="32" t="s">
        <v>392</v>
      </c>
      <c r="P263" s="32" t="s">
        <v>1200</v>
      </c>
      <c r="Q263" s="475" t="s">
        <v>1345</v>
      </c>
      <c r="R263" s="439"/>
    </row>
    <row r="264" spans="1:18" ht="45" hidden="1">
      <c r="A264" s="531" t="s">
        <v>29</v>
      </c>
      <c r="B264" s="576" t="s">
        <v>30</v>
      </c>
      <c r="C264" s="192" t="s">
        <v>1180</v>
      </c>
      <c r="D264" s="59" t="s">
        <v>1181</v>
      </c>
      <c r="E264" s="469">
        <v>0</v>
      </c>
      <c r="F264" s="59" t="s">
        <v>1182</v>
      </c>
      <c r="G264" s="32" t="s">
        <v>1105</v>
      </c>
      <c r="H264" s="470">
        <v>1</v>
      </c>
      <c r="I264" s="471"/>
      <c r="J264" s="472">
        <v>1</v>
      </c>
      <c r="K264" s="472"/>
      <c r="L264" s="472"/>
      <c r="M264" s="62"/>
      <c r="N264" s="32" t="s">
        <v>169</v>
      </c>
      <c r="O264" s="32" t="s">
        <v>392</v>
      </c>
      <c r="P264" s="453"/>
      <c r="Q264" s="189"/>
      <c r="R264" s="94"/>
    </row>
    <row r="265" spans="1:18" ht="60" hidden="1">
      <c r="A265" s="531"/>
      <c r="B265" s="576"/>
      <c r="C265" s="192" t="s">
        <v>1183</v>
      </c>
      <c r="D265" s="59" t="s">
        <v>608</v>
      </c>
      <c r="E265" s="469"/>
      <c r="F265" s="59" t="s">
        <v>1184</v>
      </c>
      <c r="G265" s="32" t="s">
        <v>1105</v>
      </c>
      <c r="H265" s="470">
        <v>3</v>
      </c>
      <c r="I265" s="471"/>
      <c r="J265" s="472"/>
      <c r="K265" s="472"/>
      <c r="L265" s="472"/>
      <c r="M265" s="62"/>
      <c r="N265" s="32" t="s">
        <v>169</v>
      </c>
      <c r="O265" s="32" t="s">
        <v>392</v>
      </c>
      <c r="P265" s="453"/>
      <c r="Q265" s="189"/>
      <c r="R265" s="94"/>
    </row>
    <row r="266" spans="1:18" ht="45" hidden="1">
      <c r="A266" s="531"/>
      <c r="B266" s="576"/>
      <c r="C266" s="192" t="s">
        <v>1185</v>
      </c>
      <c r="D266" s="59" t="s">
        <v>1186</v>
      </c>
      <c r="E266" s="469"/>
      <c r="F266" s="59" t="s">
        <v>1187</v>
      </c>
      <c r="G266" s="32" t="s">
        <v>1105</v>
      </c>
      <c r="H266" s="470">
        <v>2</v>
      </c>
      <c r="I266" s="471"/>
      <c r="J266" s="472"/>
      <c r="K266" s="472"/>
      <c r="L266" s="472"/>
      <c r="M266" s="62"/>
      <c r="N266" s="32" t="s">
        <v>169</v>
      </c>
      <c r="O266" s="32" t="s">
        <v>392</v>
      </c>
      <c r="P266" s="453"/>
      <c r="Q266" s="189"/>
      <c r="R266" s="94"/>
    </row>
    <row r="267" spans="1:18" ht="45" hidden="1">
      <c r="A267" s="531"/>
      <c r="B267" s="576"/>
      <c r="C267" s="192" t="s">
        <v>1188</v>
      </c>
      <c r="D267" s="59" t="s">
        <v>1189</v>
      </c>
      <c r="E267" s="469"/>
      <c r="F267" s="59" t="s">
        <v>1176</v>
      </c>
      <c r="G267" s="32" t="s">
        <v>1105</v>
      </c>
      <c r="H267" s="470">
        <v>3</v>
      </c>
      <c r="I267" s="471"/>
      <c r="J267" s="472"/>
      <c r="K267" s="472">
        <v>1</v>
      </c>
      <c r="L267" s="472"/>
      <c r="M267" s="62"/>
      <c r="N267" s="32" t="s">
        <v>169</v>
      </c>
      <c r="O267" s="32" t="s">
        <v>392</v>
      </c>
      <c r="P267" s="453"/>
      <c r="Q267" s="189"/>
      <c r="R267" s="94"/>
    </row>
    <row r="268" spans="1:18" ht="45" hidden="1">
      <c r="A268" s="531"/>
      <c r="B268" s="576"/>
      <c r="C268" s="474" t="s">
        <v>1190</v>
      </c>
      <c r="D268" s="59" t="s">
        <v>1191</v>
      </c>
      <c r="E268" s="453"/>
      <c r="F268" s="59" t="s">
        <v>1176</v>
      </c>
      <c r="G268" s="32" t="s">
        <v>1105</v>
      </c>
      <c r="H268" s="470"/>
      <c r="I268" s="471"/>
      <c r="J268" s="472"/>
      <c r="K268" s="472"/>
      <c r="L268" s="472"/>
      <c r="M268" s="62"/>
      <c r="N268" s="32" t="s">
        <v>169</v>
      </c>
      <c r="O268" s="32" t="s">
        <v>392</v>
      </c>
      <c r="P268" s="453"/>
      <c r="Q268" s="189"/>
      <c r="R268" s="94"/>
    </row>
    <row r="269" spans="1:18" ht="120">
      <c r="A269" s="452" t="s">
        <v>1346</v>
      </c>
      <c r="B269" s="517" t="s">
        <v>1347</v>
      </c>
      <c r="C269" s="608"/>
      <c r="D269" s="32" t="s">
        <v>1312</v>
      </c>
      <c r="E269" s="453">
        <v>0</v>
      </c>
      <c r="F269" s="59" t="s">
        <v>1176</v>
      </c>
      <c r="G269" s="32" t="s">
        <v>1105</v>
      </c>
      <c r="H269" s="140">
        <v>1</v>
      </c>
      <c r="I269" s="519">
        <v>0</v>
      </c>
      <c r="J269" s="519"/>
      <c r="K269" s="519"/>
      <c r="L269" s="488">
        <v>0</v>
      </c>
      <c r="M269" s="62" t="s">
        <v>1199</v>
      </c>
      <c r="N269" s="32" t="s">
        <v>169</v>
      </c>
      <c r="O269" s="32" t="s">
        <v>392</v>
      </c>
      <c r="P269" s="32" t="s">
        <v>1200</v>
      </c>
      <c r="Q269" s="475" t="s">
        <v>1313</v>
      </c>
      <c r="R269" s="439"/>
    </row>
    <row r="270" spans="1:18" ht="45" hidden="1">
      <c r="A270" s="531" t="s">
        <v>29</v>
      </c>
      <c r="B270" s="576" t="s">
        <v>30</v>
      </c>
      <c r="C270" s="192" t="s">
        <v>1180</v>
      </c>
      <c r="D270" s="59" t="s">
        <v>1181</v>
      </c>
      <c r="E270" s="469">
        <v>0</v>
      </c>
      <c r="F270" s="59" t="s">
        <v>1182</v>
      </c>
      <c r="G270" s="32" t="s">
        <v>1105</v>
      </c>
      <c r="H270" s="470">
        <v>1</v>
      </c>
      <c r="I270" s="471"/>
      <c r="J270" s="472">
        <v>1</v>
      </c>
      <c r="K270" s="472"/>
      <c r="L270" s="472"/>
      <c r="M270" s="62"/>
      <c r="N270" s="32" t="s">
        <v>169</v>
      </c>
      <c r="O270" s="32" t="s">
        <v>392</v>
      </c>
      <c r="P270" s="453"/>
      <c r="Q270" s="189"/>
      <c r="R270" s="94"/>
    </row>
    <row r="271" spans="1:18" ht="60" hidden="1">
      <c r="A271" s="531"/>
      <c r="B271" s="576"/>
      <c r="C271" s="192" t="s">
        <v>1183</v>
      </c>
      <c r="D271" s="59" t="s">
        <v>608</v>
      </c>
      <c r="E271" s="469"/>
      <c r="F271" s="59" t="s">
        <v>1184</v>
      </c>
      <c r="G271" s="32" t="s">
        <v>1105</v>
      </c>
      <c r="H271" s="470">
        <v>3</v>
      </c>
      <c r="I271" s="471"/>
      <c r="J271" s="472"/>
      <c r="K271" s="472"/>
      <c r="L271" s="472"/>
      <c r="M271" s="62"/>
      <c r="N271" s="32" t="s">
        <v>169</v>
      </c>
      <c r="O271" s="32" t="s">
        <v>392</v>
      </c>
      <c r="P271" s="453"/>
      <c r="Q271" s="189"/>
      <c r="R271" s="94"/>
    </row>
    <row r="272" spans="1:18" ht="45" hidden="1">
      <c r="A272" s="531"/>
      <c r="B272" s="576"/>
      <c r="C272" s="192" t="s">
        <v>1185</v>
      </c>
      <c r="D272" s="59" t="s">
        <v>1186</v>
      </c>
      <c r="E272" s="469"/>
      <c r="F272" s="59" t="s">
        <v>1187</v>
      </c>
      <c r="G272" s="32" t="s">
        <v>1105</v>
      </c>
      <c r="H272" s="470">
        <v>2</v>
      </c>
      <c r="I272" s="471"/>
      <c r="J272" s="472"/>
      <c r="K272" s="472"/>
      <c r="L272" s="472"/>
      <c r="M272" s="62"/>
      <c r="N272" s="32" t="s">
        <v>169</v>
      </c>
      <c r="O272" s="32" t="s">
        <v>392</v>
      </c>
      <c r="P272" s="453"/>
      <c r="Q272" s="189"/>
      <c r="R272" s="94"/>
    </row>
    <row r="273" spans="1:18" ht="45" hidden="1">
      <c r="A273" s="531"/>
      <c r="B273" s="576"/>
      <c r="C273" s="192" t="s">
        <v>1188</v>
      </c>
      <c r="D273" s="59" t="s">
        <v>1189</v>
      </c>
      <c r="E273" s="469"/>
      <c r="F273" s="59" t="s">
        <v>1176</v>
      </c>
      <c r="G273" s="32" t="s">
        <v>1105</v>
      </c>
      <c r="H273" s="470">
        <v>3</v>
      </c>
      <c r="I273" s="471"/>
      <c r="J273" s="472"/>
      <c r="K273" s="472">
        <v>1</v>
      </c>
      <c r="L273" s="472"/>
      <c r="M273" s="62"/>
      <c r="N273" s="32" t="s">
        <v>169</v>
      </c>
      <c r="O273" s="32" t="s">
        <v>392</v>
      </c>
      <c r="P273" s="453"/>
      <c r="Q273" s="189"/>
      <c r="R273" s="94"/>
    </row>
    <row r="274" spans="1:18" ht="45" hidden="1">
      <c r="A274" s="531"/>
      <c r="B274" s="576"/>
      <c r="C274" s="474" t="s">
        <v>1190</v>
      </c>
      <c r="D274" s="59" t="s">
        <v>1191</v>
      </c>
      <c r="E274" s="453"/>
      <c r="F274" s="59" t="s">
        <v>1176</v>
      </c>
      <c r="G274" s="32" t="s">
        <v>1105</v>
      </c>
      <c r="H274" s="470"/>
      <c r="I274" s="471"/>
      <c r="J274" s="472"/>
      <c r="K274" s="472"/>
      <c r="L274" s="472"/>
      <c r="M274" s="62"/>
      <c r="N274" s="32" t="s">
        <v>169</v>
      </c>
      <c r="O274" s="32" t="s">
        <v>392</v>
      </c>
      <c r="P274" s="453"/>
      <c r="Q274" s="189"/>
      <c r="R274" s="94"/>
    </row>
    <row r="275" spans="1:18" ht="120">
      <c r="A275" s="452" t="s">
        <v>1348</v>
      </c>
      <c r="B275" s="517" t="s">
        <v>1349</v>
      </c>
      <c r="C275" s="608"/>
      <c r="D275" s="32" t="s">
        <v>1350</v>
      </c>
      <c r="E275" s="453">
        <v>0</v>
      </c>
      <c r="F275" s="59" t="s">
        <v>1176</v>
      </c>
      <c r="G275" s="32" t="s">
        <v>1105</v>
      </c>
      <c r="H275" s="140">
        <v>1</v>
      </c>
      <c r="I275" s="519">
        <v>0</v>
      </c>
      <c r="J275" s="519"/>
      <c r="K275" s="519"/>
      <c r="L275" s="488">
        <v>0</v>
      </c>
      <c r="M275" s="62" t="s">
        <v>1199</v>
      </c>
      <c r="N275" s="32" t="s">
        <v>169</v>
      </c>
      <c r="O275" s="32" t="s">
        <v>392</v>
      </c>
      <c r="P275" s="32" t="s">
        <v>1200</v>
      </c>
      <c r="Q275" s="475" t="s">
        <v>1351</v>
      </c>
      <c r="R275" s="439"/>
    </row>
    <row r="276" spans="1:18" ht="45" hidden="1">
      <c r="A276" s="531" t="s">
        <v>29</v>
      </c>
      <c r="B276" s="576" t="s">
        <v>30</v>
      </c>
      <c r="C276" s="192" t="s">
        <v>1180</v>
      </c>
      <c r="D276" s="59" t="s">
        <v>1181</v>
      </c>
      <c r="E276" s="469">
        <v>0</v>
      </c>
      <c r="F276" s="59" t="s">
        <v>1182</v>
      </c>
      <c r="G276" s="32" t="s">
        <v>1105</v>
      </c>
      <c r="H276" s="470">
        <v>1</v>
      </c>
      <c r="I276" s="471"/>
      <c r="J276" s="472">
        <v>1</v>
      </c>
      <c r="K276" s="472"/>
      <c r="L276" s="472"/>
      <c r="M276" s="62"/>
      <c r="N276" s="32" t="s">
        <v>169</v>
      </c>
      <c r="O276" s="32" t="s">
        <v>392</v>
      </c>
      <c r="P276" s="453"/>
      <c r="Q276" s="189"/>
      <c r="R276" s="94"/>
    </row>
    <row r="277" spans="1:18" ht="60" hidden="1">
      <c r="A277" s="531"/>
      <c r="B277" s="576"/>
      <c r="C277" s="192" t="s">
        <v>1183</v>
      </c>
      <c r="D277" s="59" t="s">
        <v>608</v>
      </c>
      <c r="E277" s="469"/>
      <c r="F277" s="59" t="s">
        <v>1184</v>
      </c>
      <c r="G277" s="32" t="s">
        <v>1105</v>
      </c>
      <c r="H277" s="470">
        <v>3</v>
      </c>
      <c r="I277" s="471"/>
      <c r="J277" s="472"/>
      <c r="K277" s="472"/>
      <c r="L277" s="472"/>
      <c r="M277" s="62"/>
      <c r="N277" s="32" t="s">
        <v>169</v>
      </c>
      <c r="O277" s="32" t="s">
        <v>392</v>
      </c>
      <c r="P277" s="453"/>
      <c r="Q277" s="189"/>
      <c r="R277" s="94"/>
    </row>
    <row r="278" spans="1:18" ht="45" hidden="1">
      <c r="A278" s="531"/>
      <c r="B278" s="576"/>
      <c r="C278" s="192" t="s">
        <v>1185</v>
      </c>
      <c r="D278" s="59" t="s">
        <v>1186</v>
      </c>
      <c r="E278" s="469"/>
      <c r="F278" s="59" t="s">
        <v>1187</v>
      </c>
      <c r="G278" s="32" t="s">
        <v>1105</v>
      </c>
      <c r="H278" s="470">
        <v>2</v>
      </c>
      <c r="I278" s="471"/>
      <c r="J278" s="472"/>
      <c r="K278" s="472"/>
      <c r="L278" s="472"/>
      <c r="M278" s="62"/>
      <c r="N278" s="32" t="s">
        <v>169</v>
      </c>
      <c r="O278" s="32" t="s">
        <v>392</v>
      </c>
      <c r="P278" s="453"/>
      <c r="Q278" s="189"/>
      <c r="R278" s="94"/>
    </row>
    <row r="279" spans="1:18" ht="45" hidden="1">
      <c r="A279" s="531"/>
      <c r="B279" s="576"/>
      <c r="C279" s="192" t="s">
        <v>1188</v>
      </c>
      <c r="D279" s="59" t="s">
        <v>1189</v>
      </c>
      <c r="E279" s="469"/>
      <c r="F279" s="59" t="s">
        <v>1176</v>
      </c>
      <c r="G279" s="32" t="s">
        <v>1105</v>
      </c>
      <c r="H279" s="470">
        <v>3</v>
      </c>
      <c r="I279" s="471"/>
      <c r="J279" s="472"/>
      <c r="K279" s="472">
        <v>1</v>
      </c>
      <c r="L279" s="472"/>
      <c r="M279" s="62"/>
      <c r="N279" s="32" t="s">
        <v>169</v>
      </c>
      <c r="O279" s="32" t="s">
        <v>392</v>
      </c>
      <c r="P279" s="453"/>
      <c r="Q279" s="189"/>
      <c r="R279" s="94"/>
    </row>
    <row r="280" spans="1:18" ht="45" hidden="1">
      <c r="A280" s="531"/>
      <c r="B280" s="576"/>
      <c r="C280" s="474" t="s">
        <v>1190</v>
      </c>
      <c r="D280" s="59" t="s">
        <v>1191</v>
      </c>
      <c r="E280" s="453"/>
      <c r="F280" s="59" t="s">
        <v>1176</v>
      </c>
      <c r="G280" s="32" t="s">
        <v>1105</v>
      </c>
      <c r="H280" s="470"/>
      <c r="I280" s="471"/>
      <c r="J280" s="472"/>
      <c r="K280" s="472"/>
      <c r="L280" s="472"/>
      <c r="M280" s="62"/>
      <c r="N280" s="32" t="s">
        <v>169</v>
      </c>
      <c r="O280" s="32" t="s">
        <v>392</v>
      </c>
      <c r="P280" s="453"/>
      <c r="Q280" s="189"/>
      <c r="R280" s="94"/>
    </row>
    <row r="281" spans="1:18" ht="120">
      <c r="A281" s="452" t="s">
        <v>1352</v>
      </c>
      <c r="B281" s="517" t="s">
        <v>1353</v>
      </c>
      <c r="C281" s="608"/>
      <c r="D281" s="32" t="s">
        <v>1354</v>
      </c>
      <c r="E281" s="453">
        <v>0</v>
      </c>
      <c r="F281" s="59" t="s">
        <v>1176</v>
      </c>
      <c r="G281" s="32" t="s">
        <v>1105</v>
      </c>
      <c r="H281" s="140">
        <v>1</v>
      </c>
      <c r="I281" s="519">
        <v>0</v>
      </c>
      <c r="J281" s="519"/>
      <c r="K281" s="519"/>
      <c r="L281" s="488">
        <v>0</v>
      </c>
      <c r="M281" s="62" t="s">
        <v>1199</v>
      </c>
      <c r="N281" s="32" t="s">
        <v>169</v>
      </c>
      <c r="O281" s="32" t="s">
        <v>392</v>
      </c>
      <c r="P281" s="32" t="s">
        <v>1200</v>
      </c>
      <c r="Q281" s="475" t="s">
        <v>1355</v>
      </c>
      <c r="R281" s="439"/>
    </row>
    <row r="282" spans="1:18" ht="45" hidden="1">
      <c r="A282" s="531" t="s">
        <v>29</v>
      </c>
      <c r="B282" s="576" t="s">
        <v>30</v>
      </c>
      <c r="C282" s="192" t="s">
        <v>1180</v>
      </c>
      <c r="D282" s="59" t="s">
        <v>1181</v>
      </c>
      <c r="E282" s="469">
        <v>0</v>
      </c>
      <c r="F282" s="59" t="s">
        <v>1182</v>
      </c>
      <c r="G282" s="32" t="s">
        <v>1105</v>
      </c>
      <c r="H282" s="470">
        <v>1</v>
      </c>
      <c r="I282" s="471"/>
      <c r="J282" s="472">
        <v>1</v>
      </c>
      <c r="K282" s="472"/>
      <c r="L282" s="472"/>
      <c r="M282" s="62"/>
      <c r="N282" s="32" t="s">
        <v>169</v>
      </c>
      <c r="O282" s="32" t="s">
        <v>392</v>
      </c>
      <c r="P282" s="453"/>
      <c r="Q282" s="189"/>
      <c r="R282" s="94"/>
    </row>
    <row r="283" spans="1:18" ht="60" hidden="1">
      <c r="A283" s="531"/>
      <c r="B283" s="576"/>
      <c r="C283" s="192" t="s">
        <v>1183</v>
      </c>
      <c r="D283" s="59" t="s">
        <v>608</v>
      </c>
      <c r="E283" s="469"/>
      <c r="F283" s="59" t="s">
        <v>1184</v>
      </c>
      <c r="G283" s="32" t="s">
        <v>1105</v>
      </c>
      <c r="H283" s="470">
        <v>3</v>
      </c>
      <c r="I283" s="471"/>
      <c r="J283" s="472"/>
      <c r="K283" s="472"/>
      <c r="L283" s="472"/>
      <c r="M283" s="62"/>
      <c r="N283" s="32" t="s">
        <v>169</v>
      </c>
      <c r="O283" s="32" t="s">
        <v>392</v>
      </c>
      <c r="P283" s="453"/>
      <c r="Q283" s="189"/>
      <c r="R283" s="94"/>
    </row>
    <row r="284" spans="1:18" ht="45" hidden="1">
      <c r="A284" s="531"/>
      <c r="B284" s="576"/>
      <c r="C284" s="192" t="s">
        <v>1185</v>
      </c>
      <c r="D284" s="59" t="s">
        <v>1186</v>
      </c>
      <c r="E284" s="469"/>
      <c r="F284" s="59" t="s">
        <v>1187</v>
      </c>
      <c r="G284" s="32" t="s">
        <v>1105</v>
      </c>
      <c r="H284" s="470">
        <v>2</v>
      </c>
      <c r="I284" s="471"/>
      <c r="J284" s="472"/>
      <c r="K284" s="472"/>
      <c r="L284" s="472"/>
      <c r="M284" s="62"/>
      <c r="N284" s="32" t="s">
        <v>169</v>
      </c>
      <c r="O284" s="32" t="s">
        <v>392</v>
      </c>
      <c r="P284" s="453"/>
      <c r="Q284" s="189"/>
      <c r="R284" s="94"/>
    </row>
    <row r="285" spans="1:18" ht="45" hidden="1">
      <c r="A285" s="531"/>
      <c r="B285" s="576"/>
      <c r="C285" s="192" t="s">
        <v>1188</v>
      </c>
      <c r="D285" s="59" t="s">
        <v>1189</v>
      </c>
      <c r="E285" s="469"/>
      <c r="F285" s="59" t="s">
        <v>1176</v>
      </c>
      <c r="G285" s="32" t="s">
        <v>1105</v>
      </c>
      <c r="H285" s="470">
        <v>3</v>
      </c>
      <c r="I285" s="471"/>
      <c r="J285" s="472"/>
      <c r="K285" s="472">
        <v>1</v>
      </c>
      <c r="L285" s="472"/>
      <c r="M285" s="62"/>
      <c r="N285" s="32" t="s">
        <v>169</v>
      </c>
      <c r="O285" s="32" t="s">
        <v>392</v>
      </c>
      <c r="P285" s="453"/>
      <c r="Q285" s="189"/>
      <c r="R285" s="94"/>
    </row>
    <row r="286" spans="1:18" ht="45" hidden="1">
      <c r="A286" s="531"/>
      <c r="B286" s="576"/>
      <c r="C286" s="474" t="s">
        <v>1190</v>
      </c>
      <c r="D286" s="59" t="s">
        <v>1191</v>
      </c>
      <c r="E286" s="453"/>
      <c r="F286" s="59" t="s">
        <v>1176</v>
      </c>
      <c r="G286" s="32" t="s">
        <v>1105</v>
      </c>
      <c r="H286" s="470"/>
      <c r="I286" s="471"/>
      <c r="J286" s="472"/>
      <c r="K286" s="472"/>
      <c r="L286" s="472"/>
      <c r="M286" s="62"/>
      <c r="N286" s="32" t="s">
        <v>169</v>
      </c>
      <c r="O286" s="32" t="s">
        <v>392</v>
      </c>
      <c r="P286" s="453"/>
      <c r="Q286" s="189"/>
      <c r="R286" s="94"/>
    </row>
    <row r="287" spans="1:18" ht="120">
      <c r="A287" s="452" t="s">
        <v>1356</v>
      </c>
      <c r="B287" s="517" t="s">
        <v>1357</v>
      </c>
      <c r="C287" s="608"/>
      <c r="D287" s="32" t="s">
        <v>1358</v>
      </c>
      <c r="E287" s="453">
        <v>0</v>
      </c>
      <c r="F287" s="59" t="s">
        <v>1176</v>
      </c>
      <c r="G287" s="32" t="s">
        <v>1105</v>
      </c>
      <c r="H287" s="140">
        <v>1</v>
      </c>
      <c r="I287" s="519">
        <v>0</v>
      </c>
      <c r="J287" s="519"/>
      <c r="K287" s="519"/>
      <c r="L287" s="488">
        <v>0</v>
      </c>
      <c r="M287" s="62" t="s">
        <v>1199</v>
      </c>
      <c r="N287" s="32" t="s">
        <v>169</v>
      </c>
      <c r="O287" s="32" t="s">
        <v>392</v>
      </c>
      <c r="P287" s="32" t="s">
        <v>1200</v>
      </c>
      <c r="Q287" s="475" t="s">
        <v>1359</v>
      </c>
      <c r="R287" s="439"/>
    </row>
    <row r="288" spans="1:18" ht="45" hidden="1">
      <c r="A288" s="531" t="s">
        <v>29</v>
      </c>
      <c r="B288" s="576" t="s">
        <v>30</v>
      </c>
      <c r="C288" s="192" t="s">
        <v>1180</v>
      </c>
      <c r="D288" s="59" t="s">
        <v>1181</v>
      </c>
      <c r="E288" s="469">
        <v>0</v>
      </c>
      <c r="F288" s="59" t="s">
        <v>1182</v>
      </c>
      <c r="G288" s="32" t="s">
        <v>1105</v>
      </c>
      <c r="H288" s="470">
        <v>1</v>
      </c>
      <c r="I288" s="471"/>
      <c r="J288" s="472">
        <v>1</v>
      </c>
      <c r="K288" s="472"/>
      <c r="L288" s="472"/>
      <c r="M288" s="62"/>
      <c r="N288" s="32" t="s">
        <v>169</v>
      </c>
      <c r="O288" s="32" t="s">
        <v>392</v>
      </c>
      <c r="P288" s="453"/>
      <c r="Q288" s="189"/>
      <c r="R288" s="94"/>
    </row>
    <row r="289" spans="1:18" ht="60" hidden="1">
      <c r="A289" s="531"/>
      <c r="B289" s="576"/>
      <c r="C289" s="192" t="s">
        <v>1183</v>
      </c>
      <c r="D289" s="59" t="s">
        <v>608</v>
      </c>
      <c r="E289" s="469"/>
      <c r="F289" s="59" t="s">
        <v>1184</v>
      </c>
      <c r="G289" s="32" t="s">
        <v>1105</v>
      </c>
      <c r="H289" s="470">
        <v>3</v>
      </c>
      <c r="I289" s="471"/>
      <c r="J289" s="472"/>
      <c r="K289" s="472"/>
      <c r="L289" s="472"/>
      <c r="M289" s="62"/>
      <c r="N289" s="32" t="s">
        <v>169</v>
      </c>
      <c r="O289" s="32" t="s">
        <v>392</v>
      </c>
      <c r="P289" s="453"/>
      <c r="Q289" s="189"/>
      <c r="R289" s="94"/>
    </row>
    <row r="290" spans="1:18" ht="45" hidden="1">
      <c r="A290" s="531"/>
      <c r="B290" s="576"/>
      <c r="C290" s="192" t="s">
        <v>1185</v>
      </c>
      <c r="D290" s="59" t="s">
        <v>1186</v>
      </c>
      <c r="E290" s="469"/>
      <c r="F290" s="59" t="s">
        <v>1187</v>
      </c>
      <c r="G290" s="32" t="s">
        <v>1105</v>
      </c>
      <c r="H290" s="470">
        <v>2</v>
      </c>
      <c r="I290" s="471"/>
      <c r="J290" s="472"/>
      <c r="K290" s="472"/>
      <c r="L290" s="472"/>
      <c r="M290" s="62"/>
      <c r="N290" s="32" t="s">
        <v>169</v>
      </c>
      <c r="O290" s="32" t="s">
        <v>392</v>
      </c>
      <c r="P290" s="453"/>
      <c r="Q290" s="189"/>
      <c r="R290" s="94"/>
    </row>
    <row r="291" spans="1:18" ht="45" hidden="1">
      <c r="A291" s="531"/>
      <c r="B291" s="576"/>
      <c r="C291" s="192" t="s">
        <v>1188</v>
      </c>
      <c r="D291" s="59" t="s">
        <v>1189</v>
      </c>
      <c r="E291" s="469"/>
      <c r="F291" s="59" t="s">
        <v>1176</v>
      </c>
      <c r="G291" s="32" t="s">
        <v>1105</v>
      </c>
      <c r="H291" s="470">
        <v>3</v>
      </c>
      <c r="I291" s="471"/>
      <c r="J291" s="472"/>
      <c r="K291" s="472">
        <v>1</v>
      </c>
      <c r="L291" s="472"/>
      <c r="M291" s="62"/>
      <c r="N291" s="32" t="s">
        <v>169</v>
      </c>
      <c r="O291" s="32" t="s">
        <v>392</v>
      </c>
      <c r="P291" s="453"/>
      <c r="Q291" s="189"/>
      <c r="R291" s="94"/>
    </row>
    <row r="292" spans="1:18" ht="45" hidden="1">
      <c r="A292" s="531"/>
      <c r="B292" s="576"/>
      <c r="C292" s="474" t="s">
        <v>1190</v>
      </c>
      <c r="D292" s="59" t="s">
        <v>1191</v>
      </c>
      <c r="E292" s="453"/>
      <c r="F292" s="59" t="s">
        <v>1176</v>
      </c>
      <c r="G292" s="32" t="s">
        <v>1105</v>
      </c>
      <c r="H292" s="470"/>
      <c r="I292" s="471"/>
      <c r="J292" s="472"/>
      <c r="K292" s="472"/>
      <c r="L292" s="472"/>
      <c r="M292" s="62"/>
      <c r="N292" s="32" t="s">
        <v>169</v>
      </c>
      <c r="O292" s="32" t="s">
        <v>392</v>
      </c>
      <c r="P292" s="453"/>
      <c r="Q292" s="189"/>
      <c r="R292" s="94"/>
    </row>
    <row r="293" spans="1:18" ht="120">
      <c r="A293" s="452" t="s">
        <v>1360</v>
      </c>
      <c r="B293" s="517" t="s">
        <v>1361</v>
      </c>
      <c r="C293" s="608"/>
      <c r="D293" s="32" t="s">
        <v>1362</v>
      </c>
      <c r="E293" s="453">
        <v>0</v>
      </c>
      <c r="F293" s="59" t="s">
        <v>1176</v>
      </c>
      <c r="G293" s="32" t="s">
        <v>1105</v>
      </c>
      <c r="H293" s="140">
        <v>1</v>
      </c>
      <c r="I293" s="519">
        <v>0</v>
      </c>
      <c r="J293" s="519"/>
      <c r="K293" s="519"/>
      <c r="L293" s="488">
        <v>0</v>
      </c>
      <c r="M293" s="62" t="s">
        <v>1199</v>
      </c>
      <c r="N293" s="32" t="s">
        <v>169</v>
      </c>
      <c r="O293" s="32" t="s">
        <v>392</v>
      </c>
      <c r="P293" s="32" t="s">
        <v>1200</v>
      </c>
      <c r="Q293" s="475" t="s">
        <v>1363</v>
      </c>
      <c r="R293" s="439"/>
    </row>
    <row r="294" spans="1:18" ht="45" hidden="1">
      <c r="A294" s="531" t="s">
        <v>29</v>
      </c>
      <c r="B294" s="576" t="s">
        <v>30</v>
      </c>
      <c r="C294" s="192" t="s">
        <v>1180</v>
      </c>
      <c r="D294" s="59" t="s">
        <v>1181</v>
      </c>
      <c r="E294" s="469">
        <v>0</v>
      </c>
      <c r="F294" s="59" t="s">
        <v>1182</v>
      </c>
      <c r="G294" s="32" t="s">
        <v>1105</v>
      </c>
      <c r="H294" s="470">
        <v>1</v>
      </c>
      <c r="I294" s="471"/>
      <c r="J294" s="472">
        <v>1</v>
      </c>
      <c r="K294" s="472"/>
      <c r="L294" s="472"/>
      <c r="M294" s="62"/>
      <c r="N294" s="32" t="s">
        <v>169</v>
      </c>
      <c r="O294" s="32" t="s">
        <v>392</v>
      </c>
      <c r="P294" s="453"/>
      <c r="Q294" s="189"/>
      <c r="R294" s="94"/>
    </row>
    <row r="295" spans="1:18" ht="60" hidden="1">
      <c r="A295" s="531"/>
      <c r="B295" s="576"/>
      <c r="C295" s="192" t="s">
        <v>1183</v>
      </c>
      <c r="D295" s="59" t="s">
        <v>608</v>
      </c>
      <c r="E295" s="469"/>
      <c r="F295" s="59" t="s">
        <v>1184</v>
      </c>
      <c r="G295" s="32" t="s">
        <v>1105</v>
      </c>
      <c r="H295" s="470">
        <v>3</v>
      </c>
      <c r="I295" s="471"/>
      <c r="J295" s="472"/>
      <c r="K295" s="472"/>
      <c r="L295" s="472"/>
      <c r="M295" s="62"/>
      <c r="N295" s="32" t="s">
        <v>169</v>
      </c>
      <c r="O295" s="32" t="s">
        <v>392</v>
      </c>
      <c r="P295" s="453"/>
      <c r="Q295" s="189"/>
      <c r="R295" s="94"/>
    </row>
    <row r="296" spans="1:18" ht="45" hidden="1">
      <c r="A296" s="531"/>
      <c r="B296" s="576"/>
      <c r="C296" s="192" t="s">
        <v>1185</v>
      </c>
      <c r="D296" s="59" t="s">
        <v>1186</v>
      </c>
      <c r="E296" s="469"/>
      <c r="F296" s="59" t="s">
        <v>1187</v>
      </c>
      <c r="G296" s="32" t="s">
        <v>1105</v>
      </c>
      <c r="H296" s="470">
        <v>2</v>
      </c>
      <c r="I296" s="471"/>
      <c r="J296" s="472"/>
      <c r="K296" s="472"/>
      <c r="L296" s="472"/>
      <c r="M296" s="62"/>
      <c r="N296" s="32" t="s">
        <v>169</v>
      </c>
      <c r="O296" s="32" t="s">
        <v>392</v>
      </c>
      <c r="P296" s="453"/>
      <c r="Q296" s="189"/>
      <c r="R296" s="94"/>
    </row>
    <row r="297" spans="1:18" ht="45" hidden="1">
      <c r="A297" s="531"/>
      <c r="B297" s="576"/>
      <c r="C297" s="192" t="s">
        <v>1188</v>
      </c>
      <c r="D297" s="59" t="s">
        <v>1189</v>
      </c>
      <c r="E297" s="469"/>
      <c r="F297" s="59" t="s">
        <v>1176</v>
      </c>
      <c r="G297" s="32" t="s">
        <v>1105</v>
      </c>
      <c r="H297" s="470">
        <v>3</v>
      </c>
      <c r="I297" s="471"/>
      <c r="J297" s="472"/>
      <c r="K297" s="472">
        <v>1</v>
      </c>
      <c r="L297" s="472"/>
      <c r="M297" s="62"/>
      <c r="N297" s="32" t="s">
        <v>169</v>
      </c>
      <c r="O297" s="32" t="s">
        <v>392</v>
      </c>
      <c r="P297" s="453"/>
      <c r="Q297" s="189"/>
      <c r="R297" s="94"/>
    </row>
    <row r="298" spans="1:18" ht="45" hidden="1">
      <c r="A298" s="531"/>
      <c r="B298" s="576"/>
      <c r="C298" s="474" t="s">
        <v>1190</v>
      </c>
      <c r="D298" s="59" t="s">
        <v>1191</v>
      </c>
      <c r="E298" s="453"/>
      <c r="F298" s="59" t="s">
        <v>1176</v>
      </c>
      <c r="G298" s="32" t="s">
        <v>1105</v>
      </c>
      <c r="H298" s="470"/>
      <c r="I298" s="471"/>
      <c r="J298" s="472"/>
      <c r="K298" s="472"/>
      <c r="L298" s="472"/>
      <c r="M298" s="62"/>
      <c r="N298" s="32" t="s">
        <v>169</v>
      </c>
      <c r="O298" s="32" t="s">
        <v>392</v>
      </c>
      <c r="P298" s="453"/>
      <c r="Q298" s="189"/>
      <c r="R298" s="94"/>
    </row>
    <row r="299" spans="1:18" ht="120">
      <c r="A299" s="452" t="s">
        <v>1364</v>
      </c>
      <c r="B299" s="517" t="s">
        <v>1365</v>
      </c>
      <c r="C299" s="608"/>
      <c r="D299" s="32" t="s">
        <v>1366</v>
      </c>
      <c r="E299" s="453">
        <v>0</v>
      </c>
      <c r="F299" s="59" t="s">
        <v>1176</v>
      </c>
      <c r="G299" s="32" t="s">
        <v>1105</v>
      </c>
      <c r="H299" s="140">
        <v>1</v>
      </c>
      <c r="I299" s="519">
        <v>0</v>
      </c>
      <c r="J299" s="519"/>
      <c r="K299" s="519"/>
      <c r="L299" s="488">
        <v>0</v>
      </c>
      <c r="M299" s="62" t="s">
        <v>1199</v>
      </c>
      <c r="N299" s="32" t="s">
        <v>169</v>
      </c>
      <c r="O299" s="32" t="s">
        <v>392</v>
      </c>
      <c r="P299" s="32" t="s">
        <v>1200</v>
      </c>
      <c r="Q299" s="475" t="s">
        <v>1367</v>
      </c>
      <c r="R299" s="439"/>
    </row>
    <row r="300" spans="1:18" ht="45" hidden="1">
      <c r="A300" s="531" t="s">
        <v>29</v>
      </c>
      <c r="B300" s="576" t="s">
        <v>30</v>
      </c>
      <c r="C300" s="192" t="s">
        <v>1180</v>
      </c>
      <c r="D300" s="59" t="s">
        <v>1181</v>
      </c>
      <c r="E300" s="469">
        <v>0</v>
      </c>
      <c r="F300" s="59" t="s">
        <v>1182</v>
      </c>
      <c r="G300" s="32" t="s">
        <v>1105</v>
      </c>
      <c r="H300" s="470">
        <v>1</v>
      </c>
      <c r="I300" s="471"/>
      <c r="J300" s="472">
        <v>1</v>
      </c>
      <c r="K300" s="472"/>
      <c r="L300" s="472"/>
      <c r="M300" s="62"/>
      <c r="N300" s="32" t="s">
        <v>169</v>
      </c>
      <c r="O300" s="32" t="s">
        <v>392</v>
      </c>
      <c r="P300" s="453"/>
      <c r="Q300" s="189"/>
      <c r="R300" s="94"/>
    </row>
    <row r="301" spans="1:18" ht="60" hidden="1">
      <c r="A301" s="531"/>
      <c r="B301" s="576"/>
      <c r="C301" s="192" t="s">
        <v>1183</v>
      </c>
      <c r="D301" s="59" t="s">
        <v>608</v>
      </c>
      <c r="E301" s="469"/>
      <c r="F301" s="59" t="s">
        <v>1184</v>
      </c>
      <c r="G301" s="32" t="s">
        <v>1105</v>
      </c>
      <c r="H301" s="470">
        <v>3</v>
      </c>
      <c r="I301" s="471"/>
      <c r="J301" s="472"/>
      <c r="K301" s="472"/>
      <c r="L301" s="472"/>
      <c r="M301" s="62"/>
      <c r="N301" s="32" t="s">
        <v>169</v>
      </c>
      <c r="O301" s="32" t="s">
        <v>392</v>
      </c>
      <c r="P301" s="453"/>
      <c r="Q301" s="189"/>
      <c r="R301" s="94"/>
    </row>
    <row r="302" spans="1:18" ht="45" hidden="1">
      <c r="A302" s="531"/>
      <c r="B302" s="576"/>
      <c r="C302" s="192" t="s">
        <v>1185</v>
      </c>
      <c r="D302" s="59" t="s">
        <v>1186</v>
      </c>
      <c r="E302" s="469"/>
      <c r="F302" s="59" t="s">
        <v>1187</v>
      </c>
      <c r="G302" s="32" t="s">
        <v>1105</v>
      </c>
      <c r="H302" s="470">
        <v>2</v>
      </c>
      <c r="I302" s="471"/>
      <c r="J302" s="472"/>
      <c r="K302" s="472"/>
      <c r="L302" s="472"/>
      <c r="M302" s="62"/>
      <c r="N302" s="32" t="s">
        <v>169</v>
      </c>
      <c r="O302" s="32" t="s">
        <v>392</v>
      </c>
      <c r="P302" s="453"/>
      <c r="Q302" s="189"/>
      <c r="R302" s="94"/>
    </row>
    <row r="303" spans="1:18" ht="45" hidden="1">
      <c r="A303" s="531"/>
      <c r="B303" s="576"/>
      <c r="C303" s="192" t="s">
        <v>1188</v>
      </c>
      <c r="D303" s="59" t="s">
        <v>1189</v>
      </c>
      <c r="E303" s="469"/>
      <c r="F303" s="59" t="s">
        <v>1176</v>
      </c>
      <c r="G303" s="32" t="s">
        <v>1105</v>
      </c>
      <c r="H303" s="470">
        <v>3</v>
      </c>
      <c r="I303" s="471"/>
      <c r="J303" s="472"/>
      <c r="K303" s="472">
        <v>1</v>
      </c>
      <c r="L303" s="472"/>
      <c r="M303" s="62"/>
      <c r="N303" s="32" t="s">
        <v>169</v>
      </c>
      <c r="O303" s="32" t="s">
        <v>392</v>
      </c>
      <c r="P303" s="453"/>
      <c r="Q303" s="189"/>
      <c r="R303" s="94"/>
    </row>
    <row r="304" spans="1:18" ht="45" hidden="1">
      <c r="A304" s="531"/>
      <c r="B304" s="576"/>
      <c r="C304" s="474" t="s">
        <v>1190</v>
      </c>
      <c r="D304" s="59" t="s">
        <v>1191</v>
      </c>
      <c r="E304" s="453"/>
      <c r="F304" s="59" t="s">
        <v>1176</v>
      </c>
      <c r="G304" s="32" t="s">
        <v>1105</v>
      </c>
      <c r="H304" s="470"/>
      <c r="I304" s="471"/>
      <c r="J304" s="472"/>
      <c r="K304" s="472"/>
      <c r="L304" s="472"/>
      <c r="M304" s="62"/>
      <c r="N304" s="32" t="s">
        <v>169</v>
      </c>
      <c r="O304" s="32" t="s">
        <v>392</v>
      </c>
      <c r="P304" s="453"/>
      <c r="Q304" s="189"/>
      <c r="R304" s="94"/>
    </row>
    <row r="305" spans="1:18" ht="120">
      <c r="A305" s="452" t="s">
        <v>1368</v>
      </c>
      <c r="B305" s="517" t="s">
        <v>1369</v>
      </c>
      <c r="C305" s="608"/>
      <c r="D305" s="32" t="s">
        <v>1370</v>
      </c>
      <c r="E305" s="453">
        <v>0</v>
      </c>
      <c r="F305" s="59" t="s">
        <v>1176</v>
      </c>
      <c r="G305" s="32" t="s">
        <v>1105</v>
      </c>
      <c r="H305" s="140">
        <v>1</v>
      </c>
      <c r="I305" s="519">
        <v>0</v>
      </c>
      <c r="J305" s="519"/>
      <c r="K305" s="519"/>
      <c r="L305" s="488">
        <v>0</v>
      </c>
      <c r="M305" s="62" t="s">
        <v>1199</v>
      </c>
      <c r="N305" s="32" t="s">
        <v>169</v>
      </c>
      <c r="O305" s="32" t="s">
        <v>392</v>
      </c>
      <c r="P305" s="32" t="s">
        <v>1200</v>
      </c>
      <c r="Q305" s="475" t="s">
        <v>1371</v>
      </c>
      <c r="R305" s="439"/>
    </row>
    <row r="306" spans="1:18" ht="45" hidden="1">
      <c r="A306" s="531" t="s">
        <v>29</v>
      </c>
      <c r="B306" s="576" t="s">
        <v>30</v>
      </c>
      <c r="C306" s="192" t="s">
        <v>1180</v>
      </c>
      <c r="D306" s="59" t="s">
        <v>1181</v>
      </c>
      <c r="E306" s="469">
        <v>0</v>
      </c>
      <c r="F306" s="59" t="s">
        <v>1182</v>
      </c>
      <c r="G306" s="32" t="s">
        <v>1105</v>
      </c>
      <c r="H306" s="470">
        <v>1</v>
      </c>
      <c r="I306" s="471"/>
      <c r="J306" s="472">
        <v>1</v>
      </c>
      <c r="K306" s="472"/>
      <c r="L306" s="472"/>
      <c r="M306" s="62"/>
      <c r="N306" s="32" t="s">
        <v>169</v>
      </c>
      <c r="O306" s="32" t="s">
        <v>392</v>
      </c>
      <c r="P306" s="453"/>
      <c r="Q306" s="189"/>
      <c r="R306" s="94"/>
    </row>
    <row r="307" spans="1:18" ht="60" hidden="1">
      <c r="A307" s="531"/>
      <c r="B307" s="576"/>
      <c r="C307" s="192" t="s">
        <v>1183</v>
      </c>
      <c r="D307" s="59" t="s">
        <v>608</v>
      </c>
      <c r="E307" s="469"/>
      <c r="F307" s="59" t="s">
        <v>1184</v>
      </c>
      <c r="G307" s="32" t="s">
        <v>1105</v>
      </c>
      <c r="H307" s="470">
        <v>3</v>
      </c>
      <c r="I307" s="471"/>
      <c r="J307" s="472"/>
      <c r="K307" s="472"/>
      <c r="L307" s="472"/>
      <c r="M307" s="62"/>
      <c r="N307" s="32" t="s">
        <v>169</v>
      </c>
      <c r="O307" s="32" t="s">
        <v>392</v>
      </c>
      <c r="P307" s="453"/>
      <c r="Q307" s="189"/>
      <c r="R307" s="94"/>
    </row>
    <row r="308" spans="1:18" ht="45" hidden="1">
      <c r="A308" s="531"/>
      <c r="B308" s="576"/>
      <c r="C308" s="192" t="s">
        <v>1185</v>
      </c>
      <c r="D308" s="59" t="s">
        <v>1186</v>
      </c>
      <c r="E308" s="469"/>
      <c r="F308" s="59" t="s">
        <v>1187</v>
      </c>
      <c r="G308" s="32" t="s">
        <v>1105</v>
      </c>
      <c r="H308" s="470">
        <v>2</v>
      </c>
      <c r="I308" s="471"/>
      <c r="J308" s="472"/>
      <c r="K308" s="472"/>
      <c r="L308" s="472"/>
      <c r="M308" s="62"/>
      <c r="N308" s="32" t="s">
        <v>169</v>
      </c>
      <c r="O308" s="32" t="s">
        <v>392</v>
      </c>
      <c r="P308" s="453"/>
      <c r="Q308" s="189"/>
      <c r="R308" s="94"/>
    </row>
    <row r="309" spans="1:18" ht="45" hidden="1">
      <c r="A309" s="531"/>
      <c r="B309" s="576"/>
      <c r="C309" s="192" t="s">
        <v>1188</v>
      </c>
      <c r="D309" s="59" t="s">
        <v>1189</v>
      </c>
      <c r="E309" s="469"/>
      <c r="F309" s="59" t="s">
        <v>1176</v>
      </c>
      <c r="G309" s="32" t="s">
        <v>1105</v>
      </c>
      <c r="H309" s="470">
        <v>3</v>
      </c>
      <c r="I309" s="471"/>
      <c r="J309" s="472"/>
      <c r="K309" s="472">
        <v>1</v>
      </c>
      <c r="L309" s="472"/>
      <c r="M309" s="62"/>
      <c r="N309" s="32" t="s">
        <v>169</v>
      </c>
      <c r="O309" s="32" t="s">
        <v>392</v>
      </c>
      <c r="P309" s="453"/>
      <c r="Q309" s="189"/>
      <c r="R309" s="94"/>
    </row>
    <row r="310" spans="1:18" ht="45" hidden="1">
      <c r="A310" s="531"/>
      <c r="B310" s="576"/>
      <c r="C310" s="474" t="s">
        <v>1190</v>
      </c>
      <c r="D310" s="59" t="s">
        <v>1191</v>
      </c>
      <c r="E310" s="453"/>
      <c r="F310" s="59" t="s">
        <v>1176</v>
      </c>
      <c r="G310" s="32" t="s">
        <v>1105</v>
      </c>
      <c r="H310" s="470"/>
      <c r="I310" s="471"/>
      <c r="J310" s="472"/>
      <c r="K310" s="472"/>
      <c r="L310" s="472"/>
      <c r="M310" s="62"/>
      <c r="N310" s="32" t="s">
        <v>169</v>
      </c>
      <c r="O310" s="32" t="s">
        <v>392</v>
      </c>
      <c r="P310" s="453"/>
      <c r="Q310" s="189"/>
      <c r="R310" s="94"/>
    </row>
    <row r="311" spans="1:18" ht="120">
      <c r="A311" s="452" t="s">
        <v>1372</v>
      </c>
      <c r="B311" s="517" t="s">
        <v>1373</v>
      </c>
      <c r="C311" s="608"/>
      <c r="D311" s="32" t="s">
        <v>1374</v>
      </c>
      <c r="E311" s="453">
        <v>0</v>
      </c>
      <c r="F311" s="59" t="s">
        <v>1176</v>
      </c>
      <c r="G311" s="32" t="s">
        <v>1105</v>
      </c>
      <c r="H311" s="140">
        <v>1</v>
      </c>
      <c r="I311" s="519">
        <v>0</v>
      </c>
      <c r="J311" s="519"/>
      <c r="K311" s="519"/>
      <c r="L311" s="488">
        <v>0</v>
      </c>
      <c r="M311" s="62" t="s">
        <v>1199</v>
      </c>
      <c r="N311" s="32" t="s">
        <v>169</v>
      </c>
      <c r="O311" s="32" t="s">
        <v>392</v>
      </c>
      <c r="P311" s="32" t="s">
        <v>1200</v>
      </c>
      <c r="Q311" s="475" t="s">
        <v>1375</v>
      </c>
      <c r="R311" s="439"/>
    </row>
    <row r="312" spans="1:18" ht="45" hidden="1">
      <c r="A312" s="531" t="s">
        <v>29</v>
      </c>
      <c r="B312" s="576" t="s">
        <v>30</v>
      </c>
      <c r="C312" s="192" t="s">
        <v>1180</v>
      </c>
      <c r="D312" s="59" t="s">
        <v>1181</v>
      </c>
      <c r="E312" s="469">
        <v>0</v>
      </c>
      <c r="F312" s="59" t="s">
        <v>1182</v>
      </c>
      <c r="G312" s="32" t="s">
        <v>1105</v>
      </c>
      <c r="H312" s="470">
        <v>1</v>
      </c>
      <c r="I312" s="471"/>
      <c r="J312" s="472">
        <v>1</v>
      </c>
      <c r="K312" s="472"/>
      <c r="L312" s="472"/>
      <c r="M312" s="62"/>
      <c r="N312" s="32" t="s">
        <v>169</v>
      </c>
      <c r="O312" s="32" t="s">
        <v>392</v>
      </c>
      <c r="P312" s="453"/>
      <c r="Q312" s="189"/>
      <c r="R312" s="94"/>
    </row>
    <row r="313" spans="1:18" ht="60" hidden="1">
      <c r="A313" s="531"/>
      <c r="B313" s="576"/>
      <c r="C313" s="192" t="s">
        <v>1183</v>
      </c>
      <c r="D313" s="59" t="s">
        <v>608</v>
      </c>
      <c r="E313" s="469"/>
      <c r="F313" s="59" t="s">
        <v>1184</v>
      </c>
      <c r="G313" s="32" t="s">
        <v>1105</v>
      </c>
      <c r="H313" s="470">
        <v>3</v>
      </c>
      <c r="I313" s="471"/>
      <c r="J313" s="472"/>
      <c r="K313" s="472"/>
      <c r="L313" s="472"/>
      <c r="M313" s="62"/>
      <c r="N313" s="32" t="s">
        <v>169</v>
      </c>
      <c r="O313" s="32" t="s">
        <v>392</v>
      </c>
      <c r="P313" s="453"/>
      <c r="Q313" s="189"/>
      <c r="R313" s="94"/>
    </row>
    <row r="314" spans="1:18" ht="45" hidden="1">
      <c r="A314" s="531"/>
      <c r="B314" s="576"/>
      <c r="C314" s="192" t="s">
        <v>1185</v>
      </c>
      <c r="D314" s="59" t="s">
        <v>1186</v>
      </c>
      <c r="E314" s="469"/>
      <c r="F314" s="59" t="s">
        <v>1187</v>
      </c>
      <c r="G314" s="32" t="s">
        <v>1105</v>
      </c>
      <c r="H314" s="470">
        <v>2</v>
      </c>
      <c r="I314" s="471"/>
      <c r="J314" s="472"/>
      <c r="K314" s="472"/>
      <c r="L314" s="472"/>
      <c r="M314" s="62"/>
      <c r="N314" s="32" t="s">
        <v>169</v>
      </c>
      <c r="O314" s="32" t="s">
        <v>392</v>
      </c>
      <c r="P314" s="453"/>
      <c r="Q314" s="189"/>
      <c r="R314" s="94"/>
    </row>
    <row r="315" spans="1:18" ht="45" hidden="1">
      <c r="A315" s="531"/>
      <c r="B315" s="576"/>
      <c r="C315" s="192" t="s">
        <v>1188</v>
      </c>
      <c r="D315" s="59" t="s">
        <v>1189</v>
      </c>
      <c r="E315" s="469"/>
      <c r="F315" s="59" t="s">
        <v>1176</v>
      </c>
      <c r="G315" s="32" t="s">
        <v>1105</v>
      </c>
      <c r="H315" s="470">
        <v>3</v>
      </c>
      <c r="I315" s="471"/>
      <c r="J315" s="472"/>
      <c r="K315" s="472">
        <v>1</v>
      </c>
      <c r="L315" s="472"/>
      <c r="M315" s="62"/>
      <c r="N315" s="32" t="s">
        <v>169</v>
      </c>
      <c r="O315" s="32" t="s">
        <v>392</v>
      </c>
      <c r="P315" s="453"/>
      <c r="Q315" s="189"/>
      <c r="R315" s="94"/>
    </row>
    <row r="316" spans="1:18" ht="45" hidden="1">
      <c r="A316" s="531"/>
      <c r="B316" s="576"/>
      <c r="C316" s="474" t="s">
        <v>1190</v>
      </c>
      <c r="D316" s="59" t="s">
        <v>1191</v>
      </c>
      <c r="E316" s="453"/>
      <c r="F316" s="59" t="s">
        <v>1176</v>
      </c>
      <c r="G316" s="32" t="s">
        <v>1105</v>
      </c>
      <c r="H316" s="470"/>
      <c r="I316" s="471"/>
      <c r="J316" s="472"/>
      <c r="K316" s="472"/>
      <c r="L316" s="472"/>
      <c r="M316" s="62"/>
      <c r="N316" s="32" t="s">
        <v>169</v>
      </c>
      <c r="O316" s="32" t="s">
        <v>392</v>
      </c>
      <c r="P316" s="453"/>
      <c r="Q316" s="189"/>
      <c r="R316" s="94"/>
    </row>
    <row r="317" spans="1:18" ht="120">
      <c r="A317" s="452" t="s">
        <v>1376</v>
      </c>
      <c r="B317" s="517" t="s">
        <v>1377</v>
      </c>
      <c r="C317" s="608"/>
      <c r="D317" s="32" t="s">
        <v>1378</v>
      </c>
      <c r="E317" s="453">
        <v>0</v>
      </c>
      <c r="F317" s="59" t="s">
        <v>1176</v>
      </c>
      <c r="G317" s="32" t="s">
        <v>1105</v>
      </c>
      <c r="H317" s="140">
        <v>1</v>
      </c>
      <c r="I317" s="519">
        <v>0</v>
      </c>
      <c r="J317" s="519"/>
      <c r="K317" s="519"/>
      <c r="L317" s="488">
        <v>0</v>
      </c>
      <c r="M317" s="62" t="s">
        <v>1379</v>
      </c>
      <c r="N317" s="32" t="s">
        <v>169</v>
      </c>
      <c r="O317" s="32" t="s">
        <v>392</v>
      </c>
      <c r="P317" s="32" t="s">
        <v>1380</v>
      </c>
      <c r="Q317" s="475" t="s">
        <v>1381</v>
      </c>
      <c r="R317" s="439"/>
    </row>
    <row r="318" spans="1:18" ht="45" hidden="1">
      <c r="A318" s="531" t="s">
        <v>1382</v>
      </c>
      <c r="B318" s="576" t="s">
        <v>30</v>
      </c>
      <c r="C318" s="192" t="s">
        <v>1180</v>
      </c>
      <c r="D318" s="59" t="s">
        <v>1181</v>
      </c>
      <c r="E318" s="469">
        <v>0</v>
      </c>
      <c r="F318" s="59" t="s">
        <v>1182</v>
      </c>
      <c r="G318" s="32" t="s">
        <v>1105</v>
      </c>
      <c r="H318" s="470">
        <v>1</v>
      </c>
      <c r="I318" s="471"/>
      <c r="J318" s="472">
        <v>1</v>
      </c>
      <c r="K318" s="472"/>
      <c r="L318" s="472"/>
      <c r="M318" s="62"/>
      <c r="N318" s="32" t="s">
        <v>169</v>
      </c>
      <c r="O318" s="32" t="s">
        <v>392</v>
      </c>
      <c r="P318" s="453"/>
      <c r="Q318" s="61"/>
      <c r="R318" s="94"/>
    </row>
    <row r="319" spans="1:18" ht="60" hidden="1">
      <c r="A319" s="531"/>
      <c r="B319" s="576"/>
      <c r="C319" s="192" t="s">
        <v>1183</v>
      </c>
      <c r="D319" s="59" t="s">
        <v>608</v>
      </c>
      <c r="E319" s="469"/>
      <c r="F319" s="59" t="s">
        <v>1184</v>
      </c>
      <c r="G319" s="32" t="s">
        <v>1105</v>
      </c>
      <c r="H319" s="470">
        <v>4</v>
      </c>
      <c r="I319" s="471"/>
      <c r="J319" s="472"/>
      <c r="K319" s="472"/>
      <c r="L319" s="472"/>
      <c r="M319" s="62"/>
      <c r="N319" s="32" t="s">
        <v>169</v>
      </c>
      <c r="O319" s="32" t="s">
        <v>392</v>
      </c>
      <c r="P319" s="453"/>
      <c r="Q319" s="61"/>
      <c r="R319" s="94"/>
    </row>
    <row r="320" spans="1:18" ht="45" hidden="1">
      <c r="A320" s="531"/>
      <c r="B320" s="576"/>
      <c r="C320" s="192" t="s">
        <v>1185</v>
      </c>
      <c r="D320" s="59" t="s">
        <v>1186</v>
      </c>
      <c r="E320" s="469"/>
      <c r="F320" s="59" t="s">
        <v>1187</v>
      </c>
      <c r="G320" s="32" t="s">
        <v>1105</v>
      </c>
      <c r="H320" s="470">
        <v>3</v>
      </c>
      <c r="I320" s="471"/>
      <c r="J320" s="472"/>
      <c r="K320" s="472"/>
      <c r="L320" s="472"/>
      <c r="M320" s="62"/>
      <c r="N320" s="32" t="s">
        <v>169</v>
      </c>
      <c r="O320" s="32" t="s">
        <v>392</v>
      </c>
      <c r="P320" s="453"/>
      <c r="Q320" s="61"/>
      <c r="R320" s="94"/>
    </row>
    <row r="321" spans="1:18" ht="45" hidden="1">
      <c r="A321" s="531"/>
      <c r="B321" s="576"/>
      <c r="C321" s="192" t="s">
        <v>1188</v>
      </c>
      <c r="D321" s="59" t="s">
        <v>1189</v>
      </c>
      <c r="E321" s="469"/>
      <c r="F321" s="59" t="s">
        <v>1176</v>
      </c>
      <c r="G321" s="32" t="s">
        <v>1105</v>
      </c>
      <c r="H321" s="470">
        <v>3</v>
      </c>
      <c r="I321" s="471"/>
      <c r="J321" s="472"/>
      <c r="K321" s="472">
        <v>1</v>
      </c>
      <c r="L321" s="472"/>
      <c r="M321" s="62"/>
      <c r="N321" s="32" t="s">
        <v>169</v>
      </c>
      <c r="O321" s="32" t="s">
        <v>392</v>
      </c>
      <c r="P321" s="453"/>
      <c r="Q321" s="61"/>
      <c r="R321" s="94"/>
    </row>
    <row r="322" spans="1:18" ht="45" hidden="1">
      <c r="A322" s="531"/>
      <c r="B322" s="576"/>
      <c r="C322" s="474" t="s">
        <v>1190</v>
      </c>
      <c r="D322" s="59" t="s">
        <v>1191</v>
      </c>
      <c r="E322" s="453"/>
      <c r="F322" s="59" t="s">
        <v>1176</v>
      </c>
      <c r="G322" s="32" t="s">
        <v>1105</v>
      </c>
      <c r="H322" s="470"/>
      <c r="I322" s="471"/>
      <c r="J322" s="472"/>
      <c r="K322" s="472"/>
      <c r="L322" s="472"/>
      <c r="M322" s="62"/>
      <c r="N322" s="32" t="s">
        <v>169</v>
      </c>
      <c r="O322" s="32" t="s">
        <v>392</v>
      </c>
      <c r="P322" s="453"/>
      <c r="Q322" s="61"/>
      <c r="R322" s="94"/>
    </row>
    <row r="323" spans="1:18" ht="120">
      <c r="A323" s="452" t="s">
        <v>1383</v>
      </c>
      <c r="B323" s="517" t="s">
        <v>1384</v>
      </c>
      <c r="C323" s="608"/>
      <c r="D323" s="32" t="s">
        <v>1378</v>
      </c>
      <c r="E323" s="453">
        <v>0</v>
      </c>
      <c r="F323" s="59" t="s">
        <v>1176</v>
      </c>
      <c r="G323" s="32" t="s">
        <v>1105</v>
      </c>
      <c r="H323" s="140">
        <v>1</v>
      </c>
      <c r="I323" s="519">
        <v>0</v>
      </c>
      <c r="J323" s="519"/>
      <c r="K323" s="519"/>
      <c r="L323" s="488">
        <v>0</v>
      </c>
      <c r="M323" s="62" t="s">
        <v>1379</v>
      </c>
      <c r="N323" s="32" t="s">
        <v>169</v>
      </c>
      <c r="O323" s="32" t="s">
        <v>392</v>
      </c>
      <c r="P323" s="32" t="s">
        <v>1380</v>
      </c>
      <c r="Q323" s="475" t="s">
        <v>1385</v>
      </c>
      <c r="R323" s="439"/>
    </row>
    <row r="324" spans="1:18" ht="45" hidden="1">
      <c r="A324" s="531" t="s">
        <v>1382</v>
      </c>
      <c r="B324" s="576" t="s">
        <v>30</v>
      </c>
      <c r="C324" s="192" t="s">
        <v>1180</v>
      </c>
      <c r="D324" s="59" t="s">
        <v>1181</v>
      </c>
      <c r="E324" s="469">
        <v>0</v>
      </c>
      <c r="F324" s="59" t="s">
        <v>1182</v>
      </c>
      <c r="G324" s="32" t="s">
        <v>1105</v>
      </c>
      <c r="H324" s="470">
        <v>1</v>
      </c>
      <c r="I324" s="471"/>
      <c r="J324" s="472">
        <v>1</v>
      </c>
      <c r="K324" s="472"/>
      <c r="L324" s="472"/>
      <c r="M324" s="62"/>
      <c r="N324" s="32" t="s">
        <v>169</v>
      </c>
      <c r="O324" s="32" t="s">
        <v>392</v>
      </c>
      <c r="P324" s="453"/>
      <c r="Q324" s="61"/>
      <c r="R324" s="94"/>
    </row>
    <row r="325" spans="1:18" ht="60" hidden="1">
      <c r="A325" s="531"/>
      <c r="B325" s="576"/>
      <c r="C325" s="192" t="s">
        <v>1183</v>
      </c>
      <c r="D325" s="59" t="s">
        <v>608</v>
      </c>
      <c r="E325" s="469"/>
      <c r="F325" s="59" t="s">
        <v>1184</v>
      </c>
      <c r="G325" s="32" t="s">
        <v>1105</v>
      </c>
      <c r="H325" s="470">
        <v>4</v>
      </c>
      <c r="I325" s="471"/>
      <c r="J325" s="472"/>
      <c r="K325" s="472"/>
      <c r="L325" s="472"/>
      <c r="M325" s="62"/>
      <c r="N325" s="32" t="s">
        <v>169</v>
      </c>
      <c r="O325" s="32" t="s">
        <v>392</v>
      </c>
      <c r="P325" s="453"/>
      <c r="Q325" s="61"/>
      <c r="R325" s="94"/>
    </row>
    <row r="326" spans="1:18" ht="45" hidden="1">
      <c r="A326" s="531"/>
      <c r="B326" s="576"/>
      <c r="C326" s="192" t="s">
        <v>1185</v>
      </c>
      <c r="D326" s="59" t="s">
        <v>1186</v>
      </c>
      <c r="E326" s="469"/>
      <c r="F326" s="59" t="s">
        <v>1187</v>
      </c>
      <c r="G326" s="32" t="s">
        <v>1105</v>
      </c>
      <c r="H326" s="470">
        <v>3</v>
      </c>
      <c r="I326" s="471"/>
      <c r="J326" s="472"/>
      <c r="K326" s="472"/>
      <c r="L326" s="472"/>
      <c r="M326" s="62"/>
      <c r="N326" s="32" t="s">
        <v>169</v>
      </c>
      <c r="O326" s="32" t="s">
        <v>392</v>
      </c>
      <c r="P326" s="453"/>
      <c r="Q326" s="61"/>
      <c r="R326" s="94"/>
    </row>
    <row r="327" spans="1:18" ht="45" hidden="1">
      <c r="A327" s="531"/>
      <c r="B327" s="576"/>
      <c r="C327" s="192" t="s">
        <v>1188</v>
      </c>
      <c r="D327" s="59" t="s">
        <v>1189</v>
      </c>
      <c r="E327" s="469"/>
      <c r="F327" s="59" t="s">
        <v>1176</v>
      </c>
      <c r="G327" s="32" t="s">
        <v>1105</v>
      </c>
      <c r="H327" s="470">
        <v>3</v>
      </c>
      <c r="I327" s="471"/>
      <c r="J327" s="472"/>
      <c r="K327" s="472">
        <v>1</v>
      </c>
      <c r="L327" s="472"/>
      <c r="M327" s="62"/>
      <c r="N327" s="32" t="s">
        <v>169</v>
      </c>
      <c r="O327" s="32" t="s">
        <v>392</v>
      </c>
      <c r="P327" s="453"/>
      <c r="Q327" s="61"/>
      <c r="R327" s="94"/>
    </row>
    <row r="328" spans="1:18" ht="45" hidden="1">
      <c r="A328" s="531"/>
      <c r="B328" s="576"/>
      <c r="C328" s="474" t="s">
        <v>1190</v>
      </c>
      <c r="D328" s="59" t="s">
        <v>1191</v>
      </c>
      <c r="E328" s="453"/>
      <c r="F328" s="59" t="s">
        <v>1176</v>
      </c>
      <c r="G328" s="32" t="s">
        <v>1105</v>
      </c>
      <c r="H328" s="470"/>
      <c r="I328" s="471"/>
      <c r="J328" s="472"/>
      <c r="K328" s="472"/>
      <c r="L328" s="472"/>
      <c r="M328" s="62"/>
      <c r="N328" s="32" t="s">
        <v>169</v>
      </c>
      <c r="O328" s="32" t="s">
        <v>392</v>
      </c>
      <c r="P328" s="453"/>
      <c r="Q328" s="61"/>
      <c r="R328" s="94"/>
    </row>
    <row r="329" spans="1:18" ht="120">
      <c r="A329" s="452" t="s">
        <v>1386</v>
      </c>
      <c r="B329" s="517" t="s">
        <v>1387</v>
      </c>
      <c r="C329" s="608"/>
      <c r="D329" s="32" t="s">
        <v>1378</v>
      </c>
      <c r="E329" s="453">
        <v>0</v>
      </c>
      <c r="F329" s="59" t="s">
        <v>1176</v>
      </c>
      <c r="G329" s="32" t="s">
        <v>1105</v>
      </c>
      <c r="H329" s="140">
        <v>1</v>
      </c>
      <c r="I329" s="519">
        <v>0</v>
      </c>
      <c r="J329" s="519"/>
      <c r="K329" s="519"/>
      <c r="L329" s="488">
        <v>0</v>
      </c>
      <c r="M329" s="62" t="s">
        <v>1379</v>
      </c>
      <c r="N329" s="32" t="s">
        <v>169</v>
      </c>
      <c r="O329" s="32" t="s">
        <v>392</v>
      </c>
      <c r="P329" s="32" t="s">
        <v>1380</v>
      </c>
      <c r="Q329" s="475" t="s">
        <v>1381</v>
      </c>
      <c r="R329" s="439"/>
    </row>
    <row r="330" spans="1:18" ht="45" hidden="1">
      <c r="A330" s="531" t="s">
        <v>1382</v>
      </c>
      <c r="B330" s="576" t="s">
        <v>30</v>
      </c>
      <c r="C330" s="192" t="s">
        <v>1180</v>
      </c>
      <c r="D330" s="59" t="s">
        <v>1181</v>
      </c>
      <c r="E330" s="469">
        <v>0</v>
      </c>
      <c r="F330" s="59" t="s">
        <v>1182</v>
      </c>
      <c r="G330" s="32" t="s">
        <v>1105</v>
      </c>
      <c r="H330" s="470">
        <v>1</v>
      </c>
      <c r="I330" s="471"/>
      <c r="J330" s="472">
        <v>1</v>
      </c>
      <c r="K330" s="472"/>
      <c r="L330" s="472"/>
      <c r="M330" s="62"/>
      <c r="N330" s="32" t="s">
        <v>169</v>
      </c>
      <c r="O330" s="32" t="s">
        <v>392</v>
      </c>
      <c r="P330" s="453"/>
      <c r="Q330" s="61"/>
      <c r="R330" s="94"/>
    </row>
    <row r="331" spans="1:18" ht="60" hidden="1">
      <c r="A331" s="531"/>
      <c r="B331" s="576"/>
      <c r="C331" s="192" t="s">
        <v>1183</v>
      </c>
      <c r="D331" s="59" t="s">
        <v>608</v>
      </c>
      <c r="E331" s="469"/>
      <c r="F331" s="59" t="s">
        <v>1184</v>
      </c>
      <c r="G331" s="32" t="s">
        <v>1105</v>
      </c>
      <c r="H331" s="470">
        <v>4</v>
      </c>
      <c r="I331" s="471"/>
      <c r="J331" s="472"/>
      <c r="K331" s="472"/>
      <c r="L331" s="472"/>
      <c r="M331" s="62"/>
      <c r="N331" s="32" t="s">
        <v>169</v>
      </c>
      <c r="O331" s="32" t="s">
        <v>392</v>
      </c>
      <c r="P331" s="453"/>
      <c r="Q331" s="61"/>
      <c r="R331" s="94"/>
    </row>
    <row r="332" spans="1:18" ht="45" hidden="1">
      <c r="A332" s="531"/>
      <c r="B332" s="576"/>
      <c r="C332" s="192" t="s">
        <v>1185</v>
      </c>
      <c r="D332" s="59" t="s">
        <v>1186</v>
      </c>
      <c r="E332" s="469"/>
      <c r="F332" s="59" t="s">
        <v>1187</v>
      </c>
      <c r="G332" s="32" t="s">
        <v>1105</v>
      </c>
      <c r="H332" s="470">
        <v>3</v>
      </c>
      <c r="I332" s="471"/>
      <c r="J332" s="472"/>
      <c r="K332" s="472"/>
      <c r="L332" s="472"/>
      <c r="M332" s="62"/>
      <c r="N332" s="32" t="s">
        <v>169</v>
      </c>
      <c r="O332" s="32" t="s">
        <v>392</v>
      </c>
      <c r="P332" s="453"/>
      <c r="Q332" s="61"/>
      <c r="R332" s="94"/>
    </row>
    <row r="333" spans="1:18" ht="45" hidden="1">
      <c r="A333" s="531"/>
      <c r="B333" s="576"/>
      <c r="C333" s="192" t="s">
        <v>1188</v>
      </c>
      <c r="D333" s="59" t="s">
        <v>1189</v>
      </c>
      <c r="E333" s="469"/>
      <c r="F333" s="59" t="s">
        <v>1176</v>
      </c>
      <c r="G333" s="32" t="s">
        <v>1105</v>
      </c>
      <c r="H333" s="470">
        <v>3</v>
      </c>
      <c r="I333" s="471"/>
      <c r="J333" s="472"/>
      <c r="K333" s="472">
        <v>1</v>
      </c>
      <c r="L333" s="472"/>
      <c r="M333" s="62"/>
      <c r="N333" s="32" t="s">
        <v>169</v>
      </c>
      <c r="O333" s="32" t="s">
        <v>392</v>
      </c>
      <c r="P333" s="453"/>
      <c r="Q333" s="61"/>
      <c r="R333" s="94"/>
    </row>
    <row r="334" spans="1:18" ht="45" hidden="1">
      <c r="A334" s="531"/>
      <c r="B334" s="576"/>
      <c r="C334" s="474" t="s">
        <v>1190</v>
      </c>
      <c r="D334" s="59" t="s">
        <v>1191</v>
      </c>
      <c r="E334" s="453"/>
      <c r="F334" s="59" t="s">
        <v>1176</v>
      </c>
      <c r="G334" s="32" t="s">
        <v>1105</v>
      </c>
      <c r="H334" s="470"/>
      <c r="I334" s="471"/>
      <c r="J334" s="472"/>
      <c r="K334" s="472"/>
      <c r="L334" s="472"/>
      <c r="M334" s="62"/>
      <c r="N334" s="32" t="s">
        <v>169</v>
      </c>
      <c r="O334" s="32" t="s">
        <v>392</v>
      </c>
      <c r="P334" s="453"/>
      <c r="Q334" s="61"/>
      <c r="R334" s="94"/>
    </row>
    <row r="335" spans="1:18" ht="120">
      <c r="A335" s="452" t="s">
        <v>1388</v>
      </c>
      <c r="B335" s="517" t="s">
        <v>1389</v>
      </c>
      <c r="C335" s="608"/>
      <c r="D335" s="32" t="s">
        <v>1378</v>
      </c>
      <c r="E335" s="453">
        <v>0</v>
      </c>
      <c r="F335" s="59" t="s">
        <v>1176</v>
      </c>
      <c r="G335" s="32" t="s">
        <v>1105</v>
      </c>
      <c r="H335" s="140">
        <v>1</v>
      </c>
      <c r="I335" s="519">
        <v>0</v>
      </c>
      <c r="J335" s="519"/>
      <c r="K335" s="519"/>
      <c r="L335" s="488">
        <v>0</v>
      </c>
      <c r="M335" s="62" t="s">
        <v>1379</v>
      </c>
      <c r="N335" s="32" t="s">
        <v>169</v>
      </c>
      <c r="O335" s="32" t="s">
        <v>392</v>
      </c>
      <c r="P335" s="32" t="s">
        <v>1380</v>
      </c>
      <c r="Q335" s="475" t="s">
        <v>1381</v>
      </c>
      <c r="R335" s="439"/>
    </row>
    <row r="336" spans="1:18" ht="45" hidden="1">
      <c r="A336" s="531" t="s">
        <v>1382</v>
      </c>
      <c r="B336" s="576" t="s">
        <v>30</v>
      </c>
      <c r="C336" s="192" t="s">
        <v>1180</v>
      </c>
      <c r="D336" s="59" t="s">
        <v>1181</v>
      </c>
      <c r="E336" s="469">
        <v>0</v>
      </c>
      <c r="F336" s="59" t="s">
        <v>1182</v>
      </c>
      <c r="G336" s="32" t="s">
        <v>1105</v>
      </c>
      <c r="H336" s="470">
        <v>1</v>
      </c>
      <c r="I336" s="471"/>
      <c r="J336" s="472">
        <v>1</v>
      </c>
      <c r="K336" s="472"/>
      <c r="L336" s="472"/>
      <c r="M336" s="62"/>
      <c r="N336" s="32" t="s">
        <v>169</v>
      </c>
      <c r="O336" s="32" t="s">
        <v>392</v>
      </c>
      <c r="P336" s="453"/>
      <c r="Q336" s="61"/>
      <c r="R336" s="94"/>
    </row>
    <row r="337" spans="1:18" ht="60" hidden="1">
      <c r="A337" s="531"/>
      <c r="B337" s="576"/>
      <c r="C337" s="192" t="s">
        <v>1183</v>
      </c>
      <c r="D337" s="59" t="s">
        <v>608</v>
      </c>
      <c r="E337" s="469"/>
      <c r="F337" s="59" t="s">
        <v>1184</v>
      </c>
      <c r="G337" s="32" t="s">
        <v>1105</v>
      </c>
      <c r="H337" s="470">
        <v>4</v>
      </c>
      <c r="I337" s="471"/>
      <c r="J337" s="472"/>
      <c r="K337" s="472"/>
      <c r="L337" s="472"/>
      <c r="M337" s="62"/>
      <c r="N337" s="32" t="s">
        <v>169</v>
      </c>
      <c r="O337" s="32" t="s">
        <v>392</v>
      </c>
      <c r="P337" s="453"/>
      <c r="Q337" s="61"/>
      <c r="R337" s="94"/>
    </row>
    <row r="338" spans="1:18" ht="45" hidden="1">
      <c r="A338" s="531"/>
      <c r="B338" s="576"/>
      <c r="C338" s="192" t="s">
        <v>1185</v>
      </c>
      <c r="D338" s="59" t="s">
        <v>1186</v>
      </c>
      <c r="E338" s="469"/>
      <c r="F338" s="59" t="s">
        <v>1187</v>
      </c>
      <c r="G338" s="32" t="s">
        <v>1105</v>
      </c>
      <c r="H338" s="470">
        <v>3</v>
      </c>
      <c r="I338" s="471"/>
      <c r="J338" s="472"/>
      <c r="K338" s="472"/>
      <c r="L338" s="472"/>
      <c r="M338" s="62"/>
      <c r="N338" s="32" t="s">
        <v>169</v>
      </c>
      <c r="O338" s="32" t="s">
        <v>392</v>
      </c>
      <c r="P338" s="453"/>
      <c r="Q338" s="61"/>
      <c r="R338" s="94"/>
    </row>
    <row r="339" spans="1:18" ht="45" hidden="1">
      <c r="A339" s="531"/>
      <c r="B339" s="576"/>
      <c r="C339" s="192" t="s">
        <v>1188</v>
      </c>
      <c r="D339" s="59" t="s">
        <v>1189</v>
      </c>
      <c r="E339" s="469"/>
      <c r="F339" s="59" t="s">
        <v>1176</v>
      </c>
      <c r="G339" s="32" t="s">
        <v>1105</v>
      </c>
      <c r="H339" s="470">
        <v>3</v>
      </c>
      <c r="I339" s="471"/>
      <c r="J339" s="472"/>
      <c r="K339" s="472">
        <v>1</v>
      </c>
      <c r="L339" s="472"/>
      <c r="M339" s="62"/>
      <c r="N339" s="32" t="s">
        <v>169</v>
      </c>
      <c r="O339" s="32" t="s">
        <v>392</v>
      </c>
      <c r="P339" s="453"/>
      <c r="Q339" s="61"/>
      <c r="R339" s="94"/>
    </row>
    <row r="340" spans="1:18" ht="45" hidden="1">
      <c r="A340" s="531"/>
      <c r="B340" s="576"/>
      <c r="C340" s="474" t="s">
        <v>1190</v>
      </c>
      <c r="D340" s="59" t="s">
        <v>1191</v>
      </c>
      <c r="E340" s="453"/>
      <c r="F340" s="59" t="s">
        <v>1176</v>
      </c>
      <c r="G340" s="32" t="s">
        <v>1105</v>
      </c>
      <c r="H340" s="470"/>
      <c r="I340" s="471"/>
      <c r="J340" s="472"/>
      <c r="K340" s="472"/>
      <c r="L340" s="472"/>
      <c r="M340" s="62"/>
      <c r="N340" s="32" t="s">
        <v>169</v>
      </c>
      <c r="O340" s="32" t="s">
        <v>392</v>
      </c>
      <c r="P340" s="453"/>
      <c r="Q340" s="61"/>
      <c r="R340" s="94"/>
    </row>
    <row r="341" spans="1:18" ht="120">
      <c r="A341" s="452" t="s">
        <v>1390</v>
      </c>
      <c r="B341" s="517" t="s">
        <v>1391</v>
      </c>
      <c r="C341" s="608"/>
      <c r="D341" s="32" t="s">
        <v>1378</v>
      </c>
      <c r="E341" s="453">
        <v>0</v>
      </c>
      <c r="F341" s="59" t="s">
        <v>1176</v>
      </c>
      <c r="G341" s="32" t="s">
        <v>1105</v>
      </c>
      <c r="H341" s="140">
        <v>1</v>
      </c>
      <c r="I341" s="519">
        <v>0</v>
      </c>
      <c r="J341" s="519"/>
      <c r="K341" s="519"/>
      <c r="L341" s="488">
        <v>0</v>
      </c>
      <c r="M341" s="62" t="s">
        <v>1379</v>
      </c>
      <c r="N341" s="32" t="s">
        <v>169</v>
      </c>
      <c r="O341" s="32" t="s">
        <v>392</v>
      </c>
      <c r="P341" s="32" t="s">
        <v>1380</v>
      </c>
      <c r="Q341" s="475" t="s">
        <v>1385</v>
      </c>
      <c r="R341" s="439"/>
    </row>
    <row r="342" spans="1:18" ht="45" hidden="1">
      <c r="A342" s="531" t="s">
        <v>1382</v>
      </c>
      <c r="B342" s="576" t="s">
        <v>30</v>
      </c>
      <c r="C342" s="192" t="s">
        <v>1180</v>
      </c>
      <c r="D342" s="59" t="s">
        <v>1181</v>
      </c>
      <c r="E342" s="469">
        <v>0</v>
      </c>
      <c r="F342" s="59" t="s">
        <v>1182</v>
      </c>
      <c r="G342" s="32" t="s">
        <v>1105</v>
      </c>
      <c r="H342" s="470">
        <v>1</v>
      </c>
      <c r="I342" s="471"/>
      <c r="J342" s="472">
        <v>1</v>
      </c>
      <c r="K342" s="472"/>
      <c r="L342" s="472"/>
      <c r="M342" s="62"/>
      <c r="N342" s="32" t="s">
        <v>169</v>
      </c>
      <c r="O342" s="32" t="s">
        <v>392</v>
      </c>
      <c r="P342" s="453"/>
      <c r="Q342" s="61"/>
      <c r="R342" s="94"/>
    </row>
    <row r="343" spans="1:18" ht="60" hidden="1">
      <c r="A343" s="531"/>
      <c r="B343" s="576"/>
      <c r="C343" s="192" t="s">
        <v>1183</v>
      </c>
      <c r="D343" s="59" t="s">
        <v>608</v>
      </c>
      <c r="E343" s="469"/>
      <c r="F343" s="59" t="s">
        <v>1184</v>
      </c>
      <c r="G343" s="32" t="s">
        <v>1105</v>
      </c>
      <c r="H343" s="470">
        <v>4</v>
      </c>
      <c r="I343" s="471"/>
      <c r="J343" s="472"/>
      <c r="K343" s="472"/>
      <c r="L343" s="472"/>
      <c r="M343" s="62"/>
      <c r="N343" s="32" t="s">
        <v>169</v>
      </c>
      <c r="O343" s="32" t="s">
        <v>392</v>
      </c>
      <c r="P343" s="453"/>
      <c r="Q343" s="61"/>
      <c r="R343" s="94"/>
    </row>
    <row r="344" spans="1:18" ht="45" hidden="1">
      <c r="A344" s="531"/>
      <c r="B344" s="576"/>
      <c r="C344" s="192" t="s">
        <v>1185</v>
      </c>
      <c r="D344" s="59" t="s">
        <v>1186</v>
      </c>
      <c r="E344" s="469"/>
      <c r="F344" s="59" t="s">
        <v>1187</v>
      </c>
      <c r="G344" s="32" t="s">
        <v>1105</v>
      </c>
      <c r="H344" s="470">
        <v>3</v>
      </c>
      <c r="I344" s="471"/>
      <c r="J344" s="472"/>
      <c r="K344" s="472"/>
      <c r="L344" s="472"/>
      <c r="M344" s="62"/>
      <c r="N344" s="32" t="s">
        <v>169</v>
      </c>
      <c r="O344" s="32" t="s">
        <v>392</v>
      </c>
      <c r="P344" s="453"/>
      <c r="Q344" s="61"/>
      <c r="R344" s="94"/>
    </row>
    <row r="345" spans="1:18" ht="45" hidden="1">
      <c r="A345" s="531"/>
      <c r="B345" s="576"/>
      <c r="C345" s="192" t="s">
        <v>1188</v>
      </c>
      <c r="D345" s="59" t="s">
        <v>1189</v>
      </c>
      <c r="E345" s="469"/>
      <c r="F345" s="59" t="s">
        <v>1176</v>
      </c>
      <c r="G345" s="32" t="s">
        <v>1105</v>
      </c>
      <c r="H345" s="470">
        <v>3</v>
      </c>
      <c r="I345" s="471"/>
      <c r="J345" s="472"/>
      <c r="K345" s="472">
        <v>1</v>
      </c>
      <c r="L345" s="472"/>
      <c r="M345" s="62"/>
      <c r="N345" s="32" t="s">
        <v>169</v>
      </c>
      <c r="O345" s="32" t="s">
        <v>392</v>
      </c>
      <c r="P345" s="453"/>
      <c r="Q345" s="61"/>
      <c r="R345" s="94"/>
    </row>
    <row r="346" spans="1:18" ht="45" hidden="1">
      <c r="A346" s="531"/>
      <c r="B346" s="576"/>
      <c r="C346" s="474" t="s">
        <v>1190</v>
      </c>
      <c r="D346" s="59" t="s">
        <v>1191</v>
      </c>
      <c r="E346" s="453"/>
      <c r="F346" s="59" t="s">
        <v>1176</v>
      </c>
      <c r="G346" s="32" t="s">
        <v>1105</v>
      </c>
      <c r="H346" s="470"/>
      <c r="I346" s="471"/>
      <c r="J346" s="472"/>
      <c r="K346" s="472"/>
      <c r="L346" s="472"/>
      <c r="M346" s="62"/>
      <c r="N346" s="32" t="s">
        <v>169</v>
      </c>
      <c r="O346" s="32" t="s">
        <v>392</v>
      </c>
      <c r="P346" s="453"/>
      <c r="Q346" s="61"/>
      <c r="R346" s="94"/>
    </row>
    <row r="347" spans="1:18" ht="120">
      <c r="A347" s="452" t="s">
        <v>1392</v>
      </c>
      <c r="B347" s="517" t="s">
        <v>1393</v>
      </c>
      <c r="C347" s="608"/>
      <c r="D347" s="32" t="s">
        <v>1378</v>
      </c>
      <c r="E347" s="453">
        <v>0</v>
      </c>
      <c r="F347" s="59" t="s">
        <v>1176</v>
      </c>
      <c r="G347" s="32" t="s">
        <v>1105</v>
      </c>
      <c r="H347" s="140">
        <v>1</v>
      </c>
      <c r="I347" s="519">
        <v>0</v>
      </c>
      <c r="J347" s="519"/>
      <c r="K347" s="519"/>
      <c r="L347" s="488">
        <v>0</v>
      </c>
      <c r="M347" s="62" t="s">
        <v>1379</v>
      </c>
      <c r="N347" s="32" t="s">
        <v>169</v>
      </c>
      <c r="O347" s="32" t="s">
        <v>392</v>
      </c>
      <c r="P347" s="32" t="s">
        <v>1380</v>
      </c>
      <c r="Q347" s="475" t="s">
        <v>1385</v>
      </c>
      <c r="R347" s="439"/>
    </row>
    <row r="348" spans="1:18" ht="45" hidden="1">
      <c r="A348" s="531" t="s">
        <v>1382</v>
      </c>
      <c r="B348" s="576" t="s">
        <v>30</v>
      </c>
      <c r="C348" s="192" t="s">
        <v>1180</v>
      </c>
      <c r="D348" s="59" t="s">
        <v>1181</v>
      </c>
      <c r="E348" s="469">
        <v>0</v>
      </c>
      <c r="F348" s="59" t="s">
        <v>1182</v>
      </c>
      <c r="G348" s="32" t="s">
        <v>1105</v>
      </c>
      <c r="H348" s="470">
        <v>1</v>
      </c>
      <c r="I348" s="471"/>
      <c r="J348" s="472">
        <v>1</v>
      </c>
      <c r="K348" s="472"/>
      <c r="L348" s="472"/>
      <c r="M348" s="62"/>
      <c r="N348" s="32" t="s">
        <v>169</v>
      </c>
      <c r="O348" s="32" t="s">
        <v>392</v>
      </c>
      <c r="P348" s="453"/>
      <c r="Q348" s="61"/>
      <c r="R348" s="94"/>
    </row>
    <row r="349" spans="1:18" ht="60" hidden="1">
      <c r="A349" s="531"/>
      <c r="B349" s="576"/>
      <c r="C349" s="192" t="s">
        <v>1183</v>
      </c>
      <c r="D349" s="59" t="s">
        <v>608</v>
      </c>
      <c r="E349" s="469"/>
      <c r="F349" s="59" t="s">
        <v>1184</v>
      </c>
      <c r="G349" s="32" t="s">
        <v>1105</v>
      </c>
      <c r="H349" s="470">
        <v>4</v>
      </c>
      <c r="I349" s="471"/>
      <c r="J349" s="472"/>
      <c r="K349" s="472"/>
      <c r="L349" s="472"/>
      <c r="M349" s="62"/>
      <c r="N349" s="32" t="s">
        <v>169</v>
      </c>
      <c r="O349" s="32" t="s">
        <v>392</v>
      </c>
      <c r="P349" s="453"/>
      <c r="Q349" s="61"/>
      <c r="R349" s="94"/>
    </row>
    <row r="350" spans="1:18" ht="45" hidden="1">
      <c r="A350" s="531"/>
      <c r="B350" s="576"/>
      <c r="C350" s="192" t="s">
        <v>1185</v>
      </c>
      <c r="D350" s="59" t="s">
        <v>1186</v>
      </c>
      <c r="E350" s="469"/>
      <c r="F350" s="59" t="s">
        <v>1187</v>
      </c>
      <c r="G350" s="32" t="s">
        <v>1105</v>
      </c>
      <c r="H350" s="470">
        <v>3</v>
      </c>
      <c r="I350" s="471"/>
      <c r="J350" s="472"/>
      <c r="K350" s="472"/>
      <c r="L350" s="472"/>
      <c r="M350" s="62"/>
      <c r="N350" s="32" t="s">
        <v>169</v>
      </c>
      <c r="O350" s="32" t="s">
        <v>392</v>
      </c>
      <c r="P350" s="453"/>
      <c r="Q350" s="61"/>
      <c r="R350" s="94"/>
    </row>
    <row r="351" spans="1:18" ht="45" hidden="1">
      <c r="A351" s="531"/>
      <c r="B351" s="576"/>
      <c r="C351" s="192" t="s">
        <v>1188</v>
      </c>
      <c r="D351" s="59" t="s">
        <v>1189</v>
      </c>
      <c r="E351" s="469"/>
      <c r="F351" s="59" t="s">
        <v>1176</v>
      </c>
      <c r="G351" s="32" t="s">
        <v>1105</v>
      </c>
      <c r="H351" s="470">
        <v>3</v>
      </c>
      <c r="I351" s="471"/>
      <c r="J351" s="472"/>
      <c r="K351" s="472">
        <v>1</v>
      </c>
      <c r="L351" s="472"/>
      <c r="M351" s="62"/>
      <c r="N351" s="32" t="s">
        <v>169</v>
      </c>
      <c r="O351" s="32" t="s">
        <v>392</v>
      </c>
      <c r="P351" s="453"/>
      <c r="Q351" s="61"/>
      <c r="R351" s="94"/>
    </row>
    <row r="352" spans="1:18" ht="45" hidden="1">
      <c r="A352" s="531"/>
      <c r="B352" s="576"/>
      <c r="C352" s="474" t="s">
        <v>1190</v>
      </c>
      <c r="D352" s="59" t="s">
        <v>1191</v>
      </c>
      <c r="E352" s="453"/>
      <c r="F352" s="59" t="s">
        <v>1176</v>
      </c>
      <c r="G352" s="32" t="s">
        <v>1105</v>
      </c>
      <c r="H352" s="470"/>
      <c r="I352" s="471"/>
      <c r="J352" s="472"/>
      <c r="K352" s="472"/>
      <c r="L352" s="472"/>
      <c r="M352" s="62"/>
      <c r="N352" s="32" t="s">
        <v>169</v>
      </c>
      <c r="O352" s="32" t="s">
        <v>392</v>
      </c>
      <c r="P352" s="453"/>
      <c r="Q352" s="61"/>
      <c r="R352" s="94"/>
    </row>
    <row r="353" spans="1:18" ht="120">
      <c r="A353" s="452" t="s">
        <v>1394</v>
      </c>
      <c r="B353" s="517" t="s">
        <v>1395</v>
      </c>
      <c r="C353" s="608"/>
      <c r="D353" s="32" t="s">
        <v>1378</v>
      </c>
      <c r="E353" s="453">
        <v>0</v>
      </c>
      <c r="F353" s="59" t="s">
        <v>1176</v>
      </c>
      <c r="G353" s="32" t="s">
        <v>1105</v>
      </c>
      <c r="H353" s="140">
        <v>1</v>
      </c>
      <c r="I353" s="519">
        <v>0</v>
      </c>
      <c r="J353" s="519"/>
      <c r="K353" s="519"/>
      <c r="L353" s="488">
        <v>0</v>
      </c>
      <c r="M353" s="62" t="s">
        <v>1379</v>
      </c>
      <c r="N353" s="32" t="s">
        <v>169</v>
      </c>
      <c r="O353" s="32" t="s">
        <v>392</v>
      </c>
      <c r="P353" s="32" t="s">
        <v>1380</v>
      </c>
      <c r="Q353" s="475" t="s">
        <v>1385</v>
      </c>
      <c r="R353" s="439"/>
    </row>
    <row r="354" spans="1:18" ht="45" hidden="1">
      <c r="A354" s="531" t="s">
        <v>1382</v>
      </c>
      <c r="B354" s="576" t="s">
        <v>30</v>
      </c>
      <c r="C354" s="192" t="s">
        <v>1180</v>
      </c>
      <c r="D354" s="59" t="s">
        <v>1181</v>
      </c>
      <c r="E354" s="469">
        <v>0</v>
      </c>
      <c r="F354" s="59" t="s">
        <v>1182</v>
      </c>
      <c r="G354" s="32" t="s">
        <v>1105</v>
      </c>
      <c r="H354" s="470">
        <v>1</v>
      </c>
      <c r="I354" s="471"/>
      <c r="J354" s="472">
        <v>1</v>
      </c>
      <c r="K354" s="472"/>
      <c r="L354" s="472"/>
      <c r="M354" s="62"/>
      <c r="N354" s="32" t="s">
        <v>169</v>
      </c>
      <c r="O354" s="32" t="s">
        <v>392</v>
      </c>
      <c r="P354" s="453"/>
      <c r="Q354" s="61"/>
      <c r="R354" s="94"/>
    </row>
    <row r="355" spans="1:18" ht="60" hidden="1">
      <c r="A355" s="531"/>
      <c r="B355" s="576"/>
      <c r="C355" s="192" t="s">
        <v>1183</v>
      </c>
      <c r="D355" s="59" t="s">
        <v>608</v>
      </c>
      <c r="E355" s="469"/>
      <c r="F355" s="59" t="s">
        <v>1184</v>
      </c>
      <c r="G355" s="32" t="s">
        <v>1105</v>
      </c>
      <c r="H355" s="470">
        <v>4</v>
      </c>
      <c r="I355" s="471"/>
      <c r="J355" s="472"/>
      <c r="K355" s="472"/>
      <c r="L355" s="472"/>
      <c r="M355" s="62"/>
      <c r="N355" s="32" t="s">
        <v>169</v>
      </c>
      <c r="O355" s="32" t="s">
        <v>392</v>
      </c>
      <c r="P355" s="453"/>
      <c r="Q355" s="61"/>
      <c r="R355" s="94"/>
    </row>
    <row r="356" spans="1:18" ht="45" hidden="1">
      <c r="A356" s="531"/>
      <c r="B356" s="576"/>
      <c r="C356" s="192" t="s">
        <v>1185</v>
      </c>
      <c r="D356" s="59" t="s">
        <v>1186</v>
      </c>
      <c r="E356" s="469"/>
      <c r="F356" s="59" t="s">
        <v>1187</v>
      </c>
      <c r="G356" s="32" t="s">
        <v>1105</v>
      </c>
      <c r="H356" s="470">
        <v>3</v>
      </c>
      <c r="I356" s="471"/>
      <c r="J356" s="472"/>
      <c r="K356" s="472"/>
      <c r="L356" s="472"/>
      <c r="M356" s="62"/>
      <c r="N356" s="32" t="s">
        <v>169</v>
      </c>
      <c r="O356" s="32" t="s">
        <v>392</v>
      </c>
      <c r="P356" s="453"/>
      <c r="Q356" s="61"/>
      <c r="R356" s="94"/>
    </row>
    <row r="357" spans="1:18" ht="45" hidden="1">
      <c r="A357" s="531"/>
      <c r="B357" s="576"/>
      <c r="C357" s="192" t="s">
        <v>1188</v>
      </c>
      <c r="D357" s="59" t="s">
        <v>1189</v>
      </c>
      <c r="E357" s="469"/>
      <c r="F357" s="59" t="s">
        <v>1176</v>
      </c>
      <c r="G357" s="32" t="s">
        <v>1105</v>
      </c>
      <c r="H357" s="470">
        <v>3</v>
      </c>
      <c r="I357" s="471"/>
      <c r="J357" s="472"/>
      <c r="K357" s="472">
        <v>1</v>
      </c>
      <c r="L357" s="472"/>
      <c r="M357" s="62"/>
      <c r="N357" s="32" t="s">
        <v>169</v>
      </c>
      <c r="O357" s="32" t="s">
        <v>392</v>
      </c>
      <c r="P357" s="453"/>
      <c r="Q357" s="61"/>
      <c r="R357" s="94"/>
    </row>
    <row r="358" spans="1:18" ht="45" hidden="1">
      <c r="A358" s="531"/>
      <c r="B358" s="576"/>
      <c r="C358" s="474" t="s">
        <v>1190</v>
      </c>
      <c r="D358" s="59" t="s">
        <v>1191</v>
      </c>
      <c r="E358" s="453"/>
      <c r="F358" s="59" t="s">
        <v>1176</v>
      </c>
      <c r="G358" s="32" t="s">
        <v>1105</v>
      </c>
      <c r="H358" s="470"/>
      <c r="I358" s="471"/>
      <c r="J358" s="472"/>
      <c r="K358" s="472"/>
      <c r="L358" s="472"/>
      <c r="M358" s="62"/>
      <c r="N358" s="32" t="s">
        <v>169</v>
      </c>
      <c r="O358" s="32" t="s">
        <v>392</v>
      </c>
      <c r="P358" s="453"/>
      <c r="Q358" s="61"/>
      <c r="R358" s="94"/>
    </row>
    <row r="359" spans="1:18" ht="120">
      <c r="A359" s="452" t="s">
        <v>1396</v>
      </c>
      <c r="B359" s="517" t="s">
        <v>1397</v>
      </c>
      <c r="C359" s="608"/>
      <c r="D359" s="32" t="s">
        <v>1378</v>
      </c>
      <c r="E359" s="453">
        <v>0</v>
      </c>
      <c r="F359" s="59" t="s">
        <v>1176</v>
      </c>
      <c r="G359" s="32" t="s">
        <v>1105</v>
      </c>
      <c r="H359" s="140">
        <v>1</v>
      </c>
      <c r="I359" s="519">
        <v>0</v>
      </c>
      <c r="J359" s="519"/>
      <c r="K359" s="519"/>
      <c r="L359" s="488">
        <v>0</v>
      </c>
      <c r="M359" s="62" t="s">
        <v>1379</v>
      </c>
      <c r="N359" s="32" t="s">
        <v>169</v>
      </c>
      <c r="O359" s="32" t="s">
        <v>392</v>
      </c>
      <c r="P359" s="32" t="s">
        <v>1380</v>
      </c>
      <c r="Q359" s="475" t="s">
        <v>1385</v>
      </c>
      <c r="R359" s="439"/>
    </row>
    <row r="360" spans="1:18" ht="45" hidden="1">
      <c r="A360" s="531" t="s">
        <v>1382</v>
      </c>
      <c r="B360" s="576" t="s">
        <v>30</v>
      </c>
      <c r="C360" s="192" t="s">
        <v>1180</v>
      </c>
      <c r="D360" s="59" t="s">
        <v>1181</v>
      </c>
      <c r="E360" s="469">
        <v>0</v>
      </c>
      <c r="F360" s="59" t="s">
        <v>1182</v>
      </c>
      <c r="G360" s="32" t="s">
        <v>1105</v>
      </c>
      <c r="H360" s="470">
        <v>1</v>
      </c>
      <c r="I360" s="471"/>
      <c r="J360" s="472">
        <v>1</v>
      </c>
      <c r="K360" s="472"/>
      <c r="L360" s="472"/>
      <c r="M360" s="62"/>
      <c r="N360" s="32" t="s">
        <v>169</v>
      </c>
      <c r="O360" s="32" t="s">
        <v>392</v>
      </c>
      <c r="P360" s="453"/>
      <c r="Q360" s="61"/>
      <c r="R360" s="94"/>
    </row>
    <row r="361" spans="1:18" ht="60" hidden="1">
      <c r="A361" s="531"/>
      <c r="B361" s="576"/>
      <c r="C361" s="192" t="s">
        <v>1183</v>
      </c>
      <c r="D361" s="59" t="s">
        <v>608</v>
      </c>
      <c r="E361" s="469"/>
      <c r="F361" s="59" t="s">
        <v>1184</v>
      </c>
      <c r="G361" s="32" t="s">
        <v>1105</v>
      </c>
      <c r="H361" s="470">
        <v>4</v>
      </c>
      <c r="I361" s="471"/>
      <c r="J361" s="472"/>
      <c r="K361" s="472"/>
      <c r="L361" s="472"/>
      <c r="M361" s="62"/>
      <c r="N361" s="32" t="s">
        <v>169</v>
      </c>
      <c r="O361" s="32" t="s">
        <v>392</v>
      </c>
      <c r="P361" s="453"/>
      <c r="Q361" s="61"/>
      <c r="R361" s="94"/>
    </row>
    <row r="362" spans="1:18" ht="45" hidden="1">
      <c r="A362" s="531"/>
      <c r="B362" s="576"/>
      <c r="C362" s="192" t="s">
        <v>1185</v>
      </c>
      <c r="D362" s="59" t="s">
        <v>1186</v>
      </c>
      <c r="E362" s="469"/>
      <c r="F362" s="59" t="s">
        <v>1187</v>
      </c>
      <c r="G362" s="32" t="s">
        <v>1105</v>
      </c>
      <c r="H362" s="470">
        <v>3</v>
      </c>
      <c r="I362" s="471"/>
      <c r="J362" s="472"/>
      <c r="K362" s="472"/>
      <c r="L362" s="472"/>
      <c r="M362" s="62"/>
      <c r="N362" s="32" t="s">
        <v>169</v>
      </c>
      <c r="O362" s="32" t="s">
        <v>392</v>
      </c>
      <c r="P362" s="453"/>
      <c r="Q362" s="61"/>
      <c r="R362" s="94"/>
    </row>
    <row r="363" spans="1:18" ht="45" hidden="1">
      <c r="A363" s="531"/>
      <c r="B363" s="576"/>
      <c r="C363" s="192" t="s">
        <v>1188</v>
      </c>
      <c r="D363" s="59" t="s">
        <v>1189</v>
      </c>
      <c r="E363" s="469"/>
      <c r="F363" s="59" t="s">
        <v>1176</v>
      </c>
      <c r="G363" s="32" t="s">
        <v>1105</v>
      </c>
      <c r="H363" s="470">
        <v>3</v>
      </c>
      <c r="I363" s="471"/>
      <c r="J363" s="472"/>
      <c r="K363" s="472">
        <v>1</v>
      </c>
      <c r="L363" s="472"/>
      <c r="M363" s="62"/>
      <c r="N363" s="32" t="s">
        <v>169</v>
      </c>
      <c r="O363" s="32" t="s">
        <v>392</v>
      </c>
      <c r="P363" s="453"/>
      <c r="Q363" s="61"/>
      <c r="R363" s="94"/>
    </row>
    <row r="364" spans="1:18" ht="45" hidden="1">
      <c r="A364" s="531"/>
      <c r="B364" s="576"/>
      <c r="C364" s="474" t="s">
        <v>1190</v>
      </c>
      <c r="D364" s="59" t="s">
        <v>1191</v>
      </c>
      <c r="E364" s="453"/>
      <c r="F364" s="59" t="s">
        <v>1176</v>
      </c>
      <c r="G364" s="32" t="s">
        <v>1105</v>
      </c>
      <c r="H364" s="470"/>
      <c r="I364" s="471"/>
      <c r="J364" s="472"/>
      <c r="K364" s="472"/>
      <c r="L364" s="472"/>
      <c r="M364" s="62"/>
      <c r="N364" s="32" t="s">
        <v>169</v>
      </c>
      <c r="O364" s="32" t="s">
        <v>392</v>
      </c>
      <c r="P364" s="453"/>
      <c r="Q364" s="61"/>
      <c r="R364" s="94"/>
    </row>
    <row r="365" spans="1:18" ht="300">
      <c r="A365" s="452" t="s">
        <v>1398</v>
      </c>
      <c r="B365" s="517" t="s">
        <v>1399</v>
      </c>
      <c r="C365" s="517"/>
      <c r="D365" s="32" t="s">
        <v>1400</v>
      </c>
      <c r="E365" s="453">
        <v>0</v>
      </c>
      <c r="F365" s="59" t="s">
        <v>1176</v>
      </c>
      <c r="G365" s="32" t="s">
        <v>1105</v>
      </c>
      <c r="H365" s="140">
        <v>1</v>
      </c>
      <c r="I365" s="519">
        <v>0</v>
      </c>
      <c r="J365" s="519"/>
      <c r="K365" s="519"/>
      <c r="L365" s="488">
        <v>0</v>
      </c>
      <c r="M365" s="62" t="s">
        <v>1177</v>
      </c>
      <c r="N365" s="32" t="s">
        <v>169</v>
      </c>
      <c r="O365" s="32" t="s">
        <v>392</v>
      </c>
      <c r="P365" s="32" t="s">
        <v>1178</v>
      </c>
      <c r="Q365" s="475" t="s">
        <v>1401</v>
      </c>
      <c r="R365" s="439"/>
    </row>
    <row r="366" spans="1:18" ht="45" hidden="1">
      <c r="A366" s="531" t="s">
        <v>1402</v>
      </c>
      <c r="B366" s="576" t="s">
        <v>30</v>
      </c>
      <c r="C366" s="192" t="s">
        <v>1180</v>
      </c>
      <c r="D366" s="59" t="s">
        <v>1181</v>
      </c>
      <c r="E366" s="469">
        <v>0</v>
      </c>
      <c r="F366" s="59" t="s">
        <v>1182</v>
      </c>
      <c r="G366" s="32" t="s">
        <v>1105</v>
      </c>
      <c r="H366" s="470">
        <v>1</v>
      </c>
      <c r="I366" s="471"/>
      <c r="J366" s="472">
        <v>1</v>
      </c>
      <c r="K366" s="472"/>
      <c r="L366" s="472"/>
      <c r="M366" s="62"/>
      <c r="N366" s="32" t="s">
        <v>169</v>
      </c>
      <c r="O366" s="32" t="s">
        <v>392</v>
      </c>
      <c r="P366" s="453"/>
      <c r="Q366" s="475"/>
      <c r="R366" s="94"/>
    </row>
    <row r="367" spans="1:18" ht="60" hidden="1">
      <c r="A367" s="531"/>
      <c r="B367" s="576"/>
      <c r="C367" s="192" t="s">
        <v>1183</v>
      </c>
      <c r="D367" s="59" t="s">
        <v>608</v>
      </c>
      <c r="E367" s="469"/>
      <c r="F367" s="59" t="s">
        <v>1184</v>
      </c>
      <c r="G367" s="32" t="s">
        <v>1105</v>
      </c>
      <c r="H367" s="470">
        <v>3</v>
      </c>
      <c r="I367" s="471"/>
      <c r="J367" s="472"/>
      <c r="K367" s="472"/>
      <c r="L367" s="472"/>
      <c r="M367" s="62"/>
      <c r="N367" s="32" t="s">
        <v>169</v>
      </c>
      <c r="O367" s="32" t="s">
        <v>392</v>
      </c>
      <c r="P367" s="453"/>
      <c r="Q367" s="475"/>
      <c r="R367" s="94"/>
    </row>
    <row r="368" spans="1:18" ht="45" hidden="1">
      <c r="A368" s="531"/>
      <c r="B368" s="576"/>
      <c r="C368" s="192" t="s">
        <v>1185</v>
      </c>
      <c r="D368" s="59" t="s">
        <v>1186</v>
      </c>
      <c r="E368" s="469"/>
      <c r="F368" s="59" t="s">
        <v>1187</v>
      </c>
      <c r="G368" s="32" t="s">
        <v>1105</v>
      </c>
      <c r="H368" s="470">
        <v>2</v>
      </c>
      <c r="I368" s="471"/>
      <c r="J368" s="472"/>
      <c r="K368" s="472"/>
      <c r="L368" s="472"/>
      <c r="M368" s="62"/>
      <c r="N368" s="32" t="s">
        <v>169</v>
      </c>
      <c r="O368" s="32" t="s">
        <v>392</v>
      </c>
      <c r="P368" s="453"/>
      <c r="Q368" s="475"/>
      <c r="R368" s="94"/>
    </row>
    <row r="369" spans="1:18" ht="45" hidden="1">
      <c r="A369" s="531"/>
      <c r="B369" s="576"/>
      <c r="C369" s="192" t="s">
        <v>1188</v>
      </c>
      <c r="D369" s="59" t="s">
        <v>1189</v>
      </c>
      <c r="E369" s="469"/>
      <c r="F369" s="59" t="s">
        <v>1176</v>
      </c>
      <c r="G369" s="32" t="s">
        <v>1105</v>
      </c>
      <c r="H369" s="470">
        <v>3</v>
      </c>
      <c r="I369" s="471"/>
      <c r="J369" s="472"/>
      <c r="K369" s="472">
        <v>1</v>
      </c>
      <c r="L369" s="472"/>
      <c r="M369" s="62"/>
      <c r="N369" s="32" t="s">
        <v>169</v>
      </c>
      <c r="O369" s="32" t="s">
        <v>392</v>
      </c>
      <c r="P369" s="453"/>
      <c r="Q369" s="475"/>
      <c r="R369" s="94"/>
    </row>
    <row r="370" spans="1:18" ht="45" hidden="1">
      <c r="A370" s="531"/>
      <c r="B370" s="576"/>
      <c r="C370" s="474" t="s">
        <v>1190</v>
      </c>
      <c r="D370" s="59" t="s">
        <v>1191</v>
      </c>
      <c r="E370" s="453"/>
      <c r="F370" s="59" t="s">
        <v>1176</v>
      </c>
      <c r="G370" s="32" t="s">
        <v>1105</v>
      </c>
      <c r="H370" s="470"/>
      <c r="I370" s="471"/>
      <c r="J370" s="472"/>
      <c r="K370" s="472"/>
      <c r="L370" s="472"/>
      <c r="M370" s="62"/>
      <c r="N370" s="32" t="s">
        <v>169</v>
      </c>
      <c r="O370" s="32" t="s">
        <v>392</v>
      </c>
      <c r="P370" s="453"/>
      <c r="Q370" s="475"/>
      <c r="R370" s="94"/>
    </row>
    <row r="371" spans="1:18" ht="300">
      <c r="A371" s="452" t="s">
        <v>1403</v>
      </c>
      <c r="B371" s="517" t="s">
        <v>1404</v>
      </c>
      <c r="C371" s="517"/>
      <c r="D371" s="32" t="s">
        <v>1400</v>
      </c>
      <c r="E371" s="453">
        <v>0</v>
      </c>
      <c r="F371" s="59" t="s">
        <v>1176</v>
      </c>
      <c r="G371" s="32" t="s">
        <v>1105</v>
      </c>
      <c r="H371" s="140">
        <v>1</v>
      </c>
      <c r="I371" s="519">
        <v>0</v>
      </c>
      <c r="J371" s="519"/>
      <c r="K371" s="519"/>
      <c r="L371" s="488">
        <v>0</v>
      </c>
      <c r="M371" s="62" t="s">
        <v>1177</v>
      </c>
      <c r="N371" s="32" t="s">
        <v>169</v>
      </c>
      <c r="O371" s="32" t="s">
        <v>392</v>
      </c>
      <c r="P371" s="32" t="s">
        <v>1178</v>
      </c>
      <c r="Q371" s="475" t="s">
        <v>1405</v>
      </c>
      <c r="R371" s="439"/>
    </row>
    <row r="372" spans="1:18" ht="45" hidden="1">
      <c r="A372" s="531" t="s">
        <v>1406</v>
      </c>
      <c r="B372" s="576" t="s">
        <v>30</v>
      </c>
      <c r="C372" s="192" t="s">
        <v>1180</v>
      </c>
      <c r="D372" s="59" t="s">
        <v>1181</v>
      </c>
      <c r="E372" s="469">
        <v>0</v>
      </c>
      <c r="F372" s="59" t="s">
        <v>1182</v>
      </c>
      <c r="G372" s="32" t="s">
        <v>1105</v>
      </c>
      <c r="H372" s="470">
        <v>1</v>
      </c>
      <c r="I372" s="471"/>
      <c r="J372" s="472">
        <v>1</v>
      </c>
      <c r="K372" s="472"/>
      <c r="L372" s="472"/>
      <c r="M372" s="62"/>
      <c r="N372" s="32" t="s">
        <v>169</v>
      </c>
      <c r="O372" s="32" t="s">
        <v>392</v>
      </c>
      <c r="P372" s="453"/>
      <c r="Q372" s="475"/>
      <c r="R372" s="94"/>
    </row>
    <row r="373" spans="1:18" ht="60" hidden="1">
      <c r="A373" s="531"/>
      <c r="B373" s="576"/>
      <c r="C373" s="192" t="s">
        <v>1183</v>
      </c>
      <c r="D373" s="59" t="s">
        <v>608</v>
      </c>
      <c r="E373" s="469"/>
      <c r="F373" s="59" t="s">
        <v>1184</v>
      </c>
      <c r="G373" s="32" t="s">
        <v>1105</v>
      </c>
      <c r="H373" s="470">
        <v>3</v>
      </c>
      <c r="I373" s="471"/>
      <c r="J373" s="472"/>
      <c r="K373" s="472"/>
      <c r="L373" s="472"/>
      <c r="M373" s="62"/>
      <c r="N373" s="32" t="s">
        <v>169</v>
      </c>
      <c r="O373" s="32" t="s">
        <v>392</v>
      </c>
      <c r="P373" s="453"/>
      <c r="Q373" s="475"/>
      <c r="R373" s="94"/>
    </row>
    <row r="374" spans="1:18" ht="45" hidden="1">
      <c r="A374" s="531"/>
      <c r="B374" s="576"/>
      <c r="C374" s="192" t="s">
        <v>1185</v>
      </c>
      <c r="D374" s="59" t="s">
        <v>1186</v>
      </c>
      <c r="E374" s="469"/>
      <c r="F374" s="59" t="s">
        <v>1187</v>
      </c>
      <c r="G374" s="32" t="s">
        <v>1105</v>
      </c>
      <c r="H374" s="470">
        <v>2</v>
      </c>
      <c r="I374" s="471"/>
      <c r="J374" s="472"/>
      <c r="K374" s="472"/>
      <c r="L374" s="472"/>
      <c r="M374" s="62"/>
      <c r="N374" s="32" t="s">
        <v>169</v>
      </c>
      <c r="O374" s="32" t="s">
        <v>392</v>
      </c>
      <c r="P374" s="453"/>
      <c r="Q374" s="475"/>
      <c r="R374" s="94"/>
    </row>
    <row r="375" spans="1:18" ht="45" hidden="1">
      <c r="A375" s="531"/>
      <c r="B375" s="576"/>
      <c r="C375" s="192" t="s">
        <v>1188</v>
      </c>
      <c r="D375" s="59" t="s">
        <v>1189</v>
      </c>
      <c r="E375" s="469"/>
      <c r="F375" s="59" t="s">
        <v>1176</v>
      </c>
      <c r="G375" s="32" t="s">
        <v>1105</v>
      </c>
      <c r="H375" s="470">
        <v>3</v>
      </c>
      <c r="I375" s="471"/>
      <c r="J375" s="472"/>
      <c r="K375" s="472">
        <v>1</v>
      </c>
      <c r="L375" s="472"/>
      <c r="M375" s="62"/>
      <c r="N375" s="32" t="s">
        <v>169</v>
      </c>
      <c r="O375" s="32" t="s">
        <v>392</v>
      </c>
      <c r="P375" s="453"/>
      <c r="Q375" s="61"/>
      <c r="R375" s="94"/>
    </row>
    <row r="376" spans="1:18" ht="45" hidden="1">
      <c r="A376" s="531"/>
      <c r="B376" s="576"/>
      <c r="C376" s="474" t="s">
        <v>1190</v>
      </c>
      <c r="D376" s="59" t="s">
        <v>1191</v>
      </c>
      <c r="E376" s="453"/>
      <c r="F376" s="59" t="s">
        <v>1176</v>
      </c>
      <c r="G376" s="32" t="s">
        <v>1105</v>
      </c>
      <c r="H376" s="470"/>
      <c r="I376" s="471"/>
      <c r="J376" s="472"/>
      <c r="K376" s="472"/>
      <c r="L376" s="472"/>
      <c r="M376" s="62"/>
      <c r="N376" s="32" t="s">
        <v>169</v>
      </c>
      <c r="O376" s="32" t="s">
        <v>392</v>
      </c>
      <c r="P376" s="453"/>
      <c r="Q376" s="61"/>
      <c r="R376" s="94"/>
    </row>
    <row r="377" spans="1:18" ht="75">
      <c r="A377" s="452" t="s">
        <v>1407</v>
      </c>
      <c r="B377" s="517" t="s">
        <v>1408</v>
      </c>
      <c r="C377" s="608"/>
      <c r="D377" s="32" t="s">
        <v>1409</v>
      </c>
      <c r="E377" s="453">
        <v>0</v>
      </c>
      <c r="F377" s="59" t="s">
        <v>1410</v>
      </c>
      <c r="G377" s="32" t="s">
        <v>1105</v>
      </c>
      <c r="H377" s="140">
        <v>1</v>
      </c>
      <c r="I377" s="519">
        <v>0.25</v>
      </c>
      <c r="J377" s="519"/>
      <c r="K377" s="519"/>
      <c r="L377" s="488">
        <v>0.25</v>
      </c>
      <c r="M377" s="62" t="s">
        <v>1411</v>
      </c>
      <c r="N377" s="32" t="s">
        <v>169</v>
      </c>
      <c r="O377" s="32" t="s">
        <v>392</v>
      </c>
      <c r="P377" s="32" t="s">
        <v>1412</v>
      </c>
      <c r="Q377" s="61"/>
      <c r="R377" s="439"/>
    </row>
    <row r="378" spans="1:18" ht="45" hidden="1">
      <c r="A378" s="531" t="s">
        <v>1413</v>
      </c>
      <c r="B378" s="576" t="s">
        <v>30</v>
      </c>
      <c r="C378" s="192" t="s">
        <v>1414</v>
      </c>
      <c r="D378" s="59" t="s">
        <v>1415</v>
      </c>
      <c r="E378" s="469"/>
      <c r="F378" s="59" t="s">
        <v>1416</v>
      </c>
      <c r="G378" s="32" t="s">
        <v>1105</v>
      </c>
      <c r="H378" s="470">
        <v>4</v>
      </c>
      <c r="I378" s="472"/>
      <c r="J378" s="472"/>
      <c r="K378" s="472">
        <v>1</v>
      </c>
      <c r="L378" s="472"/>
      <c r="M378" s="62"/>
      <c r="N378" s="32" t="s">
        <v>169</v>
      </c>
      <c r="O378" s="32" t="s">
        <v>392</v>
      </c>
      <c r="P378" s="453"/>
      <c r="Q378" s="61"/>
      <c r="R378" s="94"/>
    </row>
    <row r="379" spans="1:18" ht="60" hidden="1">
      <c r="A379" s="531"/>
      <c r="B379" s="576"/>
      <c r="C379" s="192" t="s">
        <v>1417</v>
      </c>
      <c r="D379" s="59" t="s">
        <v>1418</v>
      </c>
      <c r="E379" s="469"/>
      <c r="F379" s="59" t="s">
        <v>1419</v>
      </c>
      <c r="G379" s="32" t="s">
        <v>1105</v>
      </c>
      <c r="H379" s="470">
        <v>4</v>
      </c>
      <c r="I379" s="472"/>
      <c r="J379" s="472"/>
      <c r="K379" s="472">
        <v>1</v>
      </c>
      <c r="L379" s="472"/>
      <c r="M379" s="62"/>
      <c r="N379" s="32" t="s">
        <v>169</v>
      </c>
      <c r="O379" s="32" t="s">
        <v>392</v>
      </c>
      <c r="P379" s="453"/>
      <c r="Q379" s="61"/>
      <c r="R379" s="94"/>
    </row>
    <row r="380" spans="1:18" ht="45" hidden="1">
      <c r="A380" s="531"/>
      <c r="B380" s="576"/>
      <c r="C380" s="192" t="s">
        <v>1420</v>
      </c>
      <c r="D380" s="59" t="s">
        <v>1189</v>
      </c>
      <c r="E380" s="469"/>
      <c r="F380" s="59" t="s">
        <v>1421</v>
      </c>
      <c r="G380" s="32" t="s">
        <v>1105</v>
      </c>
      <c r="H380" s="470">
        <v>4</v>
      </c>
      <c r="I380" s="472"/>
      <c r="J380" s="472"/>
      <c r="K380" s="472">
        <v>1</v>
      </c>
      <c r="L380" s="472"/>
      <c r="M380" s="62"/>
      <c r="N380" s="32" t="s">
        <v>169</v>
      </c>
      <c r="O380" s="32" t="s">
        <v>392</v>
      </c>
      <c r="P380" s="453"/>
      <c r="Q380" s="61"/>
      <c r="R380" s="94"/>
    </row>
    <row r="381" spans="1:18" ht="75">
      <c r="A381" s="452" t="s">
        <v>1422</v>
      </c>
      <c r="B381" s="517" t="s">
        <v>1423</v>
      </c>
      <c r="C381" s="517"/>
      <c r="D381" s="32" t="s">
        <v>1424</v>
      </c>
      <c r="E381" s="453">
        <v>0</v>
      </c>
      <c r="F381" s="59" t="s">
        <v>1425</v>
      </c>
      <c r="G381" s="32" t="s">
        <v>1105</v>
      </c>
      <c r="H381" s="140">
        <v>1</v>
      </c>
      <c r="I381" s="519">
        <v>0.25</v>
      </c>
      <c r="J381" s="519"/>
      <c r="K381" s="519"/>
      <c r="L381" s="488">
        <v>0.25</v>
      </c>
      <c r="M381" s="62" t="s">
        <v>1426</v>
      </c>
      <c r="N381" s="32" t="s">
        <v>169</v>
      </c>
      <c r="O381" s="32" t="s">
        <v>392</v>
      </c>
      <c r="P381" s="32" t="s">
        <v>1427</v>
      </c>
      <c r="Q381" s="61"/>
      <c r="R381" s="439"/>
    </row>
    <row r="382" spans="1:18" ht="45" hidden="1">
      <c r="A382" s="531" t="s">
        <v>1428</v>
      </c>
      <c r="B382" s="576" t="s">
        <v>30</v>
      </c>
      <c r="C382" s="192" t="s">
        <v>1429</v>
      </c>
      <c r="D382" s="59" t="s">
        <v>1430</v>
      </c>
      <c r="E382" s="469">
        <v>0</v>
      </c>
      <c r="F382" s="59" t="s">
        <v>1431</v>
      </c>
      <c r="G382" s="32" t="s">
        <v>1105</v>
      </c>
      <c r="H382" s="470">
        <v>1</v>
      </c>
      <c r="I382" s="472"/>
      <c r="J382" s="472"/>
      <c r="K382" s="472"/>
      <c r="L382" s="472"/>
      <c r="M382" s="62"/>
      <c r="N382" s="32" t="s">
        <v>169</v>
      </c>
      <c r="O382" s="32" t="s">
        <v>392</v>
      </c>
      <c r="P382" s="453"/>
      <c r="Q382" s="61"/>
      <c r="R382" s="94"/>
    </row>
    <row r="383" spans="1:18" ht="45" hidden="1">
      <c r="A383" s="531"/>
      <c r="B383" s="576"/>
      <c r="C383" s="192" t="s">
        <v>1432</v>
      </c>
      <c r="D383" s="59" t="s">
        <v>1433</v>
      </c>
      <c r="E383" s="469"/>
      <c r="F383" s="59" t="s">
        <v>1434</v>
      </c>
      <c r="G383" s="32" t="s">
        <v>1105</v>
      </c>
      <c r="H383" s="470">
        <v>1</v>
      </c>
      <c r="I383" s="472"/>
      <c r="J383" s="472"/>
      <c r="K383" s="472"/>
      <c r="L383" s="472"/>
      <c r="M383" s="62"/>
      <c r="N383" s="32" t="s">
        <v>169</v>
      </c>
      <c r="O383" s="32" t="s">
        <v>392</v>
      </c>
      <c r="P383" s="453"/>
      <c r="Q383" s="61"/>
      <c r="R383" s="94"/>
    </row>
    <row r="384" spans="1:18" ht="45" hidden="1">
      <c r="A384" s="531"/>
      <c r="B384" s="576"/>
      <c r="C384" s="192" t="s">
        <v>1435</v>
      </c>
      <c r="D384" s="59" t="s">
        <v>1083</v>
      </c>
      <c r="E384" s="469"/>
      <c r="F384" s="59" t="s">
        <v>1436</v>
      </c>
      <c r="G384" s="32" t="s">
        <v>1105</v>
      </c>
      <c r="H384" s="470">
        <v>1</v>
      </c>
      <c r="I384" s="472"/>
      <c r="J384" s="472"/>
      <c r="K384" s="472"/>
      <c r="L384" s="472"/>
      <c r="M384" s="62"/>
      <c r="N384" s="32" t="s">
        <v>169</v>
      </c>
      <c r="O384" s="32" t="s">
        <v>392</v>
      </c>
      <c r="P384" s="453"/>
      <c r="Q384" s="61"/>
      <c r="R384" s="94"/>
    </row>
    <row r="385" spans="1:18" ht="105">
      <c r="A385" s="452" t="s">
        <v>1437</v>
      </c>
      <c r="B385" s="517" t="s">
        <v>1438</v>
      </c>
      <c r="C385" s="608"/>
      <c r="D385" s="32" t="s">
        <v>1439</v>
      </c>
      <c r="E385" s="453">
        <v>0</v>
      </c>
      <c r="F385" s="59" t="s">
        <v>1440</v>
      </c>
      <c r="G385" s="32" t="s">
        <v>1105</v>
      </c>
      <c r="H385" s="140">
        <v>1</v>
      </c>
      <c r="I385" s="519">
        <v>0.25</v>
      </c>
      <c r="J385" s="519"/>
      <c r="K385" s="519"/>
      <c r="L385" s="488">
        <v>0.25</v>
      </c>
      <c r="M385" s="62" t="s">
        <v>1441</v>
      </c>
      <c r="N385" s="32" t="s">
        <v>169</v>
      </c>
      <c r="O385" s="32" t="s">
        <v>392</v>
      </c>
      <c r="P385" s="32" t="s">
        <v>1442</v>
      </c>
      <c r="Q385" s="61"/>
      <c r="R385" s="468"/>
    </row>
    <row r="386" spans="1:18" ht="45" hidden="1">
      <c r="A386" s="531" t="s">
        <v>1443</v>
      </c>
      <c r="B386" s="576" t="s">
        <v>30</v>
      </c>
      <c r="C386" s="192" t="s">
        <v>1444</v>
      </c>
      <c r="D386" s="59" t="s">
        <v>670</v>
      </c>
      <c r="E386" s="469"/>
      <c r="F386" s="59" t="s">
        <v>1445</v>
      </c>
      <c r="G386" s="32" t="s">
        <v>1105</v>
      </c>
      <c r="H386" s="470">
        <v>4</v>
      </c>
      <c r="I386" s="472"/>
      <c r="J386" s="472"/>
      <c r="K386" s="472">
        <v>1</v>
      </c>
      <c r="L386" s="472"/>
      <c r="M386" s="62"/>
      <c r="N386" s="32" t="s">
        <v>169</v>
      </c>
      <c r="O386" s="32" t="s">
        <v>392</v>
      </c>
      <c r="P386" s="453"/>
      <c r="Q386" s="61"/>
      <c r="R386" s="94"/>
    </row>
    <row r="387" spans="1:18" ht="45" hidden="1">
      <c r="A387" s="531"/>
      <c r="B387" s="576"/>
      <c r="C387" s="192" t="s">
        <v>1446</v>
      </c>
      <c r="D387" s="59" t="s">
        <v>704</v>
      </c>
      <c r="E387" s="469"/>
      <c r="F387" s="59" t="s">
        <v>1447</v>
      </c>
      <c r="G387" s="32" t="s">
        <v>1105</v>
      </c>
      <c r="H387" s="470">
        <v>4</v>
      </c>
      <c r="I387" s="472"/>
      <c r="J387" s="472"/>
      <c r="K387" s="472">
        <v>1</v>
      </c>
      <c r="L387" s="472"/>
      <c r="M387" s="62"/>
      <c r="N387" s="32" t="s">
        <v>169</v>
      </c>
      <c r="O387" s="32" t="s">
        <v>392</v>
      </c>
      <c r="P387" s="453"/>
      <c r="Q387" s="61"/>
      <c r="R387" s="94"/>
    </row>
    <row r="388" spans="1:18" ht="45" hidden="1">
      <c r="A388" s="531"/>
      <c r="B388" s="576"/>
      <c r="C388" s="192" t="s">
        <v>1448</v>
      </c>
      <c r="D388" s="59" t="s">
        <v>1449</v>
      </c>
      <c r="E388" s="469"/>
      <c r="F388" s="59" t="s">
        <v>1450</v>
      </c>
      <c r="G388" s="32" t="s">
        <v>1105</v>
      </c>
      <c r="H388" s="470">
        <v>4</v>
      </c>
      <c r="I388" s="472"/>
      <c r="J388" s="472"/>
      <c r="K388" s="472">
        <v>1</v>
      </c>
      <c r="L388" s="472"/>
      <c r="M388" s="62"/>
      <c r="N388" s="32" t="s">
        <v>169</v>
      </c>
      <c r="O388" s="32" t="s">
        <v>392</v>
      </c>
      <c r="P388" s="453"/>
      <c r="Q388" s="61"/>
      <c r="R388" s="94"/>
    </row>
    <row r="389" spans="1:18" ht="165">
      <c r="A389" s="452" t="s">
        <v>1451</v>
      </c>
      <c r="B389" s="517" t="s">
        <v>1452</v>
      </c>
      <c r="C389" s="608"/>
      <c r="D389" s="32" t="s">
        <v>1453</v>
      </c>
      <c r="E389" s="453">
        <v>0</v>
      </c>
      <c r="F389" s="59" t="s">
        <v>1440</v>
      </c>
      <c r="G389" s="32" t="s">
        <v>1105</v>
      </c>
      <c r="H389" s="140">
        <v>1</v>
      </c>
      <c r="I389" s="519">
        <v>0.25</v>
      </c>
      <c r="J389" s="519"/>
      <c r="K389" s="519"/>
      <c r="L389" s="488">
        <v>0.26</v>
      </c>
      <c r="M389" s="62" t="s">
        <v>1454</v>
      </c>
      <c r="N389" s="32" t="s">
        <v>169</v>
      </c>
      <c r="O389" s="32" t="s">
        <v>392</v>
      </c>
      <c r="P389" s="32" t="s">
        <v>1455</v>
      </c>
      <c r="Q389" s="61"/>
      <c r="R389" s="439"/>
    </row>
    <row r="390" spans="1:18" ht="45" hidden="1">
      <c r="A390" s="531" t="s">
        <v>1456</v>
      </c>
      <c r="B390" s="576" t="s">
        <v>30</v>
      </c>
      <c r="C390" s="192" t="s">
        <v>1457</v>
      </c>
      <c r="D390" s="59" t="s">
        <v>1083</v>
      </c>
      <c r="E390" s="469"/>
      <c r="F390" s="59" t="s">
        <v>1458</v>
      </c>
      <c r="G390" s="32" t="s">
        <v>1105</v>
      </c>
      <c r="H390" s="470">
        <v>4</v>
      </c>
      <c r="I390" s="472"/>
      <c r="J390" s="472"/>
      <c r="K390" s="472">
        <v>1</v>
      </c>
      <c r="L390" s="472"/>
      <c r="M390" s="62"/>
      <c r="N390" s="32" t="s">
        <v>169</v>
      </c>
      <c r="O390" s="32" t="s">
        <v>392</v>
      </c>
      <c r="P390" s="453"/>
      <c r="Q390" s="61"/>
      <c r="R390" s="94"/>
    </row>
    <row r="391" spans="1:18" ht="45" hidden="1">
      <c r="A391" s="531"/>
      <c r="B391" s="576"/>
      <c r="C391" s="192" t="s">
        <v>1459</v>
      </c>
      <c r="D391" s="59" t="s">
        <v>624</v>
      </c>
      <c r="E391" s="469"/>
      <c r="F391" s="59" t="s">
        <v>1460</v>
      </c>
      <c r="G391" s="32" t="s">
        <v>1105</v>
      </c>
      <c r="H391" s="470">
        <v>4</v>
      </c>
      <c r="I391" s="472"/>
      <c r="J391" s="472"/>
      <c r="K391" s="472">
        <v>1</v>
      </c>
      <c r="L391" s="472"/>
      <c r="M391" s="477"/>
      <c r="N391" s="32" t="s">
        <v>169</v>
      </c>
      <c r="O391" s="32" t="s">
        <v>392</v>
      </c>
      <c r="P391" s="453"/>
      <c r="Q391" s="61"/>
      <c r="R391" s="94"/>
    </row>
    <row r="392" spans="1:18" ht="210">
      <c r="A392" s="452" t="s">
        <v>1461</v>
      </c>
      <c r="B392" s="517" t="s">
        <v>1462</v>
      </c>
      <c r="C392" s="608"/>
      <c r="D392" s="32" t="s">
        <v>1463</v>
      </c>
      <c r="E392" s="453">
        <v>0</v>
      </c>
      <c r="F392" s="59" t="s">
        <v>1464</v>
      </c>
      <c r="G392" s="32" t="s">
        <v>1105</v>
      </c>
      <c r="H392" s="140">
        <v>1</v>
      </c>
      <c r="I392" s="519">
        <v>0.25</v>
      </c>
      <c r="J392" s="519"/>
      <c r="K392" s="519"/>
      <c r="L392" s="488">
        <v>0.25</v>
      </c>
      <c r="M392" s="62" t="s">
        <v>1465</v>
      </c>
      <c r="N392" s="32" t="s">
        <v>169</v>
      </c>
      <c r="O392" s="32" t="s">
        <v>392</v>
      </c>
      <c r="P392" s="32" t="s">
        <v>1178</v>
      </c>
      <c r="Q392" s="475" t="s">
        <v>1466</v>
      </c>
      <c r="R392" s="439"/>
    </row>
  </sheetData>
  <mergeCells count="294">
    <mergeCell ref="B389:C389"/>
    <mergeCell ref="I389:K389"/>
    <mergeCell ref="A390:A391"/>
    <mergeCell ref="B390:B391"/>
    <mergeCell ref="B392:C392"/>
    <mergeCell ref="I392:K392"/>
    <mergeCell ref="A382:A384"/>
    <mergeCell ref="B382:B384"/>
    <mergeCell ref="B385:C385"/>
    <mergeCell ref="I385:K385"/>
    <mergeCell ref="A386:A388"/>
    <mergeCell ref="B386:B388"/>
    <mergeCell ref="B377:C377"/>
    <mergeCell ref="I377:K377"/>
    <mergeCell ref="A378:A380"/>
    <mergeCell ref="B378:B380"/>
    <mergeCell ref="B381:C381"/>
    <mergeCell ref="I381:K381"/>
    <mergeCell ref="A366:A370"/>
    <mergeCell ref="B366:B370"/>
    <mergeCell ref="B371:C371"/>
    <mergeCell ref="I371:K371"/>
    <mergeCell ref="A372:A376"/>
    <mergeCell ref="B372:B376"/>
    <mergeCell ref="B359:C359"/>
    <mergeCell ref="I359:K359"/>
    <mergeCell ref="A360:A364"/>
    <mergeCell ref="B360:B364"/>
    <mergeCell ref="B365:C365"/>
    <mergeCell ref="I365:K365"/>
    <mergeCell ref="A348:A352"/>
    <mergeCell ref="B348:B352"/>
    <mergeCell ref="B353:C353"/>
    <mergeCell ref="I353:K353"/>
    <mergeCell ref="A354:A358"/>
    <mergeCell ref="B354:B358"/>
    <mergeCell ref="B341:C341"/>
    <mergeCell ref="I341:K341"/>
    <mergeCell ref="A342:A346"/>
    <mergeCell ref="B342:B346"/>
    <mergeCell ref="B347:C347"/>
    <mergeCell ref="I347:K347"/>
    <mergeCell ref="A330:A334"/>
    <mergeCell ref="B330:B334"/>
    <mergeCell ref="B335:C335"/>
    <mergeCell ref="I335:K335"/>
    <mergeCell ref="A336:A340"/>
    <mergeCell ref="B336:B340"/>
    <mergeCell ref="B323:C323"/>
    <mergeCell ref="I323:K323"/>
    <mergeCell ref="A324:A328"/>
    <mergeCell ref="B324:B328"/>
    <mergeCell ref="B329:C329"/>
    <mergeCell ref="I329:K329"/>
    <mergeCell ref="A312:A316"/>
    <mergeCell ref="B312:B316"/>
    <mergeCell ref="B317:C317"/>
    <mergeCell ref="I317:K317"/>
    <mergeCell ref="A318:A322"/>
    <mergeCell ref="B318:B322"/>
    <mergeCell ref="B305:C305"/>
    <mergeCell ref="I305:K305"/>
    <mergeCell ref="A306:A310"/>
    <mergeCell ref="B306:B310"/>
    <mergeCell ref="B311:C311"/>
    <mergeCell ref="I311:K311"/>
    <mergeCell ref="A294:A298"/>
    <mergeCell ref="B294:B298"/>
    <mergeCell ref="B299:C299"/>
    <mergeCell ref="I299:K299"/>
    <mergeCell ref="A300:A304"/>
    <mergeCell ref="B300:B304"/>
    <mergeCell ref="B287:C287"/>
    <mergeCell ref="I287:K287"/>
    <mergeCell ref="A288:A292"/>
    <mergeCell ref="B288:B292"/>
    <mergeCell ref="B293:C293"/>
    <mergeCell ref="I293:K293"/>
    <mergeCell ref="A276:A280"/>
    <mergeCell ref="B276:B280"/>
    <mergeCell ref="B281:C281"/>
    <mergeCell ref="I281:K281"/>
    <mergeCell ref="A282:A286"/>
    <mergeCell ref="B282:B286"/>
    <mergeCell ref="B269:C269"/>
    <mergeCell ref="I269:K269"/>
    <mergeCell ref="A270:A274"/>
    <mergeCell ref="B270:B274"/>
    <mergeCell ref="B275:C275"/>
    <mergeCell ref="I275:K275"/>
    <mergeCell ref="A258:A262"/>
    <mergeCell ref="B258:B262"/>
    <mergeCell ref="B263:C263"/>
    <mergeCell ref="I263:K263"/>
    <mergeCell ref="A264:A268"/>
    <mergeCell ref="B264:B268"/>
    <mergeCell ref="B251:C251"/>
    <mergeCell ref="I251:K251"/>
    <mergeCell ref="A252:A256"/>
    <mergeCell ref="B252:B256"/>
    <mergeCell ref="B257:C257"/>
    <mergeCell ref="I257:K257"/>
    <mergeCell ref="A240:A244"/>
    <mergeCell ref="B240:B244"/>
    <mergeCell ref="B245:C245"/>
    <mergeCell ref="I245:K245"/>
    <mergeCell ref="A246:A250"/>
    <mergeCell ref="B246:B250"/>
    <mergeCell ref="B233:C233"/>
    <mergeCell ref="I233:K233"/>
    <mergeCell ref="A234:A238"/>
    <mergeCell ref="B234:B238"/>
    <mergeCell ref="B239:C239"/>
    <mergeCell ref="I239:K239"/>
    <mergeCell ref="A222:A226"/>
    <mergeCell ref="B222:B226"/>
    <mergeCell ref="B227:C227"/>
    <mergeCell ref="I227:K227"/>
    <mergeCell ref="A228:A232"/>
    <mergeCell ref="B228:B232"/>
    <mergeCell ref="B215:C215"/>
    <mergeCell ref="I215:K215"/>
    <mergeCell ref="A216:A220"/>
    <mergeCell ref="B216:B220"/>
    <mergeCell ref="B221:C221"/>
    <mergeCell ref="I221:K221"/>
    <mergeCell ref="A204:A208"/>
    <mergeCell ref="B204:B208"/>
    <mergeCell ref="B209:C209"/>
    <mergeCell ref="I209:K209"/>
    <mergeCell ref="A210:A214"/>
    <mergeCell ref="B210:B214"/>
    <mergeCell ref="B197:C197"/>
    <mergeCell ref="I197:K197"/>
    <mergeCell ref="A198:A202"/>
    <mergeCell ref="B198:B202"/>
    <mergeCell ref="B203:C203"/>
    <mergeCell ref="I203:K203"/>
    <mergeCell ref="A186:A190"/>
    <mergeCell ref="B186:B190"/>
    <mergeCell ref="B191:C191"/>
    <mergeCell ref="I191:K191"/>
    <mergeCell ref="A192:A196"/>
    <mergeCell ref="B192:B196"/>
    <mergeCell ref="B179:C179"/>
    <mergeCell ref="I179:K179"/>
    <mergeCell ref="A180:A184"/>
    <mergeCell ref="B180:B184"/>
    <mergeCell ref="B185:C185"/>
    <mergeCell ref="I185:K185"/>
    <mergeCell ref="A168:A172"/>
    <mergeCell ref="B168:B172"/>
    <mergeCell ref="B173:C173"/>
    <mergeCell ref="I173:K173"/>
    <mergeCell ref="A174:A178"/>
    <mergeCell ref="B174:B178"/>
    <mergeCell ref="B161:C161"/>
    <mergeCell ref="I161:K161"/>
    <mergeCell ref="A162:A166"/>
    <mergeCell ref="B162:B166"/>
    <mergeCell ref="B167:C167"/>
    <mergeCell ref="I167:K167"/>
    <mergeCell ref="A150:A154"/>
    <mergeCell ref="B150:B154"/>
    <mergeCell ref="B155:C155"/>
    <mergeCell ref="I155:K155"/>
    <mergeCell ref="A156:A160"/>
    <mergeCell ref="B156:B160"/>
    <mergeCell ref="B143:C143"/>
    <mergeCell ref="I143:K143"/>
    <mergeCell ref="A144:A148"/>
    <mergeCell ref="B144:B148"/>
    <mergeCell ref="B149:C149"/>
    <mergeCell ref="I149:K149"/>
    <mergeCell ref="A132:A136"/>
    <mergeCell ref="B132:B136"/>
    <mergeCell ref="B137:C137"/>
    <mergeCell ref="I137:K137"/>
    <mergeCell ref="A138:A142"/>
    <mergeCell ref="B138:B142"/>
    <mergeCell ref="B125:C125"/>
    <mergeCell ref="I125:K125"/>
    <mergeCell ref="A126:A130"/>
    <mergeCell ref="B126:B130"/>
    <mergeCell ref="B131:C131"/>
    <mergeCell ref="I131:K131"/>
    <mergeCell ref="A114:A118"/>
    <mergeCell ref="B114:B118"/>
    <mergeCell ref="B119:C119"/>
    <mergeCell ref="I119:K119"/>
    <mergeCell ref="A120:A124"/>
    <mergeCell ref="B120:B124"/>
    <mergeCell ref="B107:C107"/>
    <mergeCell ref="I107:K107"/>
    <mergeCell ref="A108:A112"/>
    <mergeCell ref="B108:B112"/>
    <mergeCell ref="B113:C113"/>
    <mergeCell ref="I113:K113"/>
    <mergeCell ref="A96:A100"/>
    <mergeCell ref="B96:B100"/>
    <mergeCell ref="B101:C101"/>
    <mergeCell ref="I101:K101"/>
    <mergeCell ref="A102:A106"/>
    <mergeCell ref="B102:B106"/>
    <mergeCell ref="B89:C89"/>
    <mergeCell ref="I89:K89"/>
    <mergeCell ref="A90:A94"/>
    <mergeCell ref="B90:B94"/>
    <mergeCell ref="B95:C95"/>
    <mergeCell ref="I95:K95"/>
    <mergeCell ref="A78:A82"/>
    <mergeCell ref="B78:B82"/>
    <mergeCell ref="B83:C83"/>
    <mergeCell ref="I83:K83"/>
    <mergeCell ref="A84:A88"/>
    <mergeCell ref="B84:B88"/>
    <mergeCell ref="B71:C71"/>
    <mergeCell ref="I71:K71"/>
    <mergeCell ref="A72:A76"/>
    <mergeCell ref="B72:B76"/>
    <mergeCell ref="B77:C77"/>
    <mergeCell ref="I77:K77"/>
    <mergeCell ref="A60:A64"/>
    <mergeCell ref="B60:B64"/>
    <mergeCell ref="B65:C65"/>
    <mergeCell ref="I65:K65"/>
    <mergeCell ref="A66:A70"/>
    <mergeCell ref="B66:B70"/>
    <mergeCell ref="B53:C53"/>
    <mergeCell ref="I53:K53"/>
    <mergeCell ref="A54:A58"/>
    <mergeCell ref="B54:B58"/>
    <mergeCell ref="B59:C59"/>
    <mergeCell ref="I59:K59"/>
    <mergeCell ref="A42:A46"/>
    <mergeCell ref="B42:B46"/>
    <mergeCell ref="B47:C47"/>
    <mergeCell ref="I47:K47"/>
    <mergeCell ref="A48:A52"/>
    <mergeCell ref="B48:B52"/>
    <mergeCell ref="B35:C35"/>
    <mergeCell ref="I35:K35"/>
    <mergeCell ref="A36:A40"/>
    <mergeCell ref="B36:B40"/>
    <mergeCell ref="B41:C41"/>
    <mergeCell ref="I41:K41"/>
    <mergeCell ref="B31:C31"/>
    <mergeCell ref="I31:K31"/>
    <mergeCell ref="A32:A34"/>
    <mergeCell ref="B32:B34"/>
    <mergeCell ref="Q32:Q34"/>
    <mergeCell ref="R32:R34"/>
    <mergeCell ref="B27:C27"/>
    <mergeCell ref="I27:K27"/>
    <mergeCell ref="A28:A30"/>
    <mergeCell ref="B28:B30"/>
    <mergeCell ref="Q28:Q30"/>
    <mergeCell ref="R28:R30"/>
    <mergeCell ref="B24:C24"/>
    <mergeCell ref="I24:K24"/>
    <mergeCell ref="A25:A26"/>
    <mergeCell ref="B25:B26"/>
    <mergeCell ref="Q25:Q26"/>
    <mergeCell ref="R25:R26"/>
    <mergeCell ref="A21:A23"/>
    <mergeCell ref="B21:B23"/>
    <mergeCell ref="Q21:Q23"/>
    <mergeCell ref="R21:R23"/>
    <mergeCell ref="Q13:Q15"/>
    <mergeCell ref="R13:R15"/>
    <mergeCell ref="B16:C16"/>
    <mergeCell ref="I16:K16"/>
    <mergeCell ref="A17:A19"/>
    <mergeCell ref="B17:B19"/>
    <mergeCell ref="Q17:Q19"/>
    <mergeCell ref="R17:R19"/>
    <mergeCell ref="A13:A15"/>
    <mergeCell ref="B13:B15"/>
    <mergeCell ref="A7:R8"/>
    <mergeCell ref="B10:L10"/>
    <mergeCell ref="M10:P10"/>
    <mergeCell ref="Q10:R10"/>
    <mergeCell ref="A9:R9"/>
    <mergeCell ref="B20:C20"/>
    <mergeCell ref="I20:K20"/>
    <mergeCell ref="G1:R4"/>
    <mergeCell ref="T3:V3"/>
    <mergeCell ref="T4:V4"/>
    <mergeCell ref="H5:M5"/>
    <mergeCell ref="P5:Q5"/>
    <mergeCell ref="B11:C11"/>
    <mergeCell ref="I11:K11"/>
    <mergeCell ref="B12:C12"/>
    <mergeCell ref="I12:K12"/>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D0136-A245-4487-BC4E-B3A1A8CFD8CC}">
  <sheetPr>
    <tabColor theme="4" tint="0.79998168889431442"/>
  </sheetPr>
  <dimension ref="A1:V20"/>
  <sheetViews>
    <sheetView topLeftCell="A5" zoomScale="40" zoomScaleNormal="40" zoomScaleSheetLayoutView="100" zoomScalePageLayoutView="70" workbookViewId="0">
      <selection activeCell="L87" sqref="L87"/>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32" bestFit="1" customWidth="1"/>
    <col min="9" max="11" width="3.28515625" style="133" customWidth="1"/>
    <col min="12" max="12" width="9.85546875" style="133"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512" t="s">
        <v>1474</v>
      </c>
      <c r="H1" s="512"/>
      <c r="I1" s="512"/>
      <c r="J1" s="512"/>
      <c r="K1" s="512"/>
      <c r="L1" s="512"/>
      <c r="M1" s="512"/>
      <c r="N1" s="512"/>
      <c r="O1" s="512"/>
      <c r="P1" s="512"/>
      <c r="Q1" s="512"/>
      <c r="R1" s="512"/>
    </row>
    <row r="2" spans="1:22" ht="19.5" customHeight="1">
      <c r="A2" s="1"/>
      <c r="B2" s="3"/>
      <c r="C2" s="3"/>
      <c r="D2" s="3"/>
      <c r="E2" s="3"/>
      <c r="F2" s="3"/>
      <c r="G2" s="512"/>
      <c r="H2" s="512"/>
      <c r="I2" s="512"/>
      <c r="J2" s="512"/>
      <c r="K2" s="512"/>
      <c r="L2" s="512"/>
      <c r="M2" s="512"/>
      <c r="N2" s="512"/>
      <c r="O2" s="512"/>
      <c r="P2" s="512"/>
      <c r="Q2" s="512"/>
      <c r="R2" s="512"/>
    </row>
    <row r="3" spans="1:22" ht="19.5" customHeight="1">
      <c r="A3" s="1"/>
      <c r="B3" s="4"/>
      <c r="C3" s="3"/>
      <c r="D3" s="3"/>
      <c r="E3" s="3"/>
      <c r="F3" s="3"/>
      <c r="G3" s="512"/>
      <c r="H3" s="512"/>
      <c r="I3" s="512"/>
      <c r="J3" s="512"/>
      <c r="K3" s="512"/>
      <c r="L3" s="512"/>
      <c r="M3" s="512"/>
      <c r="N3" s="512"/>
      <c r="O3" s="512"/>
      <c r="P3" s="512"/>
      <c r="Q3" s="512"/>
      <c r="R3" s="512"/>
      <c r="T3" s="513"/>
      <c r="U3" s="513"/>
      <c r="V3" s="513"/>
    </row>
    <row r="4" spans="1:22" ht="36" customHeight="1" thickBot="1">
      <c r="A4" s="1"/>
      <c r="B4" s="5"/>
      <c r="C4" s="5"/>
      <c r="D4" s="5"/>
      <c r="E4" s="5"/>
      <c r="F4" s="5"/>
      <c r="G4" s="512"/>
      <c r="H4" s="512"/>
      <c r="I4" s="512"/>
      <c r="J4" s="512"/>
      <c r="K4" s="512"/>
      <c r="L4" s="512"/>
      <c r="M4" s="512"/>
      <c r="N4" s="512"/>
      <c r="O4" s="512"/>
      <c r="P4" s="512"/>
      <c r="Q4" s="512"/>
      <c r="R4" s="512"/>
      <c r="T4" s="514"/>
      <c r="U4" s="514"/>
      <c r="V4" s="514"/>
    </row>
    <row r="5" spans="1:22" ht="19.5" thickTop="1">
      <c r="A5" s="6"/>
      <c r="B5" s="7"/>
      <c r="C5" s="8"/>
      <c r="D5" s="9"/>
      <c r="E5" s="9"/>
      <c r="F5" s="9"/>
      <c r="G5" s="9"/>
      <c r="H5" s="515"/>
      <c r="I5" s="515"/>
      <c r="J5" s="515"/>
      <c r="K5" s="515"/>
      <c r="L5" s="515"/>
      <c r="M5" s="515"/>
      <c r="N5" s="9"/>
      <c r="O5" s="9"/>
      <c r="P5" s="516"/>
      <c r="Q5" s="516"/>
      <c r="R5" s="10"/>
    </row>
    <row r="6" spans="1:22" ht="9" customHeight="1" thickBot="1">
      <c r="A6" s="11"/>
      <c r="B6" s="12"/>
      <c r="C6" s="13"/>
      <c r="D6" s="14"/>
      <c r="E6" s="14"/>
      <c r="F6" s="15"/>
      <c r="G6" s="14"/>
      <c r="H6" s="16"/>
      <c r="I6" s="17"/>
      <c r="J6" s="17"/>
      <c r="K6" s="18"/>
      <c r="L6" s="18"/>
      <c r="M6" s="14"/>
      <c r="N6" s="19"/>
      <c r="O6" s="19"/>
      <c r="P6" s="12"/>
      <c r="Q6" s="12"/>
      <c r="R6" s="12"/>
    </row>
    <row r="7" spans="1:22" ht="15.75" customHeight="1" thickTop="1">
      <c r="A7" s="506" t="s">
        <v>1467</v>
      </c>
      <c r="B7" s="507"/>
      <c r="C7" s="507"/>
      <c r="D7" s="507"/>
      <c r="E7" s="507"/>
      <c r="F7" s="507"/>
      <c r="G7" s="507"/>
      <c r="H7" s="507"/>
      <c r="I7" s="507"/>
      <c r="J7" s="507"/>
      <c r="K7" s="507"/>
      <c r="L7" s="507"/>
      <c r="M7" s="507"/>
      <c r="N7" s="507"/>
      <c r="O7" s="507"/>
      <c r="P7" s="507"/>
      <c r="Q7" s="507"/>
      <c r="R7" s="508"/>
    </row>
    <row r="8" spans="1:22" ht="15.75" customHeight="1" thickBot="1">
      <c r="A8" s="509"/>
      <c r="B8" s="510"/>
      <c r="C8" s="510"/>
      <c r="D8" s="510"/>
      <c r="E8" s="510"/>
      <c r="F8" s="510"/>
      <c r="G8" s="510"/>
      <c r="H8" s="510"/>
      <c r="I8" s="510"/>
      <c r="J8" s="510"/>
      <c r="K8" s="510"/>
      <c r="L8" s="510"/>
      <c r="M8" s="510"/>
      <c r="N8" s="510"/>
      <c r="O8" s="510"/>
      <c r="P8" s="510"/>
      <c r="Q8" s="510"/>
      <c r="R8" s="511"/>
    </row>
    <row r="9" spans="1:22" ht="19.5" thickTop="1">
      <c r="A9" s="478"/>
      <c r="B9" s="20"/>
      <c r="C9" s="21"/>
      <c r="D9" s="22"/>
      <c r="E9" s="22"/>
      <c r="F9" s="22"/>
      <c r="G9" s="22"/>
      <c r="H9" s="23"/>
      <c r="I9" s="24"/>
      <c r="J9" s="24"/>
      <c r="K9" s="24"/>
      <c r="L9" s="24"/>
      <c r="M9" s="22"/>
      <c r="N9" s="22"/>
      <c r="O9" s="22"/>
      <c r="P9" s="25"/>
      <c r="Q9" s="25"/>
      <c r="R9" s="25"/>
    </row>
    <row r="10" spans="1:22" ht="38.25" hidden="1">
      <c r="A10" s="597" t="s">
        <v>563</v>
      </c>
      <c r="B10" s="598"/>
      <c r="C10" s="223" t="s">
        <v>564</v>
      </c>
      <c r="D10" s="224">
        <v>1</v>
      </c>
      <c r="E10" s="224">
        <v>1</v>
      </c>
      <c r="F10" s="223" t="s">
        <v>439</v>
      </c>
      <c r="G10" s="224" t="s">
        <v>466</v>
      </c>
      <c r="H10" s="191">
        <v>1</v>
      </c>
      <c r="I10" s="209">
        <v>1</v>
      </c>
      <c r="J10" s="209"/>
      <c r="K10" s="209"/>
      <c r="L10" s="209"/>
      <c r="M10" s="222" t="s">
        <v>445</v>
      </c>
      <c r="N10" s="225" t="s">
        <v>25</v>
      </c>
      <c r="O10" s="225" t="s">
        <v>360</v>
      </c>
      <c r="P10" s="225" t="s">
        <v>446</v>
      </c>
      <c r="Q10" s="226"/>
      <c r="R10" s="226"/>
    </row>
    <row r="11" spans="1:22" ht="38.25" hidden="1">
      <c r="A11" s="597"/>
      <c r="B11" s="598"/>
      <c r="C11" s="223" t="s">
        <v>565</v>
      </c>
      <c r="D11" s="224">
        <v>1</v>
      </c>
      <c r="E11" s="224">
        <v>1</v>
      </c>
      <c r="F11" s="223" t="s">
        <v>439</v>
      </c>
      <c r="G11" s="224" t="s">
        <v>466</v>
      </c>
      <c r="H11" s="191">
        <v>1</v>
      </c>
      <c r="I11" s="209">
        <v>1</v>
      </c>
      <c r="J11" s="209"/>
      <c r="K11" s="209"/>
      <c r="L11" s="209"/>
      <c r="M11" s="222" t="s">
        <v>445</v>
      </c>
      <c r="N11" s="225" t="s">
        <v>25</v>
      </c>
      <c r="O11" s="225" t="s">
        <v>360</v>
      </c>
      <c r="P11" s="225" t="s">
        <v>446</v>
      </c>
      <c r="Q11" s="226"/>
      <c r="R11" s="226"/>
    </row>
    <row r="12" spans="1:22" ht="38.25" hidden="1">
      <c r="A12" s="597"/>
      <c r="B12" s="598"/>
      <c r="C12" s="223" t="s">
        <v>566</v>
      </c>
      <c r="D12" s="224">
        <v>1</v>
      </c>
      <c r="E12" s="224">
        <v>1</v>
      </c>
      <c r="F12" s="223" t="s">
        <v>439</v>
      </c>
      <c r="G12" s="224" t="s">
        <v>466</v>
      </c>
      <c r="H12" s="191">
        <v>1</v>
      </c>
      <c r="I12" s="209">
        <v>1</v>
      </c>
      <c r="J12" s="209"/>
      <c r="K12" s="209"/>
      <c r="L12" s="209"/>
      <c r="M12" s="222" t="s">
        <v>445</v>
      </c>
      <c r="N12" s="225" t="s">
        <v>25</v>
      </c>
      <c r="O12" s="225" t="s">
        <v>360</v>
      </c>
      <c r="P12" s="225" t="s">
        <v>446</v>
      </c>
      <c r="Q12" s="226"/>
      <c r="R12" s="226"/>
    </row>
    <row r="13" spans="1:22" ht="38.25" hidden="1">
      <c r="A13" s="597"/>
      <c r="B13" s="598"/>
      <c r="C13" s="223" t="s">
        <v>567</v>
      </c>
      <c r="D13" s="224">
        <v>1</v>
      </c>
      <c r="E13" s="224">
        <v>1</v>
      </c>
      <c r="F13" s="223" t="s">
        <v>439</v>
      </c>
      <c r="G13" s="224" t="s">
        <v>466</v>
      </c>
      <c r="H13" s="191">
        <v>1</v>
      </c>
      <c r="I13" s="209">
        <v>1</v>
      </c>
      <c r="J13" s="209"/>
      <c r="K13" s="209"/>
      <c r="L13" s="209"/>
      <c r="M13" s="222" t="s">
        <v>445</v>
      </c>
      <c r="N13" s="225" t="s">
        <v>25</v>
      </c>
      <c r="O13" s="225" t="s">
        <v>360</v>
      </c>
      <c r="P13" s="225" t="s">
        <v>446</v>
      </c>
      <c r="Q13" s="226"/>
      <c r="R13" s="226"/>
    </row>
    <row r="14" spans="1:22">
      <c r="A14" s="624"/>
      <c r="B14" s="625"/>
      <c r="C14" s="625"/>
      <c r="D14" s="625"/>
      <c r="E14" s="625"/>
      <c r="F14" s="625"/>
      <c r="G14" s="625"/>
      <c r="H14" s="625"/>
      <c r="I14" s="625"/>
      <c r="J14" s="625"/>
      <c r="K14" s="625"/>
      <c r="L14" s="625"/>
      <c r="M14" s="625"/>
      <c r="N14" s="625"/>
      <c r="O14" s="625"/>
      <c r="P14" s="625"/>
      <c r="Q14" s="625"/>
      <c r="R14" s="626"/>
    </row>
    <row r="15" spans="1:22">
      <c r="A15" s="627" t="s">
        <v>1468</v>
      </c>
      <c r="B15" s="627"/>
      <c r="C15" s="627"/>
      <c r="D15" s="627"/>
      <c r="E15" s="627"/>
      <c r="F15" s="627"/>
      <c r="G15" s="627"/>
      <c r="H15" s="627"/>
      <c r="I15" s="627"/>
      <c r="J15" s="627"/>
      <c r="K15" s="627"/>
      <c r="L15" s="627"/>
      <c r="M15" s="627"/>
      <c r="N15" s="627"/>
      <c r="O15" s="627"/>
      <c r="P15" s="627"/>
      <c r="Q15" s="627"/>
      <c r="R15" s="627"/>
    </row>
    <row r="16" spans="1:22">
      <c r="A16" s="627"/>
      <c r="B16" s="627"/>
      <c r="C16" s="627"/>
      <c r="D16" s="627"/>
      <c r="E16" s="627"/>
      <c r="F16" s="627"/>
      <c r="G16" s="627"/>
      <c r="H16" s="627"/>
      <c r="I16" s="627"/>
      <c r="J16" s="627"/>
      <c r="K16" s="627"/>
      <c r="L16" s="627"/>
      <c r="M16" s="627"/>
      <c r="N16" s="627"/>
      <c r="O16" s="627"/>
      <c r="P16" s="627"/>
      <c r="Q16" s="627"/>
      <c r="R16" s="627"/>
    </row>
    <row r="17" spans="1:18" ht="18.75">
      <c r="A17" s="628"/>
      <c r="B17" s="629"/>
      <c r="C17" s="629"/>
      <c r="D17" s="629"/>
      <c r="E17" s="629"/>
      <c r="F17" s="629"/>
      <c r="G17" s="629"/>
      <c r="H17" s="629"/>
      <c r="I17" s="629"/>
      <c r="J17" s="629"/>
      <c r="K17" s="629"/>
      <c r="L17" s="629"/>
      <c r="M17" s="629"/>
      <c r="N17" s="629"/>
      <c r="O17" s="629"/>
      <c r="P17" s="629"/>
      <c r="Q17" s="629"/>
      <c r="R17" s="630"/>
    </row>
    <row r="18" spans="1:18" ht="28.5">
      <c r="A18" s="479" t="s">
        <v>1</v>
      </c>
      <c r="B18" s="631" t="s">
        <v>2</v>
      </c>
      <c r="C18" s="632"/>
      <c r="D18" s="632"/>
      <c r="E18" s="632"/>
      <c r="F18" s="632"/>
      <c r="G18" s="632"/>
      <c r="H18" s="632"/>
      <c r="I18" s="632"/>
      <c r="J18" s="632"/>
      <c r="K18" s="632"/>
      <c r="L18" s="632"/>
      <c r="M18" s="631" t="s">
        <v>3</v>
      </c>
      <c r="N18" s="632"/>
      <c r="O18" s="632"/>
      <c r="P18" s="632"/>
      <c r="Q18" s="633" t="s">
        <v>4</v>
      </c>
      <c r="R18" s="632"/>
    </row>
    <row r="19" spans="1:18" ht="42" customHeight="1">
      <c r="A19" s="135" t="s">
        <v>6</v>
      </c>
      <c r="B19" s="529" t="s">
        <v>7</v>
      </c>
      <c r="C19" s="634"/>
      <c r="D19" s="28" t="s">
        <v>8</v>
      </c>
      <c r="E19" s="28" t="s">
        <v>729</v>
      </c>
      <c r="F19" s="28" t="s">
        <v>10</v>
      </c>
      <c r="G19" s="28" t="s">
        <v>11</v>
      </c>
      <c r="H19" s="29" t="s">
        <v>12</v>
      </c>
      <c r="I19" s="523" t="s">
        <v>1473</v>
      </c>
      <c r="J19" s="523"/>
      <c r="K19" s="523"/>
      <c r="L19" s="487" t="s">
        <v>1472</v>
      </c>
      <c r="M19" s="30" t="s">
        <v>13</v>
      </c>
      <c r="N19" s="480" t="s">
        <v>14</v>
      </c>
      <c r="O19" s="480" t="s">
        <v>15</v>
      </c>
      <c r="P19" s="30" t="s">
        <v>16</v>
      </c>
      <c r="Q19" s="480" t="s">
        <v>17</v>
      </c>
      <c r="R19" s="30" t="s">
        <v>18</v>
      </c>
    </row>
    <row r="20" spans="1:18" ht="178.5" customHeight="1">
      <c r="A20" s="136">
        <v>1</v>
      </c>
      <c r="B20" s="549" t="s">
        <v>1469</v>
      </c>
      <c r="C20" s="621"/>
      <c r="D20" s="137" t="s">
        <v>20</v>
      </c>
      <c r="E20" s="481">
        <v>0.25</v>
      </c>
      <c r="F20" s="139" t="s">
        <v>608</v>
      </c>
      <c r="G20" s="137">
        <f>+G23</f>
        <v>0</v>
      </c>
      <c r="H20" s="482">
        <v>1</v>
      </c>
      <c r="I20" s="622">
        <v>0.34</v>
      </c>
      <c r="J20" s="623"/>
      <c r="K20" s="623"/>
      <c r="L20" s="503">
        <v>0.28000000000000003</v>
      </c>
      <c r="M20" s="483" t="s">
        <v>1470</v>
      </c>
      <c r="N20" s="484" t="s">
        <v>25</v>
      </c>
      <c r="O20" s="484" t="s">
        <v>122</v>
      </c>
      <c r="P20" s="484" t="s">
        <v>1471</v>
      </c>
      <c r="Q20" s="485">
        <f>+Q22</f>
        <v>0</v>
      </c>
      <c r="R20" s="486">
        <f>+R21</f>
        <v>0</v>
      </c>
    </row>
  </sheetData>
  <mergeCells count="18">
    <mergeCell ref="B20:C20"/>
    <mergeCell ref="I20:K20"/>
    <mergeCell ref="A7:R8"/>
    <mergeCell ref="A10:A13"/>
    <mergeCell ref="B10:B13"/>
    <mergeCell ref="A14:R14"/>
    <mergeCell ref="A15:R16"/>
    <mergeCell ref="A17:R17"/>
    <mergeCell ref="B18:L18"/>
    <mergeCell ref="M18:P18"/>
    <mergeCell ref="Q18:R18"/>
    <mergeCell ref="B19:C19"/>
    <mergeCell ref="I19:K19"/>
    <mergeCell ref="G1:R4"/>
    <mergeCell ref="T3:V3"/>
    <mergeCell ref="T4:V4"/>
    <mergeCell ref="H5:M5"/>
    <mergeCell ref="P5:Q5"/>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41F9-60F7-4BCF-A723-F8ACFE075B21}">
  <sheetPr>
    <tabColor theme="3" tint="0.79998168889431442"/>
  </sheetPr>
  <dimension ref="A1:V49"/>
  <sheetViews>
    <sheetView zoomScale="40" zoomScaleNormal="40" zoomScaleSheetLayoutView="55" zoomScalePageLayoutView="70" workbookViewId="0">
      <selection activeCell="L87" sqref="L87"/>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32" bestFit="1" customWidth="1"/>
    <col min="9" max="11" width="3.28515625" style="133" customWidth="1"/>
    <col min="12" max="12" width="9.85546875" style="133"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512" t="s">
        <v>1474</v>
      </c>
      <c r="H1" s="512"/>
      <c r="I1" s="512"/>
      <c r="J1" s="512"/>
      <c r="K1" s="512"/>
      <c r="L1" s="512"/>
      <c r="M1" s="512"/>
      <c r="N1" s="512"/>
      <c r="O1" s="512"/>
      <c r="P1" s="512"/>
      <c r="Q1" s="512"/>
      <c r="R1" s="512"/>
    </row>
    <row r="2" spans="1:22" ht="19.5" customHeight="1">
      <c r="A2" s="1"/>
      <c r="B2" s="3"/>
      <c r="C2" s="3"/>
      <c r="D2" s="3"/>
      <c r="E2" s="3"/>
      <c r="F2" s="3"/>
      <c r="G2" s="512"/>
      <c r="H2" s="512"/>
      <c r="I2" s="512"/>
      <c r="J2" s="512"/>
      <c r="K2" s="512"/>
      <c r="L2" s="512"/>
      <c r="M2" s="512"/>
      <c r="N2" s="512"/>
      <c r="O2" s="512"/>
      <c r="P2" s="512"/>
      <c r="Q2" s="512"/>
      <c r="R2" s="512"/>
    </row>
    <row r="3" spans="1:22" ht="19.5" customHeight="1">
      <c r="A3" s="1"/>
      <c r="B3" s="4"/>
      <c r="C3" s="3"/>
      <c r="D3" s="3"/>
      <c r="E3" s="3"/>
      <c r="F3" s="3"/>
      <c r="G3" s="512"/>
      <c r="H3" s="512"/>
      <c r="I3" s="512"/>
      <c r="J3" s="512"/>
      <c r="K3" s="512"/>
      <c r="L3" s="512"/>
      <c r="M3" s="512"/>
      <c r="N3" s="512"/>
      <c r="O3" s="512"/>
      <c r="P3" s="512"/>
      <c r="Q3" s="512"/>
      <c r="R3" s="512"/>
      <c r="T3" s="513"/>
      <c r="U3" s="513"/>
      <c r="V3" s="513"/>
    </row>
    <row r="4" spans="1:22" ht="36" customHeight="1" thickBot="1">
      <c r="A4" s="1"/>
      <c r="B4" s="5"/>
      <c r="C4" s="5"/>
      <c r="D4" s="5"/>
      <c r="E4" s="5"/>
      <c r="F4" s="5"/>
      <c r="G4" s="512"/>
      <c r="H4" s="512"/>
      <c r="I4" s="512"/>
      <c r="J4" s="512"/>
      <c r="K4" s="512"/>
      <c r="L4" s="512"/>
      <c r="M4" s="512"/>
      <c r="N4" s="512"/>
      <c r="O4" s="512"/>
      <c r="P4" s="512"/>
      <c r="Q4" s="512"/>
      <c r="R4" s="512"/>
      <c r="T4" s="514"/>
      <c r="U4" s="514"/>
      <c r="V4" s="514"/>
    </row>
    <row r="5" spans="1:22" ht="19.5" thickTop="1">
      <c r="A5" s="6"/>
      <c r="B5" s="7"/>
      <c r="C5" s="8"/>
      <c r="D5" s="9"/>
      <c r="E5" s="9"/>
      <c r="F5" s="9"/>
      <c r="G5" s="9"/>
      <c r="H5" s="515"/>
      <c r="I5" s="515"/>
      <c r="J5" s="515"/>
      <c r="K5" s="515"/>
      <c r="L5" s="515"/>
      <c r="M5" s="515"/>
      <c r="N5" s="9"/>
      <c r="O5" s="9"/>
      <c r="P5" s="516"/>
      <c r="Q5" s="516"/>
      <c r="R5" s="10"/>
    </row>
    <row r="6" spans="1:22" ht="9" customHeight="1" thickBot="1">
      <c r="A6" s="11"/>
      <c r="B6" s="12"/>
      <c r="C6" s="13"/>
      <c r="D6" s="14"/>
      <c r="E6" s="14"/>
      <c r="F6" s="15"/>
      <c r="G6" s="14"/>
      <c r="H6" s="16"/>
      <c r="I6" s="17"/>
      <c r="J6" s="17"/>
      <c r="K6" s="18"/>
      <c r="L6" s="18"/>
      <c r="M6" s="14"/>
      <c r="N6" s="19"/>
      <c r="O6" s="19"/>
      <c r="P6" s="12"/>
      <c r="Q6" s="12"/>
      <c r="R6" s="12"/>
    </row>
    <row r="7" spans="1:22" ht="15" customHeight="1">
      <c r="A7" s="635" t="s">
        <v>1475</v>
      </c>
      <c r="B7" s="636"/>
      <c r="C7" s="636"/>
      <c r="D7" s="636"/>
      <c r="E7" s="636"/>
      <c r="F7" s="636"/>
      <c r="G7" s="636"/>
      <c r="H7" s="636"/>
      <c r="I7" s="636"/>
      <c r="J7" s="636"/>
      <c r="K7" s="636"/>
      <c r="L7" s="636"/>
      <c r="M7" s="636"/>
      <c r="N7" s="636"/>
      <c r="O7" s="636"/>
      <c r="P7" s="636"/>
      <c r="Q7" s="636"/>
      <c r="R7" s="637"/>
    </row>
    <row r="8" spans="1:22" ht="15.75" customHeight="1" thickBot="1">
      <c r="A8" s="638"/>
      <c r="B8" s="639"/>
      <c r="C8" s="639"/>
      <c r="D8" s="639"/>
      <c r="E8" s="639"/>
      <c r="F8" s="639"/>
      <c r="G8" s="639"/>
      <c r="H8" s="639"/>
      <c r="I8" s="639"/>
      <c r="J8" s="639"/>
      <c r="K8" s="639"/>
      <c r="L8" s="639"/>
      <c r="M8" s="639"/>
      <c r="N8" s="639"/>
      <c r="O8" s="639"/>
      <c r="P8" s="639"/>
      <c r="Q8" s="639"/>
      <c r="R8" s="640"/>
    </row>
    <row r="9" spans="1:22" ht="8.25" customHeight="1">
      <c r="A9" s="502"/>
      <c r="B9" s="502"/>
      <c r="C9" s="502"/>
      <c r="D9" s="502"/>
      <c r="E9" s="502"/>
      <c r="F9" s="502"/>
      <c r="G9" s="502"/>
      <c r="H9" s="502"/>
      <c r="I9" s="502"/>
      <c r="J9" s="502"/>
      <c r="K9" s="502"/>
      <c r="L9" s="502"/>
      <c r="M9" s="502"/>
      <c r="N9" s="502"/>
      <c r="O9" s="502"/>
      <c r="P9" s="502"/>
      <c r="Q9" s="502"/>
      <c r="R9" s="502"/>
    </row>
    <row r="10" spans="1:22" ht="12" customHeight="1" thickBot="1">
      <c r="A10" s="502"/>
      <c r="B10" s="502"/>
      <c r="C10" s="502"/>
      <c r="D10" s="502"/>
      <c r="E10" s="502"/>
      <c r="F10" s="502"/>
      <c r="G10" s="502"/>
      <c r="H10" s="502"/>
      <c r="I10" s="502"/>
      <c r="J10" s="502"/>
      <c r="K10" s="502"/>
      <c r="L10" s="502"/>
      <c r="M10" s="502"/>
      <c r="N10" s="502"/>
      <c r="O10" s="502"/>
      <c r="P10" s="502"/>
      <c r="Q10" s="502"/>
      <c r="R10" s="502"/>
    </row>
    <row r="11" spans="1:22" ht="15.75" thickTop="1">
      <c r="A11" s="641" t="s">
        <v>1013</v>
      </c>
      <c r="B11" s="642"/>
      <c r="C11" s="642"/>
      <c r="D11" s="642"/>
      <c r="E11" s="642"/>
      <c r="F11" s="642"/>
      <c r="G11" s="642"/>
      <c r="H11" s="642"/>
      <c r="I11" s="642"/>
      <c r="J11" s="642"/>
      <c r="K11" s="642"/>
      <c r="L11" s="642"/>
      <c r="M11" s="642"/>
      <c r="N11" s="642"/>
      <c r="O11" s="642"/>
      <c r="P11" s="642"/>
      <c r="Q11" s="642"/>
      <c r="R11" s="643"/>
    </row>
    <row r="12" spans="1:22" ht="15.75" thickBot="1">
      <c r="A12" s="644"/>
      <c r="B12" s="645"/>
      <c r="C12" s="645"/>
      <c r="D12" s="645"/>
      <c r="E12" s="645"/>
      <c r="F12" s="645"/>
      <c r="G12" s="645"/>
      <c r="H12" s="645"/>
      <c r="I12" s="645"/>
      <c r="J12" s="645"/>
      <c r="K12" s="645"/>
      <c r="L12" s="645"/>
      <c r="M12" s="645"/>
      <c r="N12" s="645"/>
      <c r="O12" s="645"/>
      <c r="P12" s="645"/>
      <c r="Q12" s="645"/>
      <c r="R12" s="646"/>
    </row>
    <row r="13" spans="1:22" ht="19.5" thickTop="1" thickBot="1">
      <c r="A13" s="266"/>
      <c r="B13" s="267"/>
      <c r="C13" s="268"/>
      <c r="D13" s="268"/>
      <c r="E13" s="268"/>
      <c r="F13" s="268"/>
      <c r="G13" s="268"/>
      <c r="H13" s="388"/>
      <c r="I13" s="271"/>
      <c r="J13" s="271"/>
      <c r="K13" s="271"/>
      <c r="L13" s="271"/>
      <c r="M13" s="268"/>
      <c r="N13" s="268"/>
      <c r="O13" s="268"/>
      <c r="P13" s="274"/>
      <c r="Q13" s="274"/>
      <c r="R13" s="273"/>
    </row>
    <row r="14" spans="1:22" ht="32.25" thickTop="1">
      <c r="A14" s="275" t="s">
        <v>1</v>
      </c>
      <c r="B14" s="647" t="s">
        <v>2</v>
      </c>
      <c r="C14" s="648"/>
      <c r="D14" s="648"/>
      <c r="E14" s="648"/>
      <c r="F14" s="648"/>
      <c r="G14" s="648"/>
      <c r="H14" s="648"/>
      <c r="I14" s="648"/>
      <c r="J14" s="648"/>
      <c r="K14" s="648"/>
      <c r="L14" s="648"/>
      <c r="M14" s="647" t="s">
        <v>3</v>
      </c>
      <c r="N14" s="648"/>
      <c r="O14" s="648"/>
      <c r="P14" s="649"/>
      <c r="Q14" s="650" t="s">
        <v>4</v>
      </c>
      <c r="R14" s="649"/>
    </row>
    <row r="15" spans="1:22" ht="37.5" customHeight="1">
      <c r="A15" s="391" t="s">
        <v>6</v>
      </c>
      <c r="B15" s="651" t="s">
        <v>910</v>
      </c>
      <c r="C15" s="652"/>
      <c r="D15" s="392" t="s">
        <v>8</v>
      </c>
      <c r="E15" s="392" t="s">
        <v>642</v>
      </c>
      <c r="F15" s="392" t="s">
        <v>10</v>
      </c>
      <c r="G15" s="392" t="s">
        <v>11</v>
      </c>
      <c r="H15" s="113" t="s">
        <v>12</v>
      </c>
      <c r="I15" s="523" t="s">
        <v>1473</v>
      </c>
      <c r="J15" s="523"/>
      <c r="K15" s="523"/>
      <c r="L15" s="487" t="s">
        <v>1472</v>
      </c>
      <c r="M15" s="394" t="s">
        <v>13</v>
      </c>
      <c r="N15" s="395" t="s">
        <v>14</v>
      </c>
      <c r="O15" s="395" t="s">
        <v>15</v>
      </c>
      <c r="P15" s="394" t="s">
        <v>16</v>
      </c>
      <c r="Q15" s="395" t="s">
        <v>17</v>
      </c>
      <c r="R15" s="395" t="s">
        <v>18</v>
      </c>
    </row>
    <row r="16" spans="1:22" ht="60">
      <c r="A16" s="136">
        <v>1</v>
      </c>
      <c r="B16" s="549" t="s">
        <v>1014</v>
      </c>
      <c r="C16" s="621"/>
      <c r="D16" s="137" t="s">
        <v>1015</v>
      </c>
      <c r="E16" s="138">
        <f>+E17</f>
        <v>1</v>
      </c>
      <c r="F16" s="139" t="str">
        <f>+F17</f>
        <v>Solicitud firmada recibida</v>
      </c>
      <c r="G16" s="137" t="str">
        <f>+G17</f>
        <v>Coordinador Edi y dirección General</v>
      </c>
      <c r="H16" s="407">
        <f>E17+E18+E19</f>
        <v>3</v>
      </c>
      <c r="I16" s="519">
        <f>SUM(I17:K19)/H16</f>
        <v>1</v>
      </c>
      <c r="J16" s="519"/>
      <c r="K16" s="519"/>
      <c r="L16" s="489">
        <v>1</v>
      </c>
      <c r="M16" s="141" t="str">
        <f>+M19</f>
        <v>que el salón no este disponible para la presentación</v>
      </c>
      <c r="N16" s="137" t="str">
        <f>+N19</f>
        <v>Poco probable (26-50)</v>
      </c>
      <c r="O16" s="137" t="str">
        <f>+O19</f>
        <v>Alto</v>
      </c>
      <c r="P16" s="137" t="str">
        <f>+P19</f>
        <v>Solicitar el salón con anticipación</v>
      </c>
      <c r="Q16" s="431">
        <f>+Q17</f>
        <v>5000</v>
      </c>
      <c r="R16" s="141" t="str">
        <f>+R17</f>
        <v>PC, tinta e impresora, hojas, café, transporte y dieta para mandar los documentos a Sto. Dgo.</v>
      </c>
    </row>
    <row r="17" spans="1:18" ht="45" hidden="1">
      <c r="A17" s="653" t="s">
        <v>563</v>
      </c>
      <c r="B17" s="539" t="s">
        <v>363</v>
      </c>
      <c r="C17" s="81" t="s">
        <v>1016</v>
      </c>
      <c r="D17" s="42" t="s">
        <v>670</v>
      </c>
      <c r="E17" s="465">
        <v>1</v>
      </c>
      <c r="F17" s="42" t="s">
        <v>1017</v>
      </c>
      <c r="G17" s="42" t="s">
        <v>1018</v>
      </c>
      <c r="H17" s="432">
        <f>SUM(I17:L17)</f>
        <v>1</v>
      </c>
      <c r="I17" s="295"/>
      <c r="J17" s="295"/>
      <c r="K17" s="295">
        <v>1</v>
      </c>
      <c r="L17" s="295"/>
      <c r="M17" s="51" t="s">
        <v>1019</v>
      </c>
      <c r="N17" s="43" t="s">
        <v>25</v>
      </c>
      <c r="O17" s="43" t="s">
        <v>392</v>
      </c>
      <c r="P17" s="42" t="s">
        <v>1020</v>
      </c>
      <c r="Q17" s="654">
        <v>5000</v>
      </c>
      <c r="R17" s="657" t="s">
        <v>1021</v>
      </c>
    </row>
    <row r="18" spans="1:18" ht="45" hidden="1">
      <c r="A18" s="653"/>
      <c r="B18" s="539"/>
      <c r="C18" s="81" t="s">
        <v>1022</v>
      </c>
      <c r="D18" s="42" t="s">
        <v>1023</v>
      </c>
      <c r="E18" s="465">
        <v>1</v>
      </c>
      <c r="F18" s="42" t="s">
        <v>1024</v>
      </c>
      <c r="G18" s="42" t="s">
        <v>1018</v>
      </c>
      <c r="H18" s="432">
        <f>SUM(I18:L18)</f>
        <v>1</v>
      </c>
      <c r="I18" s="296"/>
      <c r="J18" s="297"/>
      <c r="K18" s="295">
        <v>1</v>
      </c>
      <c r="L18" s="295"/>
      <c r="M18" s="51" t="s">
        <v>1025</v>
      </c>
      <c r="N18" s="43" t="s">
        <v>25</v>
      </c>
      <c r="O18" s="43" t="s">
        <v>392</v>
      </c>
      <c r="P18" s="42" t="s">
        <v>1026</v>
      </c>
      <c r="Q18" s="655"/>
      <c r="R18" s="658"/>
    </row>
    <row r="19" spans="1:18" ht="45" hidden="1">
      <c r="A19" s="653"/>
      <c r="B19" s="539"/>
      <c r="C19" s="81" t="s">
        <v>1027</v>
      </c>
      <c r="D19" s="42" t="s">
        <v>726</v>
      </c>
      <c r="E19" s="465">
        <v>1</v>
      </c>
      <c r="F19" s="42" t="s">
        <v>1028</v>
      </c>
      <c r="G19" s="42" t="s">
        <v>1029</v>
      </c>
      <c r="H19" s="432">
        <f>SUM(I19:L19)</f>
        <v>1</v>
      </c>
      <c r="I19" s="296"/>
      <c r="J19" s="297"/>
      <c r="K19" s="295">
        <v>1</v>
      </c>
      <c r="L19" s="295"/>
      <c r="M19" s="51" t="s">
        <v>1030</v>
      </c>
      <c r="N19" s="43" t="s">
        <v>25</v>
      </c>
      <c r="O19" s="43" t="s">
        <v>392</v>
      </c>
      <c r="P19" s="42" t="s">
        <v>1031</v>
      </c>
      <c r="Q19" s="656"/>
      <c r="R19" s="659"/>
    </row>
    <row r="20" spans="1:18" ht="60">
      <c r="A20" s="136">
        <v>2</v>
      </c>
      <c r="B20" s="549" t="s">
        <v>1032</v>
      </c>
      <c r="C20" s="621"/>
      <c r="D20" s="137" t="str">
        <f>+D21</f>
        <v>Presentación</v>
      </c>
      <c r="E20" s="138">
        <f>+E21</f>
        <v>1</v>
      </c>
      <c r="F20" s="139" t="str">
        <f>+F21</f>
        <v>Informe que incluya copia de las comunicaciones internas, fotografías y listado de asistencia</v>
      </c>
      <c r="G20" s="137" t="str">
        <f>+G21</f>
        <v>nuevos integrantes de comité EDI y directivos de la Institución.</v>
      </c>
      <c r="H20" s="407">
        <f>+E21+E22</f>
        <v>2</v>
      </c>
      <c r="I20" s="519">
        <f>SUM(I21:K22)/H20</f>
        <v>1</v>
      </c>
      <c r="J20" s="519"/>
      <c r="K20" s="519"/>
      <c r="L20" s="489">
        <v>1</v>
      </c>
      <c r="M20" s="141" t="str">
        <f>+M23</f>
        <v>Que se cancele la capacitación</v>
      </c>
      <c r="N20" s="137" t="str">
        <f>+N23</f>
        <v>Improbable (0-25)</v>
      </c>
      <c r="O20" s="137" t="str">
        <f>+O23</f>
        <v xml:space="preserve">Bajo </v>
      </c>
      <c r="P20" s="137" t="str">
        <f>+P23</f>
        <v>Socializar con tiempo el los técnicos del Map</v>
      </c>
      <c r="Q20" s="431">
        <f>+Q21</f>
        <v>3000</v>
      </c>
      <c r="R20" s="141" t="str">
        <f>+R21</f>
        <v xml:space="preserve">PC, tinta e impresora, hojas, café, personal y proyector. </v>
      </c>
    </row>
    <row r="21" spans="1:18" ht="60" hidden="1">
      <c r="A21" s="653" t="s">
        <v>663</v>
      </c>
      <c r="B21" s="539" t="s">
        <v>363</v>
      </c>
      <c r="C21" s="81" t="s">
        <v>1033</v>
      </c>
      <c r="D21" s="42" t="s">
        <v>1034</v>
      </c>
      <c r="E21" s="433">
        <v>1</v>
      </c>
      <c r="F21" s="42" t="s">
        <v>1035</v>
      </c>
      <c r="G21" s="42" t="s">
        <v>1036</v>
      </c>
      <c r="H21" s="434">
        <f>SUM(I21:L21)</f>
        <v>1</v>
      </c>
      <c r="I21" s="304"/>
      <c r="J21" s="304"/>
      <c r="K21" s="304">
        <v>1</v>
      </c>
      <c r="L21" s="304"/>
      <c r="M21" s="51" t="s">
        <v>1037</v>
      </c>
      <c r="N21" s="43" t="s">
        <v>25</v>
      </c>
      <c r="O21" s="43" t="s">
        <v>112</v>
      </c>
      <c r="P21" s="417" t="s">
        <v>1038</v>
      </c>
      <c r="Q21" s="660">
        <v>3000</v>
      </c>
      <c r="R21" s="657" t="s">
        <v>1039</v>
      </c>
    </row>
    <row r="22" spans="1:18" ht="60" hidden="1">
      <c r="A22" s="653"/>
      <c r="B22" s="634"/>
      <c r="C22" s="81" t="s">
        <v>1040</v>
      </c>
      <c r="D22" s="42" t="s">
        <v>1041</v>
      </c>
      <c r="E22" s="433">
        <v>1</v>
      </c>
      <c r="F22" s="42" t="s">
        <v>1042</v>
      </c>
      <c r="G22" s="42" t="s">
        <v>1043</v>
      </c>
      <c r="H22" s="434">
        <f>SUM(I22:L22)</f>
        <v>1</v>
      </c>
      <c r="I22" s="304"/>
      <c r="J22" s="304"/>
      <c r="K22" s="304">
        <v>1</v>
      </c>
      <c r="L22" s="304"/>
      <c r="M22" s="51" t="s">
        <v>1044</v>
      </c>
      <c r="N22" s="43" t="s">
        <v>59</v>
      </c>
      <c r="O22" s="43" t="s">
        <v>112</v>
      </c>
      <c r="P22" s="417" t="s">
        <v>1045</v>
      </c>
      <c r="Q22" s="661"/>
      <c r="R22" s="658"/>
    </row>
    <row r="23" spans="1:18" ht="60">
      <c r="A23" s="148">
        <v>3</v>
      </c>
      <c r="B23" s="662" t="s">
        <v>1046</v>
      </c>
      <c r="C23" s="663"/>
      <c r="D23" s="137" t="str">
        <f>+D24</f>
        <v>Di función</v>
      </c>
      <c r="E23" s="137">
        <f t="shared" ref="E23:G23" si="0">+E24</f>
        <v>3</v>
      </c>
      <c r="F23" s="137" t="str">
        <f t="shared" si="0"/>
        <v>captures de pantalla de los enlaces, y fotos de las paginas con las evidencias</v>
      </c>
      <c r="G23" s="137" t="str">
        <f t="shared" si="0"/>
        <v>Dirección de Comunicaciones y Coordinador Y Comité EDI.</v>
      </c>
      <c r="H23" s="407">
        <f>I24+J24+K24</f>
        <v>3</v>
      </c>
      <c r="I23" s="519">
        <f>SUM(I24:K24)/H23</f>
        <v>1</v>
      </c>
      <c r="J23" s="519"/>
      <c r="K23" s="519"/>
      <c r="L23" s="489">
        <v>1</v>
      </c>
      <c r="M23" s="141" t="str">
        <f>+M26</f>
        <v>Que se cancele la capacitación</v>
      </c>
      <c r="N23" s="137" t="str">
        <f>+N26</f>
        <v>Improbable (0-25)</v>
      </c>
      <c r="O23" s="137" t="str">
        <f>+O26</f>
        <v xml:space="preserve">Bajo </v>
      </c>
      <c r="P23" s="137" t="str">
        <f>+P26</f>
        <v>Socializar con tiempo el los técnicos del Map</v>
      </c>
      <c r="Q23" s="431">
        <f>+Q24</f>
        <v>1500</v>
      </c>
      <c r="R23" s="141" t="str">
        <f>+R24</f>
        <v>PC, tinta e impresora</v>
      </c>
    </row>
    <row r="24" spans="1:18" ht="90" hidden="1">
      <c r="A24" s="435" t="s">
        <v>681</v>
      </c>
      <c r="B24" s="308" t="s">
        <v>363</v>
      </c>
      <c r="C24" s="81" t="s">
        <v>1047</v>
      </c>
      <c r="D24" s="42" t="s">
        <v>1041</v>
      </c>
      <c r="E24" s="433">
        <v>3</v>
      </c>
      <c r="F24" s="42" t="s">
        <v>1048</v>
      </c>
      <c r="G24" s="42" t="s">
        <v>1043</v>
      </c>
      <c r="H24" s="434">
        <f>SUM(I24:L24)</f>
        <v>3</v>
      </c>
      <c r="I24" s="305">
        <v>1</v>
      </c>
      <c r="J24" s="305">
        <v>1</v>
      </c>
      <c r="K24" s="305">
        <v>1</v>
      </c>
      <c r="L24" s="305"/>
      <c r="M24" s="51" t="s">
        <v>1049</v>
      </c>
      <c r="N24" s="43" t="s">
        <v>59</v>
      </c>
      <c r="O24" s="43" t="s">
        <v>112</v>
      </c>
      <c r="P24" s="417" t="s">
        <v>1045</v>
      </c>
      <c r="Q24" s="309">
        <v>1500</v>
      </c>
      <c r="R24" s="51" t="s">
        <v>683</v>
      </c>
    </row>
    <row r="25" spans="1:18" ht="60">
      <c r="A25" s="148">
        <v>4</v>
      </c>
      <c r="B25" s="662" t="s">
        <v>1050</v>
      </c>
      <c r="C25" s="663"/>
      <c r="D25" s="137" t="str">
        <f>+D27</f>
        <v>Reunión</v>
      </c>
      <c r="E25" s="137">
        <f t="shared" ref="E25:G25" si="1">+E27</f>
        <v>1</v>
      </c>
      <c r="F25" s="137" t="str">
        <f t="shared" si="1"/>
        <v>Listado de asistencia y fotografías</v>
      </c>
      <c r="G25" s="137" t="str">
        <f t="shared" si="1"/>
        <v>Comité EDI</v>
      </c>
      <c r="H25" s="407">
        <f>K26+K27</f>
        <v>2</v>
      </c>
      <c r="I25" s="519">
        <f>SUM(I26:K27)/H25</f>
        <v>1</v>
      </c>
      <c r="J25" s="519"/>
      <c r="K25" s="519"/>
      <c r="L25" s="489">
        <v>1</v>
      </c>
      <c r="M25" s="141" t="str">
        <f>+M28</f>
        <v>que algunos colaboradores no tengan su presentación</v>
      </c>
      <c r="N25" s="137" t="str">
        <f>+N28</f>
        <v>Probable (51-75)</v>
      </c>
      <c r="O25" s="137" t="str">
        <f>+O28</f>
        <v xml:space="preserve">Medio </v>
      </c>
      <c r="P25" s="137" t="str">
        <f>+P28</f>
        <v>Darle seguimiento a cada indicador</v>
      </c>
      <c r="Q25" s="431">
        <f>+Q26</f>
        <v>2000</v>
      </c>
      <c r="R25" s="141" t="str">
        <f>+R26</f>
        <v>Salón, café, proyector</v>
      </c>
    </row>
    <row r="26" spans="1:18" ht="60" hidden="1">
      <c r="A26" s="664" t="s">
        <v>685</v>
      </c>
      <c r="B26" s="539" t="s">
        <v>363</v>
      </c>
      <c r="C26" s="92" t="s">
        <v>1051</v>
      </c>
      <c r="D26" s="42" t="s">
        <v>726</v>
      </c>
      <c r="E26" s="433">
        <v>1</v>
      </c>
      <c r="F26" s="42" t="s">
        <v>1052</v>
      </c>
      <c r="G26" s="42" t="s">
        <v>1053</v>
      </c>
      <c r="H26" s="434">
        <f>SUM(I26:L26)</f>
        <v>1</v>
      </c>
      <c r="I26" s="305"/>
      <c r="J26" s="305"/>
      <c r="K26" s="305">
        <v>1</v>
      </c>
      <c r="L26" s="305"/>
      <c r="M26" s="51" t="s">
        <v>1054</v>
      </c>
      <c r="N26" s="43" t="s">
        <v>59</v>
      </c>
      <c r="O26" s="43" t="s">
        <v>112</v>
      </c>
      <c r="P26" s="417" t="s">
        <v>1055</v>
      </c>
      <c r="Q26" s="660">
        <v>2000</v>
      </c>
      <c r="R26" s="657" t="s">
        <v>1056</v>
      </c>
    </row>
    <row r="27" spans="1:18" ht="60" hidden="1">
      <c r="A27" s="665"/>
      <c r="B27" s="539"/>
      <c r="C27" s="92" t="s">
        <v>1057</v>
      </c>
      <c r="D27" s="42" t="s">
        <v>726</v>
      </c>
      <c r="E27" s="433">
        <v>1</v>
      </c>
      <c r="F27" s="42" t="s">
        <v>1052</v>
      </c>
      <c r="G27" s="42" t="s">
        <v>1053</v>
      </c>
      <c r="H27" s="434">
        <f>SUM(I27:L27)</f>
        <v>1</v>
      </c>
      <c r="I27" s="305"/>
      <c r="J27" s="305"/>
      <c r="K27" s="305">
        <v>1</v>
      </c>
      <c r="L27" s="305"/>
      <c r="M27" s="51" t="s">
        <v>1058</v>
      </c>
      <c r="N27" s="43" t="s">
        <v>25</v>
      </c>
      <c r="O27" s="43" t="s">
        <v>112</v>
      </c>
      <c r="P27" s="417" t="s">
        <v>1059</v>
      </c>
      <c r="Q27" s="666"/>
      <c r="R27" s="659"/>
    </row>
    <row r="28" spans="1:18" ht="60">
      <c r="A28" s="148">
        <v>5</v>
      </c>
      <c r="B28" s="662" t="s">
        <v>1060</v>
      </c>
      <c r="C28" s="663"/>
      <c r="D28" s="137" t="str">
        <f>+D29</f>
        <v>Documento</v>
      </c>
      <c r="E28" s="137">
        <f t="shared" ref="E28:G28" si="2">+E29</f>
        <v>1</v>
      </c>
      <c r="F28" s="137" t="str">
        <f t="shared" si="2"/>
        <v>Copia del documento</v>
      </c>
      <c r="G28" s="137" t="str">
        <f t="shared" si="2"/>
        <v>Cada responsable de los indicadores</v>
      </c>
      <c r="H28" s="407">
        <f>+E29</f>
        <v>1</v>
      </c>
      <c r="I28" s="519">
        <f>SUM(I29:K29)/H28</f>
        <v>1</v>
      </c>
      <c r="J28" s="519"/>
      <c r="K28" s="519"/>
      <c r="L28" s="489">
        <v>1</v>
      </c>
      <c r="M28" s="141" t="str">
        <f>+M31</f>
        <v>que algunos colaboradores no tengan su presentación</v>
      </c>
      <c r="N28" s="137" t="str">
        <f>+N31</f>
        <v>Probable (51-75)</v>
      </c>
      <c r="O28" s="137" t="str">
        <f>+O31</f>
        <v xml:space="preserve">Medio </v>
      </c>
      <c r="P28" s="137" t="str">
        <f>+P31</f>
        <v>Darle seguimiento a cada indicador</v>
      </c>
      <c r="Q28" s="431">
        <f>+Q29</f>
        <v>1500</v>
      </c>
      <c r="R28" s="141" t="str">
        <f>+R29</f>
        <v>PC, tinta e impresora</v>
      </c>
    </row>
    <row r="29" spans="1:18" ht="60" hidden="1">
      <c r="A29" s="416" t="s">
        <v>691</v>
      </c>
      <c r="B29" s="313" t="s">
        <v>363</v>
      </c>
      <c r="C29" s="92" t="s">
        <v>1061</v>
      </c>
      <c r="D29" s="42" t="s">
        <v>1023</v>
      </c>
      <c r="E29" s="433">
        <v>1</v>
      </c>
      <c r="F29" s="42" t="s">
        <v>1062</v>
      </c>
      <c r="G29" s="42" t="s">
        <v>1063</v>
      </c>
      <c r="H29" s="434">
        <f>SUM(I29:L29)</f>
        <v>1</v>
      </c>
      <c r="I29" s="304"/>
      <c r="J29" s="304"/>
      <c r="K29" s="304">
        <v>1</v>
      </c>
      <c r="L29" s="304"/>
      <c r="M29" s="51" t="s">
        <v>1064</v>
      </c>
      <c r="N29" s="43" t="s">
        <v>25</v>
      </c>
      <c r="O29" s="43" t="s">
        <v>122</v>
      </c>
      <c r="P29" s="417" t="s">
        <v>1065</v>
      </c>
      <c r="Q29" s="436">
        <v>1500</v>
      </c>
      <c r="R29" s="437" t="s">
        <v>683</v>
      </c>
    </row>
    <row r="30" spans="1:18" ht="51" customHeight="1">
      <c r="A30" s="148">
        <v>6</v>
      </c>
      <c r="B30" s="662" t="s">
        <v>1066</v>
      </c>
      <c r="C30" s="663"/>
      <c r="D30" s="137" t="str">
        <f>+D31</f>
        <v>Reunión</v>
      </c>
      <c r="E30" s="137">
        <f t="shared" ref="E30:G30" si="3">+E31</f>
        <v>1</v>
      </c>
      <c r="F30" s="137" t="str">
        <f t="shared" si="3"/>
        <v>listado de asistencia, fotografías y constancia de invitaciones</v>
      </c>
      <c r="G30" s="137" t="str">
        <f t="shared" si="3"/>
        <v>Cada responsable de los indicadores</v>
      </c>
      <c r="H30" s="407">
        <f>K31</f>
        <v>1</v>
      </c>
      <c r="I30" s="519">
        <f>SUM(I31:K31)/H30</f>
        <v>1</v>
      </c>
      <c r="J30" s="519"/>
      <c r="K30" s="519"/>
      <c r="L30" s="489">
        <v>1</v>
      </c>
      <c r="M30" s="141" t="str">
        <f>+M33</f>
        <v>que no se racialice la convocatoria</v>
      </c>
      <c r="N30" s="137" t="str">
        <f>+N33</f>
        <v>Poco probable (26-50)</v>
      </c>
      <c r="O30" s="137" t="str">
        <f>+O33</f>
        <v xml:space="preserve">Bajo </v>
      </c>
      <c r="P30" s="137" t="str">
        <f>+P33</f>
        <v>Agendar y realizar la convocatoria con tiempo</v>
      </c>
      <c r="Q30" s="431">
        <f>+Q31</f>
        <v>2000</v>
      </c>
      <c r="R30" s="141" t="str">
        <f>+R31</f>
        <v>Salón, café, proyector</v>
      </c>
    </row>
    <row r="31" spans="1:18" ht="75" hidden="1">
      <c r="A31" s="416" t="s">
        <v>1067</v>
      </c>
      <c r="B31" s="313" t="s">
        <v>363</v>
      </c>
      <c r="C31" s="92" t="s">
        <v>1068</v>
      </c>
      <c r="D31" s="42" t="s">
        <v>726</v>
      </c>
      <c r="E31" s="433">
        <v>1</v>
      </c>
      <c r="F31" s="42" t="s">
        <v>1069</v>
      </c>
      <c r="G31" s="42" t="s">
        <v>1063</v>
      </c>
      <c r="H31" s="434">
        <f>SUM(I31:L31)</f>
        <v>1</v>
      </c>
      <c r="I31" s="304"/>
      <c r="J31" s="304"/>
      <c r="K31" s="304">
        <v>1</v>
      </c>
      <c r="L31" s="304"/>
      <c r="M31" s="51" t="s">
        <v>1070</v>
      </c>
      <c r="N31" s="43" t="s">
        <v>169</v>
      </c>
      <c r="O31" s="43" t="s">
        <v>122</v>
      </c>
      <c r="P31" s="417" t="s">
        <v>1065</v>
      </c>
      <c r="Q31" s="436">
        <v>2000</v>
      </c>
      <c r="R31" s="438" t="s">
        <v>1056</v>
      </c>
    </row>
    <row r="32" spans="1:18" ht="49.5" customHeight="1">
      <c r="A32" s="148">
        <v>7</v>
      </c>
      <c r="B32" s="662" t="s">
        <v>1071</v>
      </c>
      <c r="C32" s="663"/>
      <c r="D32" s="137" t="str">
        <f>+D33</f>
        <v>Documento</v>
      </c>
      <c r="E32" s="137">
        <f t="shared" ref="E32:G32" si="4">+E33</f>
        <v>1</v>
      </c>
      <c r="F32" s="137" t="str">
        <f t="shared" si="4"/>
        <v>Copia convocatoria</v>
      </c>
      <c r="G32" s="137" t="str">
        <f t="shared" si="4"/>
        <v>Comité EDI</v>
      </c>
      <c r="H32" s="407" t="e">
        <f>#REF!+#REF!</f>
        <v>#REF!</v>
      </c>
      <c r="I32" s="519" t="e">
        <f>SUM(I33:K34)/H32</f>
        <v>#REF!</v>
      </c>
      <c r="J32" s="519"/>
      <c r="K32" s="519"/>
      <c r="L32" s="489">
        <v>0</v>
      </c>
      <c r="M32" s="141" t="str">
        <f>+M35</f>
        <v>que el salón no este disponible para la presentación</v>
      </c>
      <c r="N32" s="137" t="str">
        <f>+N35</f>
        <v>Poco probable (26-50)</v>
      </c>
      <c r="O32" s="137" t="str">
        <f>+O35</f>
        <v>Alto</v>
      </c>
      <c r="P32" s="137" t="str">
        <f>+P35</f>
        <v>Solicitar el salón con anticipación</v>
      </c>
      <c r="Q32" s="431">
        <f>+Q33</f>
        <v>5000</v>
      </c>
      <c r="R32" s="141" t="str">
        <f>+R33</f>
        <v xml:space="preserve">PC, tinta e impresora, hojas, café, personal y proyector. </v>
      </c>
    </row>
    <row r="33" spans="1:18" ht="30" hidden="1">
      <c r="A33" s="667" t="s">
        <v>709</v>
      </c>
      <c r="B33" s="669" t="s">
        <v>363</v>
      </c>
      <c r="C33" s="81" t="s">
        <v>1072</v>
      </c>
      <c r="D33" s="42" t="s">
        <v>1023</v>
      </c>
      <c r="E33" s="433">
        <v>1</v>
      </c>
      <c r="F33" s="42" t="s">
        <v>1073</v>
      </c>
      <c r="G33" s="42" t="s">
        <v>1053</v>
      </c>
      <c r="H33" s="434">
        <f>SUM(I33:L33)</f>
        <v>0</v>
      </c>
      <c r="I33" s="305"/>
      <c r="J33" s="305"/>
      <c r="K33" s="305"/>
      <c r="L33" s="305"/>
      <c r="M33" s="51" t="s">
        <v>1074</v>
      </c>
      <c r="N33" s="42" t="s">
        <v>25</v>
      </c>
      <c r="O33" s="42" t="s">
        <v>112</v>
      </c>
      <c r="P33" s="42" t="s">
        <v>1075</v>
      </c>
      <c r="Q33" s="660">
        <v>5000</v>
      </c>
      <c r="R33" s="660" t="s">
        <v>1039</v>
      </c>
    </row>
    <row r="34" spans="1:18" ht="30" hidden="1">
      <c r="A34" s="668"/>
      <c r="B34" s="670"/>
      <c r="C34" s="81" t="s">
        <v>1076</v>
      </c>
      <c r="D34" s="42" t="s">
        <v>726</v>
      </c>
      <c r="E34" s="433">
        <v>1</v>
      </c>
      <c r="F34" s="42" t="s">
        <v>1077</v>
      </c>
      <c r="G34" s="42" t="s">
        <v>1078</v>
      </c>
      <c r="H34" s="434">
        <f>SUM(I34:L34)</f>
        <v>0</v>
      </c>
      <c r="I34" s="315"/>
      <c r="J34" s="315"/>
      <c r="K34" s="315"/>
      <c r="L34" s="315"/>
      <c r="M34" s="51" t="s">
        <v>1079</v>
      </c>
      <c r="N34" s="43" t="s">
        <v>25</v>
      </c>
      <c r="O34" s="43" t="s">
        <v>122</v>
      </c>
      <c r="P34" s="42" t="s">
        <v>1080</v>
      </c>
      <c r="Q34" s="666"/>
      <c r="R34" s="661"/>
    </row>
    <row r="35" spans="1:18" ht="60">
      <c r="A35" s="148">
        <v>8</v>
      </c>
      <c r="B35" s="662" t="s">
        <v>1081</v>
      </c>
      <c r="C35" s="663"/>
      <c r="D35" s="137" t="str">
        <f>+D37</f>
        <v>Informe</v>
      </c>
      <c r="E35" s="137">
        <f t="shared" ref="E35:G35" si="5">+E37</f>
        <v>1</v>
      </c>
      <c r="F35" s="137" t="str">
        <f t="shared" si="5"/>
        <v>Informe del Plan de trabajo de cada indicador</v>
      </c>
      <c r="G35" s="137" t="str">
        <f t="shared" si="5"/>
        <v>Comité EDI</v>
      </c>
      <c r="H35" s="407">
        <f>+E36</f>
        <v>1</v>
      </c>
      <c r="I35" s="519">
        <f>SUM(I36:K36)/H35</f>
        <v>0</v>
      </c>
      <c r="J35" s="519"/>
      <c r="K35" s="519"/>
      <c r="L35" s="489">
        <v>0</v>
      </c>
      <c r="M35" s="439" t="s">
        <v>1030</v>
      </c>
      <c r="N35" s="137" t="s">
        <v>25</v>
      </c>
      <c r="O35" s="137" t="s">
        <v>392</v>
      </c>
      <c r="P35" s="137" t="s">
        <v>1031</v>
      </c>
      <c r="Q35" s="440">
        <v>5000</v>
      </c>
      <c r="R35" s="439" t="s">
        <v>1021</v>
      </c>
    </row>
    <row r="36" spans="1:18" ht="135" hidden="1">
      <c r="A36" s="416" t="s">
        <v>723</v>
      </c>
      <c r="B36" s="313" t="s">
        <v>30</v>
      </c>
      <c r="C36" s="92" t="s">
        <v>725</v>
      </c>
      <c r="D36" s="94"/>
      <c r="E36" s="433">
        <v>1</v>
      </c>
      <c r="F36" s="94"/>
      <c r="G36" s="94"/>
      <c r="H36" s="441"/>
      <c r="I36" s="315"/>
      <c r="J36" s="315"/>
      <c r="K36" s="315"/>
      <c r="L36" s="315"/>
      <c r="M36" s="51" t="s">
        <v>727</v>
      </c>
      <c r="N36" s="43" t="s">
        <v>59</v>
      </c>
      <c r="O36" s="43" t="s">
        <v>112</v>
      </c>
      <c r="P36" s="42" t="s">
        <v>728</v>
      </c>
      <c r="Q36" s="309">
        <v>1000</v>
      </c>
      <c r="R36" s="42" t="s">
        <v>668</v>
      </c>
    </row>
    <row r="37" spans="1:18" ht="52.5" hidden="1">
      <c r="A37" s="435" t="s">
        <v>719</v>
      </c>
      <c r="B37" s="313" t="s">
        <v>363</v>
      </c>
      <c r="C37" s="81" t="s">
        <v>1082</v>
      </c>
      <c r="D37" s="42" t="s">
        <v>1083</v>
      </c>
      <c r="E37" s="433">
        <v>1</v>
      </c>
      <c r="F37" s="42" t="s">
        <v>1084</v>
      </c>
      <c r="G37" s="42" t="s">
        <v>1053</v>
      </c>
      <c r="H37" s="434">
        <f>SUM(I37:L37)</f>
        <v>0</v>
      </c>
      <c r="I37" s="315"/>
      <c r="J37" s="315"/>
      <c r="K37" s="315"/>
      <c r="L37" s="315"/>
      <c r="M37" s="51" t="s">
        <v>1085</v>
      </c>
      <c r="N37" s="43" t="s">
        <v>25</v>
      </c>
      <c r="O37" s="43" t="s">
        <v>122</v>
      </c>
      <c r="P37" s="42" t="s">
        <v>1086</v>
      </c>
      <c r="Q37" s="309">
        <v>1500</v>
      </c>
      <c r="R37" s="42" t="s">
        <v>1087</v>
      </c>
    </row>
    <row r="38" spans="1:18" ht="76.5" customHeight="1">
      <c r="A38" s="148">
        <v>9</v>
      </c>
      <c r="B38" s="662" t="s">
        <v>1088</v>
      </c>
      <c r="C38" s="663"/>
      <c r="D38" s="137" t="str">
        <f>+D39</f>
        <v>Informe</v>
      </c>
      <c r="E38" s="137">
        <f t="shared" ref="E38:G38" si="6">+E39</f>
        <v>1</v>
      </c>
      <c r="F38" s="137" t="str">
        <f t="shared" si="6"/>
        <v>Informes del POA</v>
      </c>
      <c r="G38" s="439" t="str">
        <f t="shared" si="6"/>
        <v>Cada responsable de los indicadores</v>
      </c>
      <c r="H38" s="407">
        <f>+E39</f>
        <v>1</v>
      </c>
      <c r="I38" s="519">
        <f>SUM(I39:K39)/H38</f>
        <v>0</v>
      </c>
      <c r="J38" s="519"/>
      <c r="K38" s="519"/>
      <c r="L38" s="489">
        <v>0</v>
      </c>
      <c r="M38" s="141" t="str">
        <f>+M41</f>
        <v>Que alguno no realice su Informe</v>
      </c>
      <c r="N38" s="137" t="str">
        <f>+N41</f>
        <v>Probable (51-75)</v>
      </c>
      <c r="O38" s="137" t="str">
        <f>+O41</f>
        <v>Alto</v>
      </c>
      <c r="P38" s="137" t="str">
        <f>+P41</f>
        <v>Dar seguimiento con tiempo</v>
      </c>
      <c r="Q38" s="431">
        <f>+Q39</f>
        <v>1500</v>
      </c>
      <c r="R38" s="141" t="str">
        <f>+R39</f>
        <v>PA, tinta e impresora</v>
      </c>
    </row>
    <row r="39" spans="1:18" ht="52.5" hidden="1">
      <c r="A39" s="435" t="s">
        <v>723</v>
      </c>
      <c r="B39" s="313" t="s">
        <v>363</v>
      </c>
      <c r="C39" s="81" t="s">
        <v>1089</v>
      </c>
      <c r="D39" s="42" t="s">
        <v>1083</v>
      </c>
      <c r="E39" s="433">
        <v>1</v>
      </c>
      <c r="F39" s="42" t="s">
        <v>1090</v>
      </c>
      <c r="G39" s="42" t="s">
        <v>1063</v>
      </c>
      <c r="H39" s="434">
        <f>SUM(I39:L39)</f>
        <v>0</v>
      </c>
      <c r="I39" s="315"/>
      <c r="J39" s="315"/>
      <c r="K39" s="315"/>
      <c r="L39" s="315"/>
      <c r="M39" s="51" t="s">
        <v>1091</v>
      </c>
      <c r="N39" s="43" t="s">
        <v>169</v>
      </c>
      <c r="O39" s="43" t="s">
        <v>392</v>
      </c>
      <c r="P39" s="42" t="s">
        <v>1086</v>
      </c>
      <c r="Q39" s="309">
        <v>1500</v>
      </c>
      <c r="R39" s="42" t="s">
        <v>1087</v>
      </c>
    </row>
    <row r="40" spans="1:18" ht="43.5" customHeight="1">
      <c r="A40" s="148">
        <v>10</v>
      </c>
      <c r="B40" s="662" t="s">
        <v>1092</v>
      </c>
      <c r="C40" s="663"/>
      <c r="D40" s="137" t="str">
        <f>+D41</f>
        <v>Informe</v>
      </c>
      <c r="E40" s="137">
        <f t="shared" ref="E40:G40" si="7">+E41</f>
        <v>1</v>
      </c>
      <c r="F40" s="137" t="str">
        <f t="shared" si="7"/>
        <v>Entrega de informe</v>
      </c>
      <c r="G40" s="439" t="str">
        <f t="shared" si="7"/>
        <v>Cada responsable de los indicadores</v>
      </c>
      <c r="H40" s="407">
        <f>+E41</f>
        <v>1</v>
      </c>
      <c r="I40" s="519">
        <f>SUM(I41:K41)/H40</f>
        <v>0</v>
      </c>
      <c r="J40" s="519"/>
      <c r="K40" s="519"/>
      <c r="L40" s="489">
        <v>0.25</v>
      </c>
      <c r="M40" s="141" t="str">
        <f>+M43</f>
        <v>Que alguno no realice su Informe</v>
      </c>
      <c r="N40" s="137" t="str">
        <f>+N43</f>
        <v>Poco probable (26-50)</v>
      </c>
      <c r="O40" s="137" t="str">
        <f>+O43</f>
        <v>Alto</v>
      </c>
      <c r="P40" s="137" t="str">
        <f>+P43</f>
        <v>Dar seguimiento con tiempo</v>
      </c>
      <c r="Q40" s="431">
        <f>+Q41</f>
        <v>1500</v>
      </c>
      <c r="R40" s="141" t="str">
        <f>+R41</f>
        <v>PA, tinta e impresora</v>
      </c>
    </row>
    <row r="41" spans="1:18" ht="58.5" hidden="1">
      <c r="A41" s="435" t="s">
        <v>1093</v>
      </c>
      <c r="B41" s="313" t="s">
        <v>363</v>
      </c>
      <c r="C41" s="81" t="s">
        <v>1094</v>
      </c>
      <c r="D41" s="42" t="s">
        <v>1083</v>
      </c>
      <c r="E41" s="433">
        <v>1</v>
      </c>
      <c r="F41" s="42" t="s">
        <v>1095</v>
      </c>
      <c r="G41" s="42" t="s">
        <v>1063</v>
      </c>
      <c r="H41" s="434">
        <f>SUM(I41:L41)</f>
        <v>0</v>
      </c>
      <c r="I41" s="315"/>
      <c r="J41" s="315"/>
      <c r="K41" s="315"/>
      <c r="L41" s="315"/>
      <c r="M41" s="51" t="s">
        <v>1091</v>
      </c>
      <c r="N41" s="43" t="s">
        <v>169</v>
      </c>
      <c r="O41" s="43" t="s">
        <v>392</v>
      </c>
      <c r="P41" s="42" t="s">
        <v>1096</v>
      </c>
      <c r="Q41" s="309">
        <v>1500</v>
      </c>
      <c r="R41" s="42" t="s">
        <v>1087</v>
      </c>
    </row>
    <row r="42" spans="1:18" ht="60">
      <c r="A42" s="148">
        <v>11</v>
      </c>
      <c r="B42" s="662" t="s">
        <v>1097</v>
      </c>
      <c r="C42" s="663"/>
      <c r="D42" s="137" t="str">
        <f>+D43</f>
        <v>Informe</v>
      </c>
      <c r="E42" s="137">
        <f t="shared" ref="E42:G42" si="8">+E43</f>
        <v>1</v>
      </c>
      <c r="F42" s="137" t="str">
        <f t="shared" si="8"/>
        <v>Entrega de informe</v>
      </c>
      <c r="G42" s="439" t="str">
        <f t="shared" si="8"/>
        <v>Cada responsable de los indicadores</v>
      </c>
      <c r="H42" s="407">
        <f>+E43</f>
        <v>1</v>
      </c>
      <c r="I42" s="519">
        <f>SUM(I43:K43)/H42</f>
        <v>0</v>
      </c>
      <c r="J42" s="519"/>
      <c r="K42" s="519"/>
      <c r="L42" s="489">
        <v>0</v>
      </c>
      <c r="M42" s="141" t="s">
        <v>1030</v>
      </c>
      <c r="N42" s="137" t="s">
        <v>25</v>
      </c>
      <c r="O42" s="137" t="s">
        <v>392</v>
      </c>
      <c r="P42" s="137" t="s">
        <v>1031</v>
      </c>
      <c r="Q42" s="431">
        <v>5000</v>
      </c>
      <c r="R42" s="141" t="s">
        <v>1021</v>
      </c>
    </row>
    <row r="43" spans="1:18" ht="51.75" hidden="1">
      <c r="A43" s="442" t="s">
        <v>1098</v>
      </c>
      <c r="B43" s="443" t="s">
        <v>363</v>
      </c>
      <c r="C43" s="444" t="s">
        <v>1099</v>
      </c>
      <c r="D43" s="424" t="s">
        <v>1083</v>
      </c>
      <c r="E43" s="445">
        <v>1</v>
      </c>
      <c r="F43" s="424" t="s">
        <v>1095</v>
      </c>
      <c r="G43" s="424" t="s">
        <v>1063</v>
      </c>
      <c r="H43" s="434">
        <f>SUM(I43:L43)</f>
        <v>0</v>
      </c>
      <c r="I43" s="446"/>
      <c r="J43" s="446"/>
      <c r="K43" s="446"/>
      <c r="L43" s="446"/>
      <c r="M43" s="447" t="s">
        <v>1091</v>
      </c>
      <c r="N43" s="427" t="s">
        <v>25</v>
      </c>
      <c r="O43" s="427" t="s">
        <v>392</v>
      </c>
      <c r="P43" s="424" t="s">
        <v>1096</v>
      </c>
      <c r="Q43" s="448">
        <v>1500</v>
      </c>
      <c r="R43" s="424" t="s">
        <v>1087</v>
      </c>
    </row>
    <row r="45" spans="1:18" ht="45" hidden="1">
      <c r="A45" s="531" t="s">
        <v>1402</v>
      </c>
      <c r="B45" s="576" t="s">
        <v>30</v>
      </c>
      <c r="C45" s="192" t="s">
        <v>1180</v>
      </c>
      <c r="D45" s="59" t="s">
        <v>1181</v>
      </c>
      <c r="E45" s="469">
        <v>0</v>
      </c>
      <c r="F45" s="59" t="s">
        <v>1182</v>
      </c>
      <c r="G45" s="32" t="s">
        <v>1105</v>
      </c>
      <c r="H45" s="470">
        <v>1</v>
      </c>
      <c r="I45" s="471"/>
      <c r="J45" s="472">
        <v>1</v>
      </c>
      <c r="K45" s="472"/>
      <c r="L45" s="472"/>
      <c r="M45" s="62"/>
      <c r="N45" s="32" t="s">
        <v>169</v>
      </c>
      <c r="O45" s="32" t="s">
        <v>392</v>
      </c>
      <c r="P45" s="453"/>
      <c r="Q45" s="475"/>
      <c r="R45" s="94"/>
    </row>
    <row r="46" spans="1:18" ht="60" hidden="1">
      <c r="A46" s="531"/>
      <c r="B46" s="576"/>
      <c r="C46" s="192" t="s">
        <v>1183</v>
      </c>
      <c r="D46" s="59" t="s">
        <v>608</v>
      </c>
      <c r="E46" s="469"/>
      <c r="F46" s="59" t="s">
        <v>1184</v>
      </c>
      <c r="G46" s="32" t="s">
        <v>1105</v>
      </c>
      <c r="H46" s="470">
        <v>3</v>
      </c>
      <c r="I46" s="471"/>
      <c r="J46" s="472"/>
      <c r="K46" s="472"/>
      <c r="L46" s="472"/>
      <c r="M46" s="62"/>
      <c r="N46" s="32" t="s">
        <v>169</v>
      </c>
      <c r="O46" s="32" t="s">
        <v>392</v>
      </c>
      <c r="P46" s="453"/>
      <c r="Q46" s="475"/>
      <c r="R46" s="94"/>
    </row>
    <row r="47" spans="1:18" ht="45" hidden="1">
      <c r="A47" s="531"/>
      <c r="B47" s="576"/>
      <c r="C47" s="192" t="s">
        <v>1185</v>
      </c>
      <c r="D47" s="59" t="s">
        <v>1186</v>
      </c>
      <c r="E47" s="469"/>
      <c r="F47" s="59" t="s">
        <v>1187</v>
      </c>
      <c r="G47" s="32" t="s">
        <v>1105</v>
      </c>
      <c r="H47" s="470">
        <v>2</v>
      </c>
      <c r="I47" s="471"/>
      <c r="J47" s="472"/>
      <c r="K47" s="472"/>
      <c r="L47" s="472"/>
      <c r="M47" s="62"/>
      <c r="N47" s="32" t="s">
        <v>169</v>
      </c>
      <c r="O47" s="32" t="s">
        <v>392</v>
      </c>
      <c r="P47" s="453"/>
      <c r="Q47" s="475"/>
      <c r="R47" s="94"/>
    </row>
    <row r="48" spans="1:18" ht="45" hidden="1">
      <c r="A48" s="531"/>
      <c r="B48" s="576"/>
      <c r="C48" s="192" t="s">
        <v>1188</v>
      </c>
      <c r="D48" s="59" t="s">
        <v>1189</v>
      </c>
      <c r="E48" s="469"/>
      <c r="F48" s="59" t="s">
        <v>1176</v>
      </c>
      <c r="G48" s="32" t="s">
        <v>1105</v>
      </c>
      <c r="H48" s="470">
        <v>3</v>
      </c>
      <c r="I48" s="471"/>
      <c r="J48" s="472"/>
      <c r="K48" s="472">
        <v>1</v>
      </c>
      <c r="L48" s="472"/>
      <c r="M48" s="62"/>
      <c r="N48" s="32" t="s">
        <v>169</v>
      </c>
      <c r="O48" s="32" t="s">
        <v>392</v>
      </c>
      <c r="P48" s="453"/>
      <c r="Q48" s="475"/>
      <c r="R48" s="94"/>
    </row>
    <row r="49" spans="1:18" ht="45" hidden="1">
      <c r="A49" s="531"/>
      <c r="B49" s="576"/>
      <c r="C49" s="474" t="s">
        <v>1190</v>
      </c>
      <c r="D49" s="59" t="s">
        <v>1191</v>
      </c>
      <c r="E49" s="453"/>
      <c r="F49" s="59" t="s">
        <v>1176</v>
      </c>
      <c r="G49" s="32" t="s">
        <v>1105</v>
      </c>
      <c r="H49" s="470"/>
      <c r="I49" s="471"/>
      <c r="J49" s="472"/>
      <c r="K49" s="472"/>
      <c r="L49" s="472"/>
      <c r="M49" s="62"/>
      <c r="N49" s="32" t="s">
        <v>169</v>
      </c>
      <c r="O49" s="32" t="s">
        <v>392</v>
      </c>
      <c r="P49" s="453"/>
      <c r="Q49" s="475"/>
      <c r="R49" s="94"/>
    </row>
  </sheetData>
  <mergeCells count="52">
    <mergeCell ref="A45:A49"/>
    <mergeCell ref="B45:B49"/>
    <mergeCell ref="B35:C35"/>
    <mergeCell ref="I35:K35"/>
    <mergeCell ref="B38:C38"/>
    <mergeCell ref="I38:K38"/>
    <mergeCell ref="B40:C40"/>
    <mergeCell ref="I40:K40"/>
    <mergeCell ref="A33:A34"/>
    <mergeCell ref="B33:B34"/>
    <mergeCell ref="Q33:Q34"/>
    <mergeCell ref="B42:C42"/>
    <mergeCell ref="I42:K42"/>
    <mergeCell ref="R33:R34"/>
    <mergeCell ref="Q26:Q27"/>
    <mergeCell ref="R26:R27"/>
    <mergeCell ref="B28:C28"/>
    <mergeCell ref="I28:K28"/>
    <mergeCell ref="B30:C30"/>
    <mergeCell ref="I30:K30"/>
    <mergeCell ref="B32:C32"/>
    <mergeCell ref="I32:K32"/>
    <mergeCell ref="B23:C23"/>
    <mergeCell ref="I23:K23"/>
    <mergeCell ref="B25:C25"/>
    <mergeCell ref="I25:K25"/>
    <mergeCell ref="A26:A27"/>
    <mergeCell ref="B26:B27"/>
    <mergeCell ref="Q17:Q19"/>
    <mergeCell ref="R17:R19"/>
    <mergeCell ref="B20:C20"/>
    <mergeCell ref="I20:K20"/>
    <mergeCell ref="A21:A22"/>
    <mergeCell ref="B21:B22"/>
    <mergeCell ref="Q21:Q22"/>
    <mergeCell ref="R21:R22"/>
    <mergeCell ref="B15:C15"/>
    <mergeCell ref="I15:K15"/>
    <mergeCell ref="B16:C16"/>
    <mergeCell ref="I16:K16"/>
    <mergeCell ref="A17:A19"/>
    <mergeCell ref="B17:B19"/>
    <mergeCell ref="A11:R12"/>
    <mergeCell ref="B14:L14"/>
    <mergeCell ref="M14:P14"/>
    <mergeCell ref="Q14:R14"/>
    <mergeCell ref="G1:R4"/>
    <mergeCell ref="T3:V3"/>
    <mergeCell ref="T4:V4"/>
    <mergeCell ref="H5:M5"/>
    <mergeCell ref="P5:Q5"/>
    <mergeCell ref="A7:R8"/>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5EF36-9F76-4317-AB87-29E7C7FB23EB}">
  <sheetPr>
    <tabColor theme="3" tint="0.79998168889431442"/>
  </sheetPr>
  <dimension ref="A1:V44"/>
  <sheetViews>
    <sheetView topLeftCell="A7" zoomScale="40" zoomScaleNormal="40" zoomScaleSheetLayoutView="55" zoomScalePageLayoutView="70" workbookViewId="0">
      <selection activeCell="L87" sqref="L87"/>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32" bestFit="1" customWidth="1"/>
    <col min="9" max="11" width="3.28515625" style="133" customWidth="1"/>
    <col min="12" max="12" width="9.85546875" style="133"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512" t="s">
        <v>1474</v>
      </c>
      <c r="H1" s="512"/>
      <c r="I1" s="512"/>
      <c r="J1" s="512"/>
      <c r="K1" s="512"/>
      <c r="L1" s="512"/>
      <c r="M1" s="512"/>
      <c r="N1" s="512"/>
      <c r="O1" s="512"/>
      <c r="P1" s="512"/>
      <c r="Q1" s="512"/>
      <c r="R1" s="512"/>
    </row>
    <row r="2" spans="1:22" ht="19.5" customHeight="1">
      <c r="A2" s="1"/>
      <c r="B2" s="3"/>
      <c r="C2" s="3"/>
      <c r="D2" s="3"/>
      <c r="E2" s="3"/>
      <c r="F2" s="3"/>
      <c r="G2" s="512"/>
      <c r="H2" s="512"/>
      <c r="I2" s="512"/>
      <c r="J2" s="512"/>
      <c r="K2" s="512"/>
      <c r="L2" s="512"/>
      <c r="M2" s="512"/>
      <c r="N2" s="512"/>
      <c r="O2" s="512"/>
      <c r="P2" s="512"/>
      <c r="Q2" s="512"/>
      <c r="R2" s="512"/>
    </row>
    <row r="3" spans="1:22" ht="19.5" customHeight="1">
      <c r="A3" s="1"/>
      <c r="B3" s="4"/>
      <c r="C3" s="3"/>
      <c r="D3" s="3"/>
      <c r="E3" s="3"/>
      <c r="F3" s="3"/>
      <c r="G3" s="512"/>
      <c r="H3" s="512"/>
      <c r="I3" s="512"/>
      <c r="J3" s="512"/>
      <c r="K3" s="512"/>
      <c r="L3" s="512"/>
      <c r="M3" s="512"/>
      <c r="N3" s="512"/>
      <c r="O3" s="512"/>
      <c r="P3" s="512"/>
      <c r="Q3" s="512"/>
      <c r="R3" s="512"/>
      <c r="T3" s="513"/>
      <c r="U3" s="513"/>
      <c r="V3" s="513"/>
    </row>
    <row r="4" spans="1:22" ht="36" customHeight="1" thickBot="1">
      <c r="A4" s="1"/>
      <c r="B4" s="5"/>
      <c r="C4" s="5"/>
      <c r="D4" s="5"/>
      <c r="E4" s="5"/>
      <c r="F4" s="5"/>
      <c r="G4" s="512"/>
      <c r="H4" s="512"/>
      <c r="I4" s="512"/>
      <c r="J4" s="512"/>
      <c r="K4" s="512"/>
      <c r="L4" s="512"/>
      <c r="M4" s="512"/>
      <c r="N4" s="512"/>
      <c r="O4" s="512"/>
      <c r="P4" s="512"/>
      <c r="Q4" s="512"/>
      <c r="R4" s="512"/>
      <c r="T4" s="514"/>
      <c r="U4" s="514"/>
      <c r="V4" s="514"/>
    </row>
    <row r="5" spans="1:22" ht="19.5" thickTop="1">
      <c r="A5" s="6"/>
      <c r="B5" s="7"/>
      <c r="C5" s="8"/>
      <c r="D5" s="9"/>
      <c r="E5" s="9"/>
      <c r="F5" s="9"/>
      <c r="G5" s="9"/>
      <c r="H5" s="515"/>
      <c r="I5" s="515"/>
      <c r="J5" s="515"/>
      <c r="K5" s="515"/>
      <c r="L5" s="515"/>
      <c r="M5" s="515"/>
      <c r="N5" s="9"/>
      <c r="O5" s="9"/>
      <c r="P5" s="516"/>
      <c r="Q5" s="516"/>
      <c r="R5" s="10"/>
    </row>
    <row r="6" spans="1:22" ht="9" customHeight="1" thickBot="1">
      <c r="A6" s="11"/>
      <c r="B6" s="12"/>
      <c r="C6" s="13"/>
      <c r="D6" s="14"/>
      <c r="E6" s="14"/>
      <c r="F6" s="15"/>
      <c r="G6" s="14"/>
      <c r="H6" s="16"/>
      <c r="I6" s="17"/>
      <c r="J6" s="17"/>
      <c r="K6" s="18"/>
      <c r="L6" s="18"/>
      <c r="M6" s="14"/>
      <c r="N6" s="19"/>
      <c r="O6" s="19"/>
      <c r="P6" s="12"/>
      <c r="Q6" s="12"/>
      <c r="R6" s="12"/>
    </row>
    <row r="7" spans="1:22" ht="15" customHeight="1">
      <c r="A7" s="635" t="s">
        <v>1475</v>
      </c>
      <c r="B7" s="636"/>
      <c r="C7" s="636"/>
      <c r="D7" s="636"/>
      <c r="E7" s="636"/>
      <c r="F7" s="636"/>
      <c r="G7" s="636"/>
      <c r="H7" s="636"/>
      <c r="I7" s="636"/>
      <c r="J7" s="636"/>
      <c r="K7" s="636"/>
      <c r="L7" s="636"/>
      <c r="M7" s="636"/>
      <c r="N7" s="636"/>
      <c r="O7" s="636"/>
      <c r="P7" s="636"/>
      <c r="Q7" s="636"/>
      <c r="R7" s="637"/>
    </row>
    <row r="8" spans="1:22" ht="15.75" customHeight="1" thickBot="1">
      <c r="A8" s="638"/>
      <c r="B8" s="639"/>
      <c r="C8" s="639"/>
      <c r="D8" s="639"/>
      <c r="E8" s="639"/>
      <c r="F8" s="639"/>
      <c r="G8" s="639"/>
      <c r="H8" s="639"/>
      <c r="I8" s="639"/>
      <c r="J8" s="639"/>
      <c r="K8" s="639"/>
      <c r="L8" s="639"/>
      <c r="M8" s="639"/>
      <c r="N8" s="639"/>
      <c r="O8" s="639"/>
      <c r="P8" s="639"/>
      <c r="Q8" s="639"/>
      <c r="R8" s="640"/>
    </row>
    <row r="9" spans="1:22" ht="8.25" customHeight="1">
      <c r="A9" s="502"/>
      <c r="B9" s="502"/>
      <c r="C9" s="502"/>
      <c r="D9" s="502"/>
      <c r="E9" s="502"/>
      <c r="F9" s="502"/>
      <c r="G9" s="502"/>
      <c r="H9" s="502"/>
      <c r="I9" s="502"/>
      <c r="J9" s="502"/>
      <c r="K9" s="502"/>
      <c r="L9" s="502"/>
      <c r="M9" s="502"/>
      <c r="N9" s="502"/>
      <c r="O9" s="502"/>
      <c r="P9" s="502"/>
      <c r="Q9" s="502"/>
      <c r="R9" s="502"/>
    </row>
    <row r="10" spans="1:22" ht="12" customHeight="1" thickBot="1">
      <c r="A10" s="502"/>
      <c r="B10" s="502"/>
      <c r="C10" s="502"/>
      <c r="D10" s="502"/>
      <c r="E10" s="502"/>
      <c r="F10" s="502"/>
      <c r="G10" s="502"/>
      <c r="H10" s="502"/>
      <c r="I10" s="502"/>
      <c r="J10" s="502"/>
      <c r="K10" s="502"/>
      <c r="L10" s="502"/>
      <c r="M10" s="502"/>
      <c r="N10" s="502"/>
      <c r="O10" s="502"/>
      <c r="P10" s="502"/>
      <c r="Q10" s="502"/>
      <c r="R10" s="502"/>
    </row>
    <row r="11" spans="1:22" ht="15" customHeight="1" thickTop="1">
      <c r="A11" s="506" t="s">
        <v>1478</v>
      </c>
      <c r="B11" s="507"/>
      <c r="C11" s="507"/>
      <c r="D11" s="507"/>
      <c r="E11" s="507"/>
      <c r="F11" s="507"/>
      <c r="G11" s="507"/>
      <c r="H11" s="507"/>
      <c r="I11" s="507"/>
      <c r="J11" s="507"/>
      <c r="K11" s="507"/>
      <c r="L11" s="507"/>
      <c r="M11" s="507"/>
      <c r="N11" s="507"/>
      <c r="O11" s="507"/>
      <c r="P11" s="507"/>
      <c r="Q11" s="507"/>
      <c r="R11" s="508"/>
    </row>
    <row r="12" spans="1:22" ht="15" customHeight="1" thickBot="1">
      <c r="A12" s="509"/>
      <c r="B12" s="510"/>
      <c r="C12" s="510"/>
      <c r="D12" s="510"/>
      <c r="E12" s="510"/>
      <c r="F12" s="510"/>
      <c r="G12" s="510"/>
      <c r="H12" s="510"/>
      <c r="I12" s="510"/>
      <c r="J12" s="510"/>
      <c r="K12" s="510"/>
      <c r="L12" s="510"/>
      <c r="M12" s="510"/>
      <c r="N12" s="510"/>
      <c r="O12" s="510"/>
      <c r="P12" s="510"/>
      <c r="Q12" s="510"/>
      <c r="R12" s="511"/>
    </row>
    <row r="13" spans="1:22" ht="16.5" thickTop="1">
      <c r="A13" s="232"/>
      <c r="B13" s="233"/>
      <c r="C13" s="233"/>
      <c r="D13" s="234"/>
      <c r="E13" s="234"/>
      <c r="F13" s="233"/>
      <c r="G13" s="233"/>
      <c r="H13" s="235"/>
      <c r="I13" s="236"/>
      <c r="J13" s="236"/>
      <c r="K13" s="236"/>
      <c r="L13" s="236"/>
      <c r="M13" s="233"/>
      <c r="N13" s="233"/>
      <c r="O13" s="233"/>
      <c r="P13" s="233"/>
      <c r="Q13" s="233"/>
      <c r="R13" s="233"/>
    </row>
    <row r="14" spans="1:22" ht="28.5">
      <c r="A14" s="237" t="s">
        <v>1</v>
      </c>
      <c r="B14" s="671" t="s">
        <v>2</v>
      </c>
      <c r="C14" s="672"/>
      <c r="D14" s="672"/>
      <c r="E14" s="672"/>
      <c r="F14" s="672"/>
      <c r="G14" s="672"/>
      <c r="H14" s="672"/>
      <c r="I14" s="672"/>
      <c r="J14" s="672"/>
      <c r="K14" s="672"/>
      <c r="L14" s="672"/>
      <c r="M14" s="673" t="s">
        <v>3</v>
      </c>
      <c r="N14" s="672"/>
      <c r="O14" s="672"/>
      <c r="P14" s="674"/>
      <c r="Q14" s="675" t="s">
        <v>4</v>
      </c>
      <c r="R14" s="675"/>
    </row>
    <row r="15" spans="1:22" ht="42" customHeight="1" thickBot="1">
      <c r="A15" s="238" t="s">
        <v>6</v>
      </c>
      <c r="B15" s="676" t="s">
        <v>568</v>
      </c>
      <c r="C15" s="677"/>
      <c r="D15" s="239" t="s">
        <v>8</v>
      </c>
      <c r="E15" s="239" t="s">
        <v>9</v>
      </c>
      <c r="F15" s="239" t="s">
        <v>10</v>
      </c>
      <c r="G15" s="239" t="s">
        <v>11</v>
      </c>
      <c r="H15" s="240" t="s">
        <v>569</v>
      </c>
      <c r="I15" s="523" t="s">
        <v>1473</v>
      </c>
      <c r="J15" s="523"/>
      <c r="K15" s="523"/>
      <c r="L15" s="487" t="s">
        <v>1472</v>
      </c>
      <c r="M15" s="241" t="s">
        <v>13</v>
      </c>
      <c r="N15" s="241" t="s">
        <v>14</v>
      </c>
      <c r="O15" s="241" t="s">
        <v>15</v>
      </c>
      <c r="P15" s="241" t="s">
        <v>16</v>
      </c>
      <c r="Q15" s="241" t="s">
        <v>17</v>
      </c>
      <c r="R15" s="241" t="s">
        <v>18</v>
      </c>
    </row>
    <row r="16" spans="1:22" ht="129.75" customHeight="1" thickBot="1">
      <c r="A16" s="678">
        <v>1</v>
      </c>
      <c r="B16" s="680" t="s">
        <v>570</v>
      </c>
      <c r="C16" s="680"/>
      <c r="D16" s="242" t="s">
        <v>571</v>
      </c>
      <c r="E16" s="242">
        <v>0</v>
      </c>
      <c r="F16" s="242" t="s">
        <v>572</v>
      </c>
      <c r="G16" s="242" t="s">
        <v>573</v>
      </c>
      <c r="H16" s="243">
        <v>1</v>
      </c>
      <c r="I16" s="681">
        <v>0.8</v>
      </c>
      <c r="J16" s="682"/>
      <c r="K16" s="683"/>
      <c r="L16" s="495">
        <v>0.65</v>
      </c>
      <c r="M16" s="244" t="str">
        <f>+M19</f>
        <v xml:space="preserve">Incumplimiento de personal </v>
      </c>
      <c r="N16" s="245" t="s">
        <v>14</v>
      </c>
      <c r="O16" s="245" t="s">
        <v>15</v>
      </c>
      <c r="P16" s="246" t="str">
        <f>+P18</f>
        <v>Dar seguimiento a la programación</v>
      </c>
      <c r="Q16" s="684" t="s">
        <v>574</v>
      </c>
      <c r="R16" s="684"/>
    </row>
    <row r="17" spans="1:18" ht="24.75" hidden="1" thickBot="1">
      <c r="A17" s="679"/>
      <c r="B17" s="685" t="s">
        <v>575</v>
      </c>
      <c r="C17" s="247" t="s">
        <v>576</v>
      </c>
      <c r="D17" s="248" t="s">
        <v>577</v>
      </c>
      <c r="E17" s="248">
        <v>0</v>
      </c>
      <c r="F17" s="248" t="s">
        <v>578</v>
      </c>
      <c r="G17" s="249" t="s">
        <v>579</v>
      </c>
      <c r="H17" s="250">
        <v>1</v>
      </c>
      <c r="I17" s="251">
        <v>0</v>
      </c>
      <c r="J17" s="251">
        <v>0.2</v>
      </c>
      <c r="K17" s="251">
        <v>0.8</v>
      </c>
      <c r="L17" s="251"/>
      <c r="M17" s="249" t="s">
        <v>580</v>
      </c>
      <c r="N17" s="252" t="s">
        <v>14</v>
      </c>
      <c r="O17" s="252" t="s">
        <v>15</v>
      </c>
      <c r="P17" s="253" t="s">
        <v>581</v>
      </c>
      <c r="Q17" s="684"/>
      <c r="R17" s="684"/>
    </row>
    <row r="18" spans="1:18" ht="24.75" hidden="1" thickBot="1">
      <c r="A18" s="679"/>
      <c r="B18" s="685"/>
      <c r="C18" s="249" t="s">
        <v>582</v>
      </c>
      <c r="D18" s="248" t="s">
        <v>577</v>
      </c>
      <c r="E18" s="248">
        <v>0</v>
      </c>
      <c r="F18" s="248" t="s">
        <v>583</v>
      </c>
      <c r="G18" s="249" t="s">
        <v>579</v>
      </c>
      <c r="H18" s="250">
        <v>1</v>
      </c>
      <c r="I18" s="254"/>
      <c r="J18" s="254"/>
      <c r="K18" s="254"/>
      <c r="L18" s="254"/>
      <c r="M18" s="249" t="s">
        <v>580</v>
      </c>
      <c r="N18" s="252" t="s">
        <v>14</v>
      </c>
      <c r="O18" s="252" t="s">
        <v>15</v>
      </c>
      <c r="P18" s="253" t="s">
        <v>581</v>
      </c>
      <c r="Q18" s="684"/>
      <c r="R18" s="684"/>
    </row>
    <row r="19" spans="1:18" ht="24.75" hidden="1" thickBot="1">
      <c r="A19" s="679"/>
      <c r="B19" s="685"/>
      <c r="C19" s="249" t="s">
        <v>584</v>
      </c>
      <c r="D19" s="248" t="s">
        <v>577</v>
      </c>
      <c r="E19" s="248">
        <v>0</v>
      </c>
      <c r="F19" s="248" t="s">
        <v>585</v>
      </c>
      <c r="G19" s="249" t="s">
        <v>579</v>
      </c>
      <c r="H19" s="250">
        <v>1</v>
      </c>
      <c r="I19" s="254"/>
      <c r="J19" s="251">
        <v>1</v>
      </c>
      <c r="K19" s="254"/>
      <c r="L19" s="254"/>
      <c r="M19" s="249" t="s">
        <v>580</v>
      </c>
      <c r="N19" s="252" t="s">
        <v>14</v>
      </c>
      <c r="O19" s="252" t="s">
        <v>15</v>
      </c>
      <c r="P19" s="253" t="s">
        <v>581</v>
      </c>
      <c r="Q19" s="684"/>
      <c r="R19" s="684"/>
    </row>
    <row r="20" spans="1:18" ht="24.75" hidden="1" thickBot="1">
      <c r="A20" s="679"/>
      <c r="B20" s="685"/>
      <c r="C20" s="249" t="s">
        <v>586</v>
      </c>
      <c r="D20" s="248" t="s">
        <v>577</v>
      </c>
      <c r="E20" s="248">
        <v>0</v>
      </c>
      <c r="F20" s="248" t="s">
        <v>587</v>
      </c>
      <c r="G20" s="249" t="s">
        <v>579</v>
      </c>
      <c r="H20" s="250">
        <v>1</v>
      </c>
      <c r="I20" s="254"/>
      <c r="J20" s="254"/>
      <c r="K20" s="251">
        <v>1</v>
      </c>
      <c r="L20" s="251"/>
      <c r="M20" s="249" t="s">
        <v>580</v>
      </c>
      <c r="N20" s="252" t="s">
        <v>14</v>
      </c>
      <c r="O20" s="252" t="s">
        <v>15</v>
      </c>
      <c r="P20" s="253" t="s">
        <v>581</v>
      </c>
      <c r="Q20" s="684"/>
      <c r="R20" s="684"/>
    </row>
    <row r="21" spans="1:18" ht="24.75" hidden="1" thickBot="1">
      <c r="A21" s="679"/>
      <c r="B21" s="685"/>
      <c r="C21" s="249" t="s">
        <v>588</v>
      </c>
      <c r="D21" s="248" t="s">
        <v>577</v>
      </c>
      <c r="E21" s="248">
        <v>0</v>
      </c>
      <c r="F21" s="248" t="s">
        <v>589</v>
      </c>
      <c r="G21" s="249" t="s">
        <v>579</v>
      </c>
      <c r="H21" s="250">
        <v>1</v>
      </c>
      <c r="I21" s="254"/>
      <c r="J21" s="254"/>
      <c r="K21" s="251">
        <v>1</v>
      </c>
      <c r="L21" s="251"/>
      <c r="M21" s="249" t="s">
        <v>580</v>
      </c>
      <c r="N21" s="252" t="s">
        <v>14</v>
      </c>
      <c r="O21" s="252" t="s">
        <v>15</v>
      </c>
      <c r="P21" s="253" t="s">
        <v>581</v>
      </c>
      <c r="Q21" s="684"/>
      <c r="R21" s="684"/>
    </row>
    <row r="22" spans="1:18" ht="24.75" hidden="1" thickBot="1">
      <c r="A22" s="679"/>
      <c r="B22" s="685"/>
      <c r="C22" s="249" t="s">
        <v>590</v>
      </c>
      <c r="D22" s="248" t="s">
        <v>577</v>
      </c>
      <c r="E22" s="248">
        <v>0</v>
      </c>
      <c r="F22" s="248" t="s">
        <v>591</v>
      </c>
      <c r="G22" s="249" t="s">
        <v>592</v>
      </c>
      <c r="H22" s="250">
        <v>1</v>
      </c>
      <c r="I22" s="254"/>
      <c r="J22" s="254"/>
      <c r="K22" s="251">
        <v>1</v>
      </c>
      <c r="L22" s="251"/>
      <c r="M22" s="249" t="s">
        <v>580</v>
      </c>
      <c r="N22" s="252" t="s">
        <v>14</v>
      </c>
      <c r="O22" s="252" t="s">
        <v>15</v>
      </c>
      <c r="P22" s="253" t="s">
        <v>581</v>
      </c>
      <c r="Q22" s="684"/>
      <c r="R22" s="684"/>
    </row>
    <row r="23" spans="1:18" ht="99" customHeight="1">
      <c r="A23" s="686">
        <v>2</v>
      </c>
      <c r="B23" s="688" t="s">
        <v>593</v>
      </c>
      <c r="C23" s="688"/>
      <c r="D23" s="255" t="str">
        <f>+D24</f>
        <v>%</v>
      </c>
      <c r="E23" s="499">
        <v>1</v>
      </c>
      <c r="F23" s="256" t="str">
        <f>+F26</f>
        <v>Lista de participación</v>
      </c>
      <c r="G23" s="257" t="str">
        <f>+G24</f>
        <v>Responsable de comité Género.</v>
      </c>
      <c r="H23" s="250">
        <v>1</v>
      </c>
      <c r="I23" s="689">
        <f>AVERAGE(I24:K28)</f>
        <v>0</v>
      </c>
      <c r="J23" s="689"/>
      <c r="K23" s="689"/>
      <c r="L23" s="496">
        <v>0</v>
      </c>
      <c r="M23" s="256" t="str">
        <f>+M25</f>
        <v>Que no se realice la solicitud</v>
      </c>
      <c r="N23" s="258" t="s">
        <v>14</v>
      </c>
      <c r="O23" s="258" t="s">
        <v>15</v>
      </c>
      <c r="P23" s="259" t="str">
        <f>+P25</f>
        <v>Tramitar la solicitud a tiempo</v>
      </c>
      <c r="Q23" s="684"/>
      <c r="R23" s="684"/>
    </row>
    <row r="24" spans="1:18" ht="24" hidden="1">
      <c r="A24" s="679"/>
      <c r="B24" s="685" t="s">
        <v>575</v>
      </c>
      <c r="C24" s="249" t="s">
        <v>594</v>
      </c>
      <c r="D24" s="248" t="s">
        <v>20</v>
      </c>
      <c r="E24" s="194">
        <v>0.01</v>
      </c>
      <c r="F24" s="249" t="s">
        <v>595</v>
      </c>
      <c r="G24" s="249" t="s">
        <v>579</v>
      </c>
      <c r="H24" s="250">
        <v>1</v>
      </c>
      <c r="I24" s="254">
        <v>0</v>
      </c>
      <c r="J24" s="254"/>
      <c r="K24" s="254"/>
      <c r="L24" s="254"/>
      <c r="M24" s="249" t="s">
        <v>596</v>
      </c>
      <c r="N24" s="252" t="s">
        <v>14</v>
      </c>
      <c r="O24" s="252" t="s">
        <v>15</v>
      </c>
      <c r="P24" s="253" t="s">
        <v>597</v>
      </c>
      <c r="Q24" s="684"/>
      <c r="R24" s="684"/>
    </row>
    <row r="25" spans="1:18" ht="36" hidden="1">
      <c r="A25" s="679"/>
      <c r="B25" s="685"/>
      <c r="C25" s="249" t="s">
        <v>598</v>
      </c>
      <c r="D25" s="248" t="s">
        <v>20</v>
      </c>
      <c r="E25" s="194">
        <v>0.01</v>
      </c>
      <c r="F25" s="249" t="s">
        <v>599</v>
      </c>
      <c r="G25" s="249" t="s">
        <v>600</v>
      </c>
      <c r="H25" s="250">
        <v>1</v>
      </c>
      <c r="I25" s="254"/>
      <c r="J25" s="254"/>
      <c r="K25" s="254"/>
      <c r="L25" s="254"/>
      <c r="M25" s="249" t="s">
        <v>601</v>
      </c>
      <c r="N25" s="252" t="s">
        <v>14</v>
      </c>
      <c r="O25" s="252" t="s">
        <v>15</v>
      </c>
      <c r="P25" s="253" t="s">
        <v>602</v>
      </c>
      <c r="Q25" s="684"/>
      <c r="R25" s="684"/>
    </row>
    <row r="26" spans="1:18" ht="36" hidden="1">
      <c r="A26" s="679"/>
      <c r="B26" s="685"/>
      <c r="C26" s="249" t="s">
        <v>603</v>
      </c>
      <c r="D26" s="248" t="s">
        <v>20</v>
      </c>
      <c r="E26" s="194">
        <v>0.01</v>
      </c>
      <c r="F26" s="249" t="s">
        <v>578</v>
      </c>
      <c r="G26" s="249" t="s">
        <v>604</v>
      </c>
      <c r="H26" s="250">
        <v>1</v>
      </c>
      <c r="I26" s="254"/>
      <c r="J26" s="254"/>
      <c r="K26" s="254"/>
      <c r="L26" s="254"/>
      <c r="M26" s="249" t="s">
        <v>605</v>
      </c>
      <c r="N26" s="252" t="s">
        <v>14</v>
      </c>
      <c r="O26" s="252" t="s">
        <v>15</v>
      </c>
      <c r="P26" s="253" t="s">
        <v>606</v>
      </c>
      <c r="Q26" s="684"/>
      <c r="R26" s="684"/>
    </row>
    <row r="27" spans="1:18" ht="24" hidden="1">
      <c r="A27" s="679"/>
      <c r="B27" s="685"/>
      <c r="C27" s="249" t="s">
        <v>607</v>
      </c>
      <c r="D27" s="248" t="s">
        <v>20</v>
      </c>
      <c r="E27" s="194">
        <v>0.01</v>
      </c>
      <c r="F27" s="249" t="s">
        <v>608</v>
      </c>
      <c r="G27" s="249" t="s">
        <v>579</v>
      </c>
      <c r="H27" s="250">
        <v>1</v>
      </c>
      <c r="I27" s="254"/>
      <c r="J27" s="254"/>
      <c r="K27" s="254"/>
      <c r="L27" s="254"/>
      <c r="M27" s="249" t="s">
        <v>609</v>
      </c>
      <c r="N27" s="252" t="s">
        <v>14</v>
      </c>
      <c r="O27" s="252" t="s">
        <v>15</v>
      </c>
      <c r="P27" s="253" t="s">
        <v>610</v>
      </c>
      <c r="Q27" s="684"/>
      <c r="R27" s="684"/>
    </row>
    <row r="28" spans="1:18" ht="84" hidden="1">
      <c r="A28" s="687"/>
      <c r="B28" s="685"/>
      <c r="C28" s="249" t="s">
        <v>611</v>
      </c>
      <c r="D28" s="248" t="s">
        <v>20</v>
      </c>
      <c r="E28" s="194">
        <v>0.01</v>
      </c>
      <c r="F28" s="249" t="s">
        <v>612</v>
      </c>
      <c r="G28" s="249" t="s">
        <v>613</v>
      </c>
      <c r="H28" s="250">
        <v>1</v>
      </c>
      <c r="I28" s="254"/>
      <c r="J28" s="254"/>
      <c r="K28" s="254"/>
      <c r="L28" s="254"/>
      <c r="M28" s="249" t="s">
        <v>614</v>
      </c>
      <c r="N28" s="252" t="s">
        <v>14</v>
      </c>
      <c r="O28" s="252" t="s">
        <v>15</v>
      </c>
      <c r="P28" s="253" t="s">
        <v>615</v>
      </c>
      <c r="Q28" s="684"/>
      <c r="R28" s="684"/>
    </row>
    <row r="29" spans="1:18" ht="109.5" customHeight="1">
      <c r="A29" s="690">
        <v>3</v>
      </c>
      <c r="B29" s="688" t="s">
        <v>616</v>
      </c>
      <c r="C29" s="688"/>
      <c r="D29" s="255" t="s">
        <v>20</v>
      </c>
      <c r="E29" s="255">
        <v>0</v>
      </c>
      <c r="F29" s="256" t="str">
        <f>+F32</f>
        <v>Política institucional de género.</v>
      </c>
      <c r="G29" s="257" t="str">
        <f>+G32</f>
        <v>Responsable de comité Género.</v>
      </c>
      <c r="H29" s="500">
        <v>1</v>
      </c>
      <c r="I29" s="689">
        <f ca="1">AVERAGE(I30:K34)+I29</f>
        <v>0</v>
      </c>
      <c r="J29" s="689"/>
      <c r="K29" s="689"/>
      <c r="L29" s="496">
        <v>0</v>
      </c>
      <c r="M29" s="256" t="str">
        <f>+M32</f>
        <v>No tener la aprobación</v>
      </c>
      <c r="N29" s="258" t="s">
        <v>14</v>
      </c>
      <c r="O29" s="258" t="s">
        <v>15</v>
      </c>
      <c r="P29" s="259" t="str">
        <f>+P31</f>
        <v>Levantamiento</v>
      </c>
      <c r="Q29" s="684"/>
      <c r="R29" s="684"/>
    </row>
    <row r="30" spans="1:18" ht="24" hidden="1">
      <c r="A30" s="690"/>
      <c r="B30" s="685" t="s">
        <v>575</v>
      </c>
      <c r="C30" s="249" t="s">
        <v>617</v>
      </c>
      <c r="D30" s="248"/>
      <c r="E30" s="248"/>
      <c r="F30" s="249" t="s">
        <v>618</v>
      </c>
      <c r="G30" s="249" t="s">
        <v>579</v>
      </c>
      <c r="H30" s="250">
        <v>1</v>
      </c>
      <c r="I30" s="254"/>
      <c r="J30" s="254"/>
      <c r="K30" s="254"/>
      <c r="L30" s="254"/>
      <c r="M30" s="249" t="s">
        <v>619</v>
      </c>
      <c r="N30" s="252" t="s">
        <v>14</v>
      </c>
      <c r="O30" s="252" t="s">
        <v>15</v>
      </c>
      <c r="P30" s="253" t="s">
        <v>620</v>
      </c>
      <c r="Q30" s="684"/>
      <c r="R30" s="684"/>
    </row>
    <row r="31" spans="1:18" ht="36" hidden="1">
      <c r="A31" s="690"/>
      <c r="B31" s="685"/>
      <c r="C31" s="249" t="s">
        <v>621</v>
      </c>
      <c r="D31" s="248"/>
      <c r="E31" s="248"/>
      <c r="F31" s="249" t="s">
        <v>622</v>
      </c>
      <c r="G31" s="249" t="s">
        <v>579</v>
      </c>
      <c r="H31" s="250">
        <v>1</v>
      </c>
      <c r="I31" s="254"/>
      <c r="J31" s="254"/>
      <c r="K31" s="254"/>
      <c r="L31" s="254"/>
      <c r="M31" s="249" t="s">
        <v>623</v>
      </c>
      <c r="N31" s="252" t="s">
        <v>14</v>
      </c>
      <c r="O31" s="252" t="s">
        <v>15</v>
      </c>
      <c r="P31" s="253" t="s">
        <v>624</v>
      </c>
      <c r="Q31" s="684"/>
      <c r="R31" s="684"/>
    </row>
    <row r="32" spans="1:18" ht="24" hidden="1">
      <c r="A32" s="690"/>
      <c r="B32" s="685"/>
      <c r="C32" s="249" t="s">
        <v>625</v>
      </c>
      <c r="D32" s="248"/>
      <c r="E32" s="248"/>
      <c r="F32" s="249" t="s">
        <v>626</v>
      </c>
      <c r="G32" s="249" t="s">
        <v>579</v>
      </c>
      <c r="H32" s="250">
        <v>1</v>
      </c>
      <c r="I32" s="254"/>
      <c r="J32" s="254"/>
      <c r="K32" s="254"/>
      <c r="L32" s="254"/>
      <c r="M32" s="249" t="s">
        <v>627</v>
      </c>
      <c r="N32" s="252" t="s">
        <v>14</v>
      </c>
      <c r="O32" s="252" t="s">
        <v>15</v>
      </c>
      <c r="P32" s="253" t="s">
        <v>628</v>
      </c>
      <c r="Q32" s="684"/>
      <c r="R32" s="684"/>
    </row>
    <row r="33" spans="1:18" ht="36" hidden="1">
      <c r="A33" s="690"/>
      <c r="B33" s="685"/>
      <c r="C33" s="249" t="s">
        <v>629</v>
      </c>
      <c r="D33" s="248"/>
      <c r="E33" s="248"/>
      <c r="F33" s="249" t="s">
        <v>630</v>
      </c>
      <c r="G33" s="249" t="s">
        <v>631</v>
      </c>
      <c r="H33" s="250">
        <v>1</v>
      </c>
      <c r="I33" s="254"/>
      <c r="J33" s="254"/>
      <c r="K33" s="254"/>
      <c r="L33" s="254"/>
      <c r="M33" s="249" t="s">
        <v>632</v>
      </c>
      <c r="N33" s="252" t="s">
        <v>14</v>
      </c>
      <c r="O33" s="252" t="s">
        <v>15</v>
      </c>
      <c r="P33" s="253" t="s">
        <v>633</v>
      </c>
      <c r="Q33" s="684"/>
      <c r="R33" s="684"/>
    </row>
    <row r="34" spans="1:18" ht="24" hidden="1">
      <c r="A34" s="690"/>
      <c r="B34" s="685"/>
      <c r="C34" s="249" t="s">
        <v>634</v>
      </c>
      <c r="D34" s="248"/>
      <c r="E34" s="248"/>
      <c r="F34" s="249" t="s">
        <v>635</v>
      </c>
      <c r="G34" s="249" t="s">
        <v>579</v>
      </c>
      <c r="H34" s="250">
        <v>1</v>
      </c>
      <c r="I34" s="254"/>
      <c r="J34" s="254"/>
      <c r="K34" s="254"/>
      <c r="L34" s="254"/>
      <c r="M34" s="249" t="s">
        <v>601</v>
      </c>
      <c r="N34" s="252" t="s">
        <v>14</v>
      </c>
      <c r="O34" s="252" t="s">
        <v>15</v>
      </c>
      <c r="P34" s="253" t="s">
        <v>636</v>
      </c>
      <c r="Q34" s="684"/>
      <c r="R34" s="684"/>
    </row>
    <row r="35" spans="1:18" ht="4.5" hidden="1" customHeight="1">
      <c r="A35" s="691"/>
      <c r="B35" s="692"/>
      <c r="C35" s="260" t="s">
        <v>637</v>
      </c>
      <c r="D35" s="261"/>
      <c r="E35" s="261"/>
      <c r="F35" s="260" t="s">
        <v>638</v>
      </c>
      <c r="G35" s="260" t="s">
        <v>579</v>
      </c>
      <c r="H35" s="262">
        <v>1</v>
      </c>
      <c r="I35" s="263"/>
      <c r="J35" s="263"/>
      <c r="K35" s="263"/>
      <c r="L35" s="263"/>
      <c r="M35" s="260" t="s">
        <v>639</v>
      </c>
      <c r="N35" s="264" t="s">
        <v>14</v>
      </c>
      <c r="O35" s="264" t="s">
        <v>15</v>
      </c>
      <c r="P35" s="265" t="s">
        <v>640</v>
      </c>
      <c r="Q35" s="684"/>
      <c r="R35" s="684"/>
    </row>
    <row r="38" spans="1:18" ht="51.75" hidden="1">
      <c r="A38" s="442" t="s">
        <v>1098</v>
      </c>
      <c r="B38" s="443" t="s">
        <v>363</v>
      </c>
      <c r="C38" s="444" t="s">
        <v>1099</v>
      </c>
      <c r="D38" s="424" t="s">
        <v>1083</v>
      </c>
      <c r="E38" s="445">
        <v>1</v>
      </c>
      <c r="F38" s="424" t="s">
        <v>1095</v>
      </c>
      <c r="G38" s="424" t="s">
        <v>1063</v>
      </c>
      <c r="H38" s="434">
        <f>SUM(I38:L38)</f>
        <v>0</v>
      </c>
      <c r="I38" s="446"/>
      <c r="J38" s="446"/>
      <c r="K38" s="446"/>
      <c r="L38" s="446"/>
      <c r="M38" s="447" t="s">
        <v>1091</v>
      </c>
      <c r="N38" s="427" t="s">
        <v>25</v>
      </c>
      <c r="O38" s="427" t="s">
        <v>392</v>
      </c>
      <c r="P38" s="424" t="s">
        <v>1096</v>
      </c>
      <c r="Q38" s="448">
        <v>1500</v>
      </c>
      <c r="R38" s="424" t="s">
        <v>1087</v>
      </c>
    </row>
    <row r="40" spans="1:18" ht="45" hidden="1">
      <c r="A40" s="531" t="s">
        <v>1402</v>
      </c>
      <c r="B40" s="576" t="s">
        <v>30</v>
      </c>
      <c r="C40" s="192" t="s">
        <v>1180</v>
      </c>
      <c r="D40" s="59" t="s">
        <v>1181</v>
      </c>
      <c r="E40" s="469">
        <v>0</v>
      </c>
      <c r="F40" s="59" t="s">
        <v>1182</v>
      </c>
      <c r="G40" s="32" t="s">
        <v>1105</v>
      </c>
      <c r="H40" s="470">
        <v>1</v>
      </c>
      <c r="I40" s="471"/>
      <c r="J40" s="472">
        <v>1</v>
      </c>
      <c r="K40" s="472"/>
      <c r="L40" s="472"/>
      <c r="M40" s="62"/>
      <c r="N40" s="32" t="s">
        <v>169</v>
      </c>
      <c r="O40" s="32" t="s">
        <v>392</v>
      </c>
      <c r="P40" s="453"/>
      <c r="Q40" s="475"/>
      <c r="R40" s="94"/>
    </row>
    <row r="41" spans="1:18" ht="60" hidden="1">
      <c r="A41" s="531"/>
      <c r="B41" s="576"/>
      <c r="C41" s="192" t="s">
        <v>1183</v>
      </c>
      <c r="D41" s="59" t="s">
        <v>608</v>
      </c>
      <c r="E41" s="469"/>
      <c r="F41" s="59" t="s">
        <v>1184</v>
      </c>
      <c r="G41" s="32" t="s">
        <v>1105</v>
      </c>
      <c r="H41" s="470">
        <v>3</v>
      </c>
      <c r="I41" s="471"/>
      <c r="J41" s="472"/>
      <c r="K41" s="472"/>
      <c r="L41" s="472"/>
      <c r="M41" s="62"/>
      <c r="N41" s="32" t="s">
        <v>169</v>
      </c>
      <c r="O41" s="32" t="s">
        <v>392</v>
      </c>
      <c r="P41" s="453"/>
      <c r="Q41" s="475"/>
      <c r="R41" s="94"/>
    </row>
    <row r="42" spans="1:18" ht="45" hidden="1">
      <c r="A42" s="531"/>
      <c r="B42" s="576"/>
      <c r="C42" s="192" t="s">
        <v>1185</v>
      </c>
      <c r="D42" s="59" t="s">
        <v>1186</v>
      </c>
      <c r="E42" s="469"/>
      <c r="F42" s="59" t="s">
        <v>1187</v>
      </c>
      <c r="G42" s="32" t="s">
        <v>1105</v>
      </c>
      <c r="H42" s="470">
        <v>2</v>
      </c>
      <c r="I42" s="471"/>
      <c r="J42" s="472"/>
      <c r="K42" s="472"/>
      <c r="L42" s="472"/>
      <c r="M42" s="62"/>
      <c r="N42" s="32" t="s">
        <v>169</v>
      </c>
      <c r="O42" s="32" t="s">
        <v>392</v>
      </c>
      <c r="P42" s="453"/>
      <c r="Q42" s="475"/>
      <c r="R42" s="94"/>
    </row>
    <row r="43" spans="1:18" ht="45" hidden="1">
      <c r="A43" s="531"/>
      <c r="B43" s="576"/>
      <c r="C43" s="192" t="s">
        <v>1188</v>
      </c>
      <c r="D43" s="59" t="s">
        <v>1189</v>
      </c>
      <c r="E43" s="469"/>
      <c r="F43" s="59" t="s">
        <v>1176</v>
      </c>
      <c r="G43" s="32" t="s">
        <v>1105</v>
      </c>
      <c r="H43" s="470">
        <v>3</v>
      </c>
      <c r="I43" s="471"/>
      <c r="J43" s="472"/>
      <c r="K43" s="472">
        <v>1</v>
      </c>
      <c r="L43" s="472"/>
      <c r="M43" s="62"/>
      <c r="N43" s="32" t="s">
        <v>169</v>
      </c>
      <c r="O43" s="32" t="s">
        <v>392</v>
      </c>
      <c r="P43" s="453"/>
      <c r="Q43" s="475"/>
      <c r="R43" s="94"/>
    </row>
    <row r="44" spans="1:18" ht="45" hidden="1">
      <c r="A44" s="531"/>
      <c r="B44" s="576"/>
      <c r="C44" s="474" t="s">
        <v>1190</v>
      </c>
      <c r="D44" s="59" t="s">
        <v>1191</v>
      </c>
      <c r="E44" s="453"/>
      <c r="F44" s="59" t="s">
        <v>1176</v>
      </c>
      <c r="G44" s="32" t="s">
        <v>1105</v>
      </c>
      <c r="H44" s="470"/>
      <c r="I44" s="471"/>
      <c r="J44" s="472"/>
      <c r="K44" s="472"/>
      <c r="L44" s="472"/>
      <c r="M44" s="62"/>
      <c r="N44" s="32" t="s">
        <v>169</v>
      </c>
      <c r="O44" s="32" t="s">
        <v>392</v>
      </c>
      <c r="P44" s="453"/>
      <c r="Q44" s="475"/>
      <c r="R44" s="94"/>
    </row>
  </sheetData>
  <mergeCells count="27">
    <mergeCell ref="A40:A44"/>
    <mergeCell ref="B40:B44"/>
    <mergeCell ref="B29:C29"/>
    <mergeCell ref="I29:K29"/>
    <mergeCell ref="B30:B35"/>
    <mergeCell ref="A16:A22"/>
    <mergeCell ref="B16:C16"/>
    <mergeCell ref="I16:K16"/>
    <mergeCell ref="Q16:R35"/>
    <mergeCell ref="B17:B22"/>
    <mergeCell ref="A23:A28"/>
    <mergeCell ref="B23:C23"/>
    <mergeCell ref="I23:K23"/>
    <mergeCell ref="B24:B28"/>
    <mergeCell ref="A29:A35"/>
    <mergeCell ref="A11:R12"/>
    <mergeCell ref="B14:L14"/>
    <mergeCell ref="M14:P14"/>
    <mergeCell ref="Q14:R14"/>
    <mergeCell ref="B15:C15"/>
    <mergeCell ref="I15:K15"/>
    <mergeCell ref="A7:R8"/>
    <mergeCell ref="G1:R4"/>
    <mergeCell ref="T3:V3"/>
    <mergeCell ref="T4:V4"/>
    <mergeCell ref="H5:M5"/>
    <mergeCell ref="P5:Q5"/>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24</vt:i4>
      </vt:variant>
    </vt:vector>
  </HeadingPairs>
  <TitlesOfParts>
    <vt:vector size="36" baseType="lpstr">
      <vt:lpstr>Administrativa Finaciera</vt:lpstr>
      <vt:lpstr>Recursos Humanos</vt:lpstr>
      <vt:lpstr>OAI</vt:lpstr>
      <vt:lpstr>Planificacion y Desarrollo</vt:lpstr>
      <vt:lpstr>Analisi Control</vt:lpstr>
      <vt:lpstr>Direccion Tecnica</vt:lpstr>
      <vt:lpstr>Comercial</vt:lpstr>
      <vt:lpstr>EDI</vt:lpstr>
      <vt:lpstr>Igualdad de Genero</vt:lpstr>
      <vt:lpstr>Sostenibilidad Ambiental</vt:lpstr>
      <vt:lpstr>Gestion Integral de Riesgo</vt:lpstr>
      <vt:lpstr>Participacion Ciudadana</vt:lpstr>
      <vt:lpstr>'Administrativa Finaciera'!Área_de_impresión</vt:lpstr>
      <vt:lpstr>'Analisi Control'!Área_de_impresión</vt:lpstr>
      <vt:lpstr>Comercial!Área_de_impresión</vt:lpstr>
      <vt:lpstr>'Direccion Tecnica'!Área_de_impresión</vt:lpstr>
      <vt:lpstr>EDI!Área_de_impresión</vt:lpstr>
      <vt:lpstr>'Gestion Integral de Riesgo'!Área_de_impresión</vt:lpstr>
      <vt:lpstr>'Igualdad de Genero'!Área_de_impresión</vt:lpstr>
      <vt:lpstr>OAI!Área_de_impresión</vt:lpstr>
      <vt:lpstr>'Participacion Ciudadana'!Área_de_impresión</vt:lpstr>
      <vt:lpstr>'Planificacion y Desarrollo'!Área_de_impresión</vt:lpstr>
      <vt:lpstr>'Recursos Humanos'!Área_de_impresión</vt:lpstr>
      <vt:lpstr>'Sostenibilidad Ambiental'!Área_de_impresión</vt:lpstr>
      <vt:lpstr>'Administrativa Finaciera'!Títulos_a_imprimir</vt:lpstr>
      <vt:lpstr>'Analisi Control'!Títulos_a_imprimir</vt:lpstr>
      <vt:lpstr>Comercial!Títulos_a_imprimir</vt:lpstr>
      <vt:lpstr>'Direccion Tecnica'!Títulos_a_imprimir</vt:lpstr>
      <vt:lpstr>EDI!Títulos_a_imprimir</vt:lpstr>
      <vt:lpstr>'Gestion Integral de Riesgo'!Títulos_a_imprimir</vt:lpstr>
      <vt:lpstr>'Igualdad de Genero'!Títulos_a_imprimir</vt:lpstr>
      <vt:lpstr>OAI!Títulos_a_imprimir</vt:lpstr>
      <vt:lpstr>'Participacion Ciudadana'!Títulos_a_imprimir</vt:lpstr>
      <vt:lpstr>'Planificacion y Desarrollo'!Títulos_a_imprimir</vt:lpstr>
      <vt:lpstr>'Recursos Humanos'!Títulos_a_imprimir</vt:lpstr>
      <vt:lpstr>'Sostenibilidad Ambiental'!Títulos_a_imprimir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Emilio Cruz</dc:creator>
  <cp:lastModifiedBy>LUIS EMILIO</cp:lastModifiedBy>
  <cp:lastPrinted>2024-07-17T22:48:22Z</cp:lastPrinted>
  <dcterms:created xsi:type="dcterms:W3CDTF">2024-07-16T13:24:01Z</dcterms:created>
  <dcterms:modified xsi:type="dcterms:W3CDTF">2024-07-18T00:41:14Z</dcterms:modified>
</cp:coreProperties>
</file>