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charts/chart2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ESTADISTICAS TRIMESTRAL 2026\Estadística Trimestral ABRIL-JUNIO 2026\"/>
    </mc:Choice>
  </mc:AlternateContent>
  <xr:revisionPtr revIDLastSave="0" documentId="13_ncr:1_{F7E8C0A0-2A07-4D36-85D1-426B99719E95}" xr6:coauthVersionLast="47" xr6:coauthVersionMax="47" xr10:uidLastSave="{00000000-0000-0000-0000-000000000000}"/>
  <bookViews>
    <workbookView xWindow="-108" yWindow="-108" windowWidth="23256" windowHeight="12576" tabRatio="1000" firstSheet="1" activeTab="2" xr2:uid="{00000000-000D-0000-FFFF-FFFF00000000}"/>
  </bookViews>
  <sheets>
    <sheet name="BUSCAR" sheetId="12" r:id="rId1"/>
    <sheet name="DATOS DEL ACUEDUCTO" sheetId="10" r:id="rId2"/>
    <sheet name="CALIDAD" sheetId="9" r:id="rId3"/>
    <sheet name="ANALISIS FISICO-QUIMICO" sheetId="8" r:id="rId4"/>
    <sheet name="CONSUMO DE SUSTANCIAS" sheetId="6" r:id="rId5"/>
    <sheet name="PRODUCCION DE AGUA" sheetId="7" r:id="rId6"/>
    <sheet name="OPERACION Y MANTENIMIENTO" sheetId="14" r:id="rId7"/>
    <sheet name="AGUA RESIDUALES" sheetId="4" r:id="rId8"/>
    <sheet name="INGENIERIA" sheetId="5" r:id="rId9"/>
    <sheet name="COMERCIAL" sheetId="2" r:id="rId10"/>
    <sheet name="SERVICIOS DE CORAAMOCA" sheetId="13" r:id="rId11"/>
    <sheet name="CATASTRO" sheetId="1" r:id="rId12"/>
    <sheet name="OPERACION Y MANTENIMIENTO (2)" sheetId="11" state="hidden" r:id="rId13"/>
  </sheets>
  <definedNames>
    <definedName name="_xlnm.Print_Area" localSheetId="7">'AGUA RESIDUALES'!$A$1:$O$73</definedName>
    <definedName name="_xlnm.Print_Area" localSheetId="3">'ANALISIS FISICO-QUIMICO'!$A$1:$N$149</definedName>
    <definedName name="_xlnm.Print_Area" localSheetId="2">CALIDAD!$B$2:$S$166</definedName>
    <definedName name="_xlnm.Print_Area" localSheetId="11">CATASTRO!$A$1:$L$58</definedName>
    <definedName name="_xlnm.Print_Area" localSheetId="9">COMERCIAL!$A$1:$P$66</definedName>
    <definedName name="_xlnm.Print_Area" localSheetId="4">'CONSUMO DE SUSTANCIAS'!$A$1:$I$54</definedName>
    <definedName name="_xlnm.Print_Area" localSheetId="8">INGENIERIA!$A$1:$N$47</definedName>
    <definedName name="_xlnm.Print_Area" localSheetId="6">'OPERACION Y MANTENIMIENTO'!$A$1:$W$136</definedName>
    <definedName name="_xlnm.Print_Area" localSheetId="12">'OPERACION Y MANTENIMIENTO (2)'!$A$1:$T$109</definedName>
    <definedName name="_xlnm.Print_Area" localSheetId="5">'PRODUCCION DE AGUA'!$A$1:$O$58</definedName>
    <definedName name="MUNICIPIO" localSheetId="6">Tabla1[#Data]</definedName>
    <definedName name="MUNICIPIO">Tabla1[]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8" l="1"/>
  <c r="E102" i="8"/>
  <c r="E100" i="8"/>
  <c r="E99" i="8"/>
  <c r="I83" i="8"/>
  <c r="I74" i="8"/>
  <c r="I75" i="8"/>
  <c r="I78" i="8"/>
  <c r="I79" i="8"/>
  <c r="R83" i="9"/>
  <c r="I72" i="8" s="1"/>
  <c r="R84" i="9"/>
  <c r="I73" i="8" s="1"/>
  <c r="R85" i="9"/>
  <c r="R86" i="9"/>
  <c r="R87" i="9"/>
  <c r="I76" i="8" s="1"/>
  <c r="R88" i="9"/>
  <c r="I77" i="8" s="1"/>
  <c r="R89" i="9"/>
  <c r="R90" i="9"/>
  <c r="R91" i="9"/>
  <c r="I80" i="8" s="1"/>
  <c r="R92" i="9"/>
  <c r="I81" i="8" s="1"/>
  <c r="R93" i="9"/>
  <c r="I82" i="8" s="1"/>
  <c r="R94" i="9"/>
  <c r="E17" i="2" l="1"/>
  <c r="T122" i="14"/>
  <c r="T123" i="14"/>
  <c r="T124" i="14"/>
  <c r="T125" i="14"/>
  <c r="T126" i="14"/>
  <c r="T127" i="14"/>
  <c r="T128" i="14"/>
  <c r="T129" i="14"/>
  <c r="T130" i="14"/>
  <c r="T121" i="14" l="1"/>
  <c r="F25" i="13" l="1"/>
  <c r="E14" i="13"/>
  <c r="F14" i="13"/>
  <c r="T113" i="14"/>
  <c r="T114" i="14"/>
  <c r="T115" i="14"/>
  <c r="T116" i="14"/>
  <c r="T117" i="14"/>
  <c r="T118" i="14"/>
  <c r="T119" i="14"/>
  <c r="T120" i="14"/>
  <c r="D102" i="8" l="1"/>
  <c r="D101" i="8"/>
  <c r="D100" i="8"/>
  <c r="D99" i="8"/>
  <c r="D8" i="2" l="1"/>
  <c r="E8" i="2"/>
  <c r="D31" i="2"/>
  <c r="E31" i="2"/>
  <c r="E32" i="2" s="1"/>
  <c r="D17" i="2"/>
  <c r="C31" i="2"/>
  <c r="C32" i="2" s="1"/>
  <c r="C17" i="2"/>
  <c r="C25" i="2" s="1"/>
  <c r="G18" i="4"/>
  <c r="C102" i="8"/>
  <c r="C101" i="8"/>
  <c r="C100" i="8"/>
  <c r="C99" i="8"/>
  <c r="R41" i="9"/>
  <c r="I30" i="8" s="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T106" i="14"/>
  <c r="T107" i="14"/>
  <c r="T108" i="14"/>
  <c r="T109" i="14"/>
  <c r="T110" i="14"/>
  <c r="T111" i="14"/>
  <c r="D36" i="7"/>
  <c r="E36" i="7"/>
  <c r="C36" i="7"/>
  <c r="C16" i="14"/>
  <c r="R10" i="14"/>
  <c r="R11" i="14"/>
  <c r="C17" i="14"/>
  <c r="E20" i="4"/>
  <c r="E25" i="2" l="1"/>
  <c r="D32" i="2"/>
  <c r="D25" i="2"/>
  <c r="M97" i="8"/>
  <c r="M100" i="8"/>
  <c r="E21" i="13" l="1"/>
  <c r="F21" i="13"/>
  <c r="E19" i="13"/>
  <c r="F19" i="13"/>
  <c r="E17" i="13"/>
  <c r="F17" i="13"/>
  <c r="E13" i="13"/>
  <c r="F13" i="13"/>
  <c r="F37" i="7" l="1"/>
  <c r="D20" i="4" l="1"/>
  <c r="R79" i="9" l="1"/>
  <c r="I68" i="8" s="1"/>
  <c r="R80" i="9"/>
  <c r="I69" i="8" s="1"/>
  <c r="R81" i="9"/>
  <c r="I70" i="8" s="1"/>
  <c r="R82" i="9"/>
  <c r="I71" i="8" s="1"/>
  <c r="C20" i="4" l="1"/>
  <c r="T112" i="14"/>
  <c r="T105" i="14"/>
  <c r="I17" i="14"/>
  <c r="J17" i="14" s="1"/>
  <c r="G17" i="14"/>
  <c r="E17" i="14"/>
  <c r="F17" i="14" s="1"/>
  <c r="K17" i="14"/>
  <c r="L17" i="14" s="1"/>
  <c r="B17" i="14"/>
  <c r="I16" i="14"/>
  <c r="J16" i="14" s="1"/>
  <c r="G16" i="14"/>
  <c r="E16" i="14"/>
  <c r="F16" i="14" s="1"/>
  <c r="B16" i="14"/>
  <c r="I15" i="14"/>
  <c r="G15" i="14"/>
  <c r="E15" i="14"/>
  <c r="F15" i="14" s="1"/>
  <c r="C15" i="14"/>
  <c r="B15" i="14"/>
  <c r="I14" i="14"/>
  <c r="G14" i="14"/>
  <c r="E14" i="14"/>
  <c r="C14" i="14"/>
  <c r="R9" i="14"/>
  <c r="D15" i="14" l="1"/>
  <c r="H16" i="14"/>
  <c r="H17" i="14"/>
  <c r="D17" i="14"/>
  <c r="D16" i="14"/>
  <c r="G20" i="4"/>
  <c r="F20" i="4"/>
  <c r="J15" i="14"/>
  <c r="H15" i="14"/>
  <c r="K16" i="14"/>
  <c r="L16" i="14" s="1"/>
  <c r="K15" i="14"/>
  <c r="L15" i="14" s="1"/>
  <c r="C31" i="10" l="1"/>
  <c r="F9" i="2" l="1"/>
  <c r="F10" i="2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6" i="2"/>
  <c r="F27" i="2"/>
  <c r="F28" i="2"/>
  <c r="F29" i="2"/>
  <c r="F30" i="2"/>
  <c r="F31" i="2"/>
  <c r="F33" i="2"/>
  <c r="F34" i="2"/>
  <c r="F35" i="2"/>
  <c r="F36" i="2"/>
  <c r="F37" i="2"/>
  <c r="F38" i="2"/>
  <c r="F25" i="2" l="1"/>
  <c r="F17" i="2"/>
  <c r="F9" i="13"/>
  <c r="F10" i="13"/>
  <c r="F11" i="13"/>
  <c r="F12" i="13"/>
  <c r="F15" i="13"/>
  <c r="F16" i="13"/>
  <c r="F18" i="13"/>
  <c r="F20" i="13"/>
  <c r="F22" i="13"/>
  <c r="F23" i="13"/>
  <c r="F24" i="13"/>
  <c r="F8" i="13"/>
  <c r="F32" i="2" l="1"/>
  <c r="E25" i="13"/>
  <c r="E8" i="13"/>
  <c r="E9" i="13"/>
  <c r="E10" i="13"/>
  <c r="E11" i="13"/>
  <c r="E12" i="13"/>
  <c r="E15" i="13"/>
  <c r="E16" i="13"/>
  <c r="E18" i="13"/>
  <c r="E20" i="13"/>
  <c r="E22" i="13"/>
  <c r="E23" i="13"/>
  <c r="E24" i="13"/>
  <c r="R24" i="9" l="1"/>
  <c r="I13" i="8" s="1"/>
  <c r="E31" i="10" l="1"/>
  <c r="M91" i="8"/>
  <c r="R53" i="9" l="1"/>
  <c r="I42" i="8" s="1"/>
  <c r="G17" i="4" l="1"/>
  <c r="F17" i="4"/>
  <c r="L100" i="8"/>
  <c r="F10" i="7" l="1"/>
  <c r="F8" i="4" l="1"/>
  <c r="F9" i="4"/>
  <c r="F10" i="4"/>
  <c r="F11" i="4"/>
  <c r="F12" i="4"/>
  <c r="F13" i="4"/>
  <c r="F14" i="4"/>
  <c r="F15" i="4"/>
  <c r="F16" i="4"/>
  <c r="F18" i="4"/>
  <c r="F7" i="4"/>
  <c r="R63" i="9" l="1"/>
  <c r="I52" i="8" s="1"/>
  <c r="R61" i="9"/>
  <c r="I50" i="8" s="1"/>
  <c r="R62" i="9"/>
  <c r="I51" i="8" s="1"/>
  <c r="C8" i="2" l="1"/>
  <c r="R19" i="9"/>
  <c r="R20" i="9"/>
  <c r="I9" i="8" s="1"/>
  <c r="R21" i="9"/>
  <c r="I10" i="8" s="1"/>
  <c r="R22" i="9"/>
  <c r="I11" i="8" s="1"/>
  <c r="R23" i="9"/>
  <c r="I12" i="8" s="1"/>
  <c r="R25" i="9"/>
  <c r="I14" i="8" s="1"/>
  <c r="R26" i="9"/>
  <c r="I15" i="8" s="1"/>
  <c r="R27" i="9"/>
  <c r="I16" i="8" s="1"/>
  <c r="R28" i="9"/>
  <c r="I17" i="8" s="1"/>
  <c r="R29" i="9"/>
  <c r="I18" i="8" s="1"/>
  <c r="R30" i="9"/>
  <c r="I19" i="8" s="1"/>
  <c r="R31" i="9"/>
  <c r="I20" i="8" s="1"/>
  <c r="R32" i="9"/>
  <c r="I21" i="8" s="1"/>
  <c r="R33" i="9"/>
  <c r="I22" i="8" s="1"/>
  <c r="R34" i="9"/>
  <c r="I23" i="8" s="1"/>
  <c r="R35" i="9"/>
  <c r="I24" i="8" s="1"/>
  <c r="R36" i="9"/>
  <c r="I25" i="8" s="1"/>
  <c r="R37" i="9"/>
  <c r="I26" i="8" s="1"/>
  <c r="R38" i="9"/>
  <c r="I27" i="8" s="1"/>
  <c r="R39" i="9"/>
  <c r="I28" i="8" s="1"/>
  <c r="R40" i="9"/>
  <c r="I29" i="8" s="1"/>
  <c r="R43" i="9"/>
  <c r="I32" i="8" s="1"/>
  <c r="R44" i="9"/>
  <c r="I33" i="8" s="1"/>
  <c r="R45" i="9"/>
  <c r="I34" i="8" s="1"/>
  <c r="R46" i="9"/>
  <c r="I35" i="8" s="1"/>
  <c r="R47" i="9"/>
  <c r="I36" i="8" s="1"/>
  <c r="R48" i="9"/>
  <c r="I37" i="8" s="1"/>
  <c r="R49" i="9"/>
  <c r="I38" i="8" s="1"/>
  <c r="R50" i="9"/>
  <c r="I39" i="8" s="1"/>
  <c r="R51" i="9"/>
  <c r="I40" i="8" s="1"/>
  <c r="R52" i="9"/>
  <c r="I41" i="8" s="1"/>
  <c r="R54" i="9"/>
  <c r="I43" i="8" s="1"/>
  <c r="R55" i="9"/>
  <c r="I44" i="8" s="1"/>
  <c r="R56" i="9"/>
  <c r="I45" i="8" s="1"/>
  <c r="R57" i="9"/>
  <c r="I46" i="8" s="1"/>
  <c r="R58" i="9"/>
  <c r="I47" i="8" s="1"/>
  <c r="R59" i="9"/>
  <c r="I48" i="8" s="1"/>
  <c r="R60" i="9"/>
  <c r="I49" i="8" s="1"/>
  <c r="R64" i="9"/>
  <c r="I53" i="8" s="1"/>
  <c r="R65" i="9"/>
  <c r="I54" i="8" s="1"/>
  <c r="R66" i="9"/>
  <c r="I55" i="8" s="1"/>
  <c r="R67" i="9"/>
  <c r="I56" i="8" s="1"/>
  <c r="R68" i="9"/>
  <c r="I57" i="8" s="1"/>
  <c r="R69" i="9"/>
  <c r="I58" i="8" s="1"/>
  <c r="R70" i="9"/>
  <c r="I59" i="8" s="1"/>
  <c r="R71" i="9"/>
  <c r="I60" i="8" s="1"/>
  <c r="R72" i="9"/>
  <c r="I61" i="8" s="1"/>
  <c r="R73" i="9"/>
  <c r="I62" i="8" s="1"/>
  <c r="R74" i="9"/>
  <c r="I63" i="8" s="1"/>
  <c r="R75" i="9"/>
  <c r="I64" i="8" s="1"/>
  <c r="R76" i="9"/>
  <c r="I65" i="8" s="1"/>
  <c r="R77" i="9"/>
  <c r="I66" i="8" s="1"/>
  <c r="R78" i="9"/>
  <c r="I67" i="8" s="1"/>
  <c r="R42" i="9"/>
  <c r="I31" i="8" s="1"/>
  <c r="D31" i="10" l="1"/>
  <c r="L91" i="8" l="1"/>
  <c r="L94" i="8"/>
  <c r="L97" i="8"/>
  <c r="I8" i="8" l="1"/>
  <c r="R92" i="11" l="1"/>
  <c r="R91" i="11"/>
  <c r="R90" i="11"/>
  <c r="R89" i="11"/>
  <c r="R88" i="11"/>
  <c r="R87" i="11"/>
  <c r="R86" i="11"/>
  <c r="R85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2" i="11"/>
  <c r="P12" i="11"/>
  <c r="P11" i="11"/>
  <c r="P10" i="11"/>
  <c r="M94" i="8" l="1"/>
  <c r="K100" i="8" l="1"/>
  <c r="K97" i="8"/>
  <c r="K94" i="8"/>
  <c r="K91" i="8"/>
  <c r="C18" i="5" l="1"/>
  <c r="D18" i="5"/>
  <c r="B18" i="5"/>
  <c r="L89" i="8"/>
  <c r="M89" i="8"/>
  <c r="K89" i="8"/>
  <c r="D98" i="8"/>
  <c r="E98" i="8"/>
  <c r="C98" i="8"/>
  <c r="G16" i="4" l="1"/>
  <c r="G15" i="4"/>
  <c r="G14" i="4"/>
  <c r="G13" i="4"/>
  <c r="G12" i="4"/>
  <c r="G11" i="4"/>
  <c r="G10" i="4"/>
  <c r="G9" i="4"/>
  <c r="G8" i="4"/>
  <c r="G7" i="4"/>
  <c r="F8" i="1" l="1"/>
  <c r="F9" i="1"/>
  <c r="F10" i="1"/>
  <c r="F11" i="1"/>
  <c r="F12" i="1"/>
  <c r="F13" i="1"/>
  <c r="F7" i="1" l="1"/>
  <c r="E12" i="5"/>
  <c r="F5" i="10" l="1"/>
  <c r="F31" i="10" s="1"/>
  <c r="E11" i="5" l="1"/>
  <c r="F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DHIMAS MARTINEZ</author>
  </authors>
  <commentList>
    <comment ref="S9" authorId="0" shapeId="0" xr:uid="{70C10552-286D-45AA-86F1-72F5ABBF78A1}">
      <text>
        <r>
          <rPr>
            <b/>
            <sz val="9"/>
            <color indexed="81"/>
            <rFont val="Tahoma"/>
            <family val="2"/>
          </rPr>
          <t>DHIMAS MARTINEZ: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SUMA DE CLANES DE MATERIALES</t>
        </r>
      </text>
    </comment>
  </commentList>
</comments>
</file>

<file path=xl/sharedStrings.xml><?xml version="1.0" encoding="utf-8"?>
<sst xmlns="http://schemas.openxmlformats.org/spreadsheetml/2006/main" count="1665" uniqueCount="269">
  <si>
    <t>Estadística del Departamento de Catastro</t>
  </si>
  <si>
    <t>Cant. De Trabajos Realizados</t>
  </si>
  <si>
    <t>Promedio</t>
  </si>
  <si>
    <t>MANZANAS MEDIDAS NUEVAS</t>
  </si>
  <si>
    <t>PROPIEDADES CENSADAS</t>
  </si>
  <si>
    <t>PROPIEDADES REMARCADAS</t>
  </si>
  <si>
    <t xml:space="preserve">Indicador                      </t>
  </si>
  <si>
    <t>Eficiencia de Recaudo</t>
  </si>
  <si>
    <t>Facturación</t>
  </si>
  <si>
    <t>Recaudación</t>
  </si>
  <si>
    <t>Clientes con alcantarillado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</si>
  <si>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</si>
  <si>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</si>
  <si>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</si>
  <si>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</si>
  <si>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</si>
  <si>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</si>
  <si>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 xml:space="preserve">                                                                                       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</si>
  <si>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</si>
  <si>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</si>
  <si>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</si>
  <si>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</si>
  <si>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</si>
  <si>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</si>
  <si>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</si>
  <si>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</si>
  <si>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Juntas PVC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</si>
  <si>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</si>
  <si>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</si>
  <si>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</si>
  <si>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</si>
  <si>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</si>
  <si>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</si>
  <si>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</si>
  <si>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</si>
  <si>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</si>
  <si>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</si>
  <si>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</si>
  <si>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</si>
  <si>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</si>
  <si>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</si>
  <si>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Libras de cloro granulado.</t>
  </si>
  <si>
    <t xml:space="preserve">Villa trina </t>
  </si>
  <si>
    <t xml:space="preserve">Múltiple Juan López 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</si>
  <si>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</si>
  <si>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</si>
  <si>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</si>
  <si>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</si>
  <si>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</si>
  <si>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</si>
  <si>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</si>
  <si>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</si>
  <si>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</si>
  <si>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</si>
  <si>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</si>
  <si>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</si>
  <si>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</si>
  <si>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</si>
  <si>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</si>
  <si>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</si>
  <si>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</si>
  <si>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</si>
  <si>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</si>
  <si>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</si>
  <si>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</si>
  <si>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Reparadero</t>
  </si>
  <si>
    <t>Villa Trina</t>
  </si>
  <si>
    <t>La Guama</t>
  </si>
  <si>
    <t>Calle Del Rio</t>
  </si>
  <si>
    <t>Jamao Al Norte</t>
  </si>
  <si>
    <t>Batey</t>
  </si>
  <si>
    <t>Análisis Planta Potabilizadora La Dura</t>
  </si>
  <si>
    <t>Análisis</t>
  </si>
  <si>
    <t>LS</t>
  </si>
  <si>
    <t>LI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</si>
  <si>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</si>
  <si>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</si>
  <si>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</si>
  <si>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</si>
  <si>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</si>
  <si>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</si>
  <si>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</si>
  <si>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</si>
  <si>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</si>
  <si>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</si>
  <si>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</si>
  <si>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>Ac Juan López</t>
  </si>
  <si>
    <t>Ac Las Lagunas</t>
  </si>
  <si>
    <t>Ac San Víctor</t>
  </si>
  <si>
    <t>Cay Germ</t>
  </si>
  <si>
    <t>Gaspar H</t>
  </si>
  <si>
    <t>IP  &gt; 95% segun normas internacionales</t>
  </si>
  <si>
    <t>Indice de Potabilidad por Punto de Muestra</t>
  </si>
  <si>
    <t>Punto Muestra</t>
  </si>
  <si>
    <t>-</t>
  </si>
  <si>
    <t>Tapones</t>
  </si>
  <si>
    <t xml:space="preserve">Codos </t>
  </si>
  <si>
    <t>CODIGOS CORREGIDOS</t>
  </si>
  <si>
    <t>Hato Viejo</t>
  </si>
  <si>
    <t>Juntas HN</t>
  </si>
  <si>
    <t>UNIONES</t>
  </si>
  <si>
    <t>Cantidad De Trabajos Realizados</t>
  </si>
  <si>
    <t>Quebrada Honda</t>
  </si>
  <si>
    <t xml:space="preserve">Los Brazos </t>
  </si>
  <si>
    <t>Promedio C.R en Redes (0.2-0.8 p.p.m)</t>
  </si>
  <si>
    <t>Promedio Turbidez (0-5 NTU) en Redes.</t>
  </si>
  <si>
    <t xml:space="preserve"> Turbidez en Redes.</t>
  </si>
  <si>
    <t>N°.Muestras Programadas</t>
  </si>
  <si>
    <t>N°. de Muestras Recibidas</t>
  </si>
  <si>
    <t>N° de Tubos Sembrados</t>
  </si>
  <si>
    <t>%Envio de Muestras</t>
  </si>
  <si>
    <t>N°. de tubos con Col Totales</t>
  </si>
  <si>
    <t>N°. de Tubos Con col Fecales</t>
  </si>
  <si>
    <t>N°.de muestras positivas a coliformes</t>
  </si>
  <si>
    <t>Muestras neg a la presencia de coliformes</t>
  </si>
  <si>
    <t>%IP</t>
  </si>
  <si>
    <t>Indice de la calidad de la gestion del muestreo</t>
  </si>
  <si>
    <t>Muestras con Pseudomonas</t>
  </si>
  <si>
    <t>N° Muestras con col fecales</t>
  </si>
  <si>
    <t>% de puntos con cloracion</t>
  </si>
  <si>
    <t>Clanes HN</t>
  </si>
  <si>
    <t>Moquita</t>
  </si>
  <si>
    <t>Veragua</t>
  </si>
  <si>
    <t>Villa Progreso</t>
  </si>
  <si>
    <t>Gaspar Hernandez</t>
  </si>
  <si>
    <t>Instalacion Válvulas</t>
  </si>
  <si>
    <t>Clanes pvc</t>
  </si>
  <si>
    <t>ReHab. Valv.</t>
  </si>
  <si>
    <t>MANZANAZ RE-MEDIDAS</t>
  </si>
  <si>
    <t>DOBLES CONTRATOS</t>
  </si>
  <si>
    <t>CONTRATOS NUEVOS REALIZADOS</t>
  </si>
  <si>
    <t>Desatasco de red alcantarillado sanitario Փ8´´</t>
  </si>
  <si>
    <t>Desatasco de acometida multidomiciliaria Փ6´´</t>
  </si>
  <si>
    <t>Desatasco de acometida  domiciliaria Փ4´´</t>
  </si>
  <si>
    <t>Limpieza de registros sanitarios</t>
  </si>
  <si>
    <t>Reparación red alcantarillado sanitario Փ8"</t>
  </si>
  <si>
    <t>Reparación de acometida multidomiciliaria Փ6´´</t>
  </si>
  <si>
    <t>Reparación de acometida  domiciliaria Փ4´´</t>
  </si>
  <si>
    <t>Sustitución de tubería de H.S. por PVC SDR-41 Ø 8´´</t>
  </si>
  <si>
    <t>Sustitución de tubería de H.S. por PVC SDR-41 Ø 6´´</t>
  </si>
  <si>
    <t>Sustitución de tubería de H.S. por PVC SDR-41 Ø 4´´</t>
  </si>
  <si>
    <t>Mantenimiento en Plantas de Tratamiento de Aguas Residuales</t>
  </si>
  <si>
    <t>Los Peña</t>
  </si>
  <si>
    <t>Boca Ferrea</t>
  </si>
  <si>
    <t>Ortega</t>
  </si>
  <si>
    <t>Abril</t>
  </si>
  <si>
    <t>Mayo</t>
  </si>
  <si>
    <t>Junio</t>
  </si>
  <si>
    <t>Juntas HG</t>
  </si>
  <si>
    <t>Clientes medidos recaudación</t>
  </si>
  <si>
    <t>Válvula bola</t>
  </si>
  <si>
    <t>Tubos pvc</t>
  </si>
  <si>
    <t>Tee HN</t>
  </si>
  <si>
    <t>Tee pvc</t>
  </si>
  <si>
    <t>Trimestre Julio-Septiembre 2024</t>
  </si>
  <si>
    <t>Clientes medidos facturados</t>
  </si>
  <si>
    <t>Clientes no medidos facturados</t>
  </si>
  <si>
    <t>Total de clientes facturados</t>
  </si>
  <si>
    <t>Total clientes recaudación</t>
  </si>
  <si>
    <t>Clientes no medidos recaudación</t>
  </si>
  <si>
    <t>Porcentaje de clientes medidos</t>
  </si>
  <si>
    <t>Costo</t>
  </si>
  <si>
    <t>costo</t>
  </si>
  <si>
    <t>&lt;</t>
  </si>
  <si>
    <t xml:space="preserve">Monto de recaudación clientes sin datos </t>
  </si>
  <si>
    <t xml:space="preserve">Clientes especiales facturados </t>
  </si>
  <si>
    <t>Clientes sin datos facturados</t>
  </si>
  <si>
    <t>% de clientes que pagan</t>
  </si>
  <si>
    <t>Municipio</t>
  </si>
  <si>
    <t>Moca</t>
  </si>
  <si>
    <t>Cayetano Germosen</t>
  </si>
  <si>
    <t>Gaspar hernandez</t>
  </si>
  <si>
    <t>Monto clientes medidos facturados</t>
  </si>
  <si>
    <t xml:space="preserve">Monto clientes especiales facturados </t>
  </si>
  <si>
    <t>Monto sin datos facturados</t>
  </si>
  <si>
    <t>Monto clientes no medidos facturados</t>
  </si>
  <si>
    <t>Escuelas facturadas</t>
  </si>
  <si>
    <t>Monto de recaudación medido</t>
  </si>
  <si>
    <t>Monto de recaudación no medido</t>
  </si>
  <si>
    <t>Monto de recaudación escuelas</t>
  </si>
  <si>
    <t>Monto de recaudación clientes especiales</t>
  </si>
  <si>
    <t>Monto escuelas facturadas</t>
  </si>
  <si>
    <t>Clientes especiales recaudación</t>
  </si>
  <si>
    <t>Clientes escuelas recaudación</t>
  </si>
  <si>
    <t>Clientes sin datos recaudación</t>
  </si>
  <si>
    <t>Los Naranjos</t>
  </si>
  <si>
    <t>Caimito Puesto Grande</t>
  </si>
  <si>
    <t>Jamao al Norte</t>
  </si>
  <si>
    <t>Pozo La Rosa</t>
  </si>
  <si>
    <t>Clientes intituciones publicas</t>
  </si>
  <si>
    <t>Monto de instituciones publicas</t>
  </si>
  <si>
    <t>Monto clientes instituciones publicas</t>
  </si>
  <si>
    <t>Los Rodríguez</t>
  </si>
  <si>
    <t xml:space="preserve">CONSUMO DE SUSTANCIAS QUÍMICAS EN LOS ACUEDUCTOS DE CORAAMOCA </t>
  </si>
  <si>
    <t>CANTIDAD DE AVERÍAS CORREGIDAS</t>
  </si>
  <si>
    <t>Los Brazos</t>
  </si>
  <si>
    <t>San Víctor</t>
  </si>
  <si>
    <t>Palo Blanco</t>
  </si>
  <si>
    <t>Gaspar Hernández, Jamao al  Norte, Moquita,  Veragua, etc.</t>
  </si>
  <si>
    <t>Los Rodriguez</t>
  </si>
  <si>
    <t>Cayetano Germosen,La Guama,Palmar,etc</t>
  </si>
  <si>
    <t>j</t>
  </si>
  <si>
    <t>Limpieza y Succión con los  Camiones Succionadores</t>
  </si>
  <si>
    <t>Cay Germosen</t>
  </si>
  <si>
    <t>Guaci</t>
  </si>
  <si>
    <t>Boca  Ferrea</t>
  </si>
  <si>
    <t>Acuerdos De Pagos</t>
  </si>
  <si>
    <t>Limpieza De Redes</t>
  </si>
  <si>
    <t>Reconexión Del Servicio</t>
  </si>
  <si>
    <t>Cambio De Acometida De Agua Potable</t>
  </si>
  <si>
    <t>Reparación Y Corrección De Fugas</t>
  </si>
  <si>
    <t>Cambio De Nombre</t>
  </si>
  <si>
    <t>Sin Servicio De Agua</t>
  </si>
  <si>
    <t>Suspensión Programada</t>
  </si>
  <si>
    <t>Inspección Por Alto Consumo</t>
  </si>
  <si>
    <t>Incorporación Proyectos De Construcción</t>
  </si>
  <si>
    <t>Instalación De Acometida De Agua Potable</t>
  </si>
  <si>
    <t>Formación y Capacitación</t>
  </si>
  <si>
    <t>Servicio al Cliente</t>
  </si>
  <si>
    <t xml:space="preserve">Tipos de Servicios </t>
  </si>
  <si>
    <t>Completadas a Tiempo</t>
  </si>
  <si>
    <t>Vencidas</t>
  </si>
  <si>
    <t>Suministro Camión Cisterna</t>
  </si>
  <si>
    <t>Porcentaje de Cumplimiento</t>
  </si>
  <si>
    <t>Trabajos del Departamento</t>
  </si>
  <si>
    <t>Acometida Domiciliarias</t>
  </si>
  <si>
    <t xml:space="preserve">  Redes de Distribucion Secundaria</t>
  </si>
  <si>
    <t>Redes de Distribucion Primaria</t>
  </si>
  <si>
    <t xml:space="preserve"> Redes de Conducción/Impulsion</t>
  </si>
  <si>
    <t>clanes</t>
  </si>
  <si>
    <t>%</t>
  </si>
  <si>
    <t>Trabajos a Usuarios</t>
  </si>
  <si>
    <t>% Trabajos a Usuarios</t>
  </si>
  <si>
    <t>Planta la Dura</t>
  </si>
  <si>
    <t>Estadística Institucional del Año 2026</t>
  </si>
  <si>
    <t xml:space="preserve"> Análisis Físico-Químico Realizados a los Acueductos de CORAAMOCA, 2026</t>
  </si>
  <si>
    <t>Año 2026</t>
  </si>
  <si>
    <t>Estadística del Departamento de Ingeniería 2026</t>
  </si>
  <si>
    <t>Estadística del Departamento Comercial 2026</t>
  </si>
  <si>
    <r>
      <t>Producción Mensual de Agua Potable (M</t>
    </r>
    <r>
      <rPr>
        <b/>
        <sz val="20"/>
        <color theme="1"/>
        <rFont val="Calibri"/>
        <family val="2"/>
      </rPr>
      <t>³) "Planta Potabilizadora La Dura"</t>
    </r>
  </si>
  <si>
    <r>
      <t>Producción Mensual de Agua de Potable (M</t>
    </r>
    <r>
      <rPr>
        <b/>
        <sz val="20"/>
        <color theme="1"/>
        <rFont val="Calibri"/>
        <family val="2"/>
      </rPr>
      <t xml:space="preserve">³) Provincia Espaillat </t>
    </r>
  </si>
  <si>
    <t>Inspección Por Averías</t>
  </si>
  <si>
    <t>Certificado De No Objección</t>
  </si>
  <si>
    <t>Solicitud de contrato</t>
  </si>
  <si>
    <t>Labor Social Estudiantil</t>
  </si>
  <si>
    <t>Trimestre Abril-Junio</t>
  </si>
  <si>
    <t xml:space="preserve"> Incluidos en el Control Sanitario Trimestre Abril-Junio</t>
  </si>
  <si>
    <t xml:space="preserve">            Trimestre Abril-Junio 2026</t>
  </si>
  <si>
    <t>Trimestre Abril-Junio 2026</t>
  </si>
  <si>
    <t xml:space="preserve"> Trimestre Abril-Junio</t>
  </si>
  <si>
    <t>Servicios Ofrecidos Por CORAAMOCA Abril-Junio 2026</t>
  </si>
  <si>
    <t>.</t>
  </si>
  <si>
    <t>Desifeccion de Modulos Planta</t>
  </si>
  <si>
    <t>Uniones</t>
  </si>
  <si>
    <t>Presa</t>
  </si>
  <si>
    <t>Multiple Juan López</t>
  </si>
  <si>
    <t>AC. Multiple</t>
  </si>
  <si>
    <t>Múltiple Las Lagunas</t>
  </si>
  <si>
    <t>Pozo</t>
  </si>
  <si>
    <t>Multiple San Víctor</t>
  </si>
  <si>
    <t>Arroyo</t>
  </si>
  <si>
    <t>Rio</t>
  </si>
  <si>
    <t>Quebra Honda</t>
  </si>
  <si>
    <t>Cayetano  Germosen</t>
  </si>
  <si>
    <t>N/D</t>
  </si>
  <si>
    <t>Gaspar Hernández</t>
  </si>
  <si>
    <t>Clientes Atendidos</t>
  </si>
  <si>
    <t>Revaluación de Categoría</t>
  </si>
  <si>
    <t xml:space="preserve">    01/6/2026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</si>
</sst>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_(* #,##0_);_(* \(#,##0\);_(* &quot;-&quot;??_);_(@_)"/>
    <numFmt numFmtId="167" formatCode="_-* #,##0.00\ &quot;€&quot;_-;\-* #,##0.00\ &quot;€&quot;_-;_-* &quot;-&quot;??\ &quot;€&quot;_-;_-@_-"/>
    <numFmt numFmtId="168" formatCode="_-[$RD$-1C0A]* #,##0_-;\-[$RD$-1C0A]* #,##0_-;_-[$RD$-1C0A]* &quot;-&quot;??_-;_-@_-"/>
    <numFmt numFmtId="169" formatCode="_(&quot;$&quot;* #,##0_);_(&quot;$&quot;* \(#,##0\);_(&quot;$&quot;* &quot;-&quot;??_);_(@_)"/>
    <numFmt numFmtId="170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Times New Roman"/>
      <family val="1"/>
    </font>
    <font>
      <b/>
      <sz val="18"/>
      <name val="Times New Roman"/>
      <family val="1"/>
    </font>
    <font>
      <b/>
      <sz val="16"/>
      <color theme="0"/>
      <name val="Times New Roman"/>
      <family val="1"/>
    </font>
    <font>
      <b/>
      <sz val="24"/>
      <color theme="1"/>
      <name val="Times New Roman"/>
      <family val="1"/>
    </font>
    <font>
      <b/>
      <sz val="28"/>
      <color theme="1"/>
      <name val="Times New Roman"/>
      <family val="1"/>
    </font>
    <font>
      <sz val="16"/>
      <name val="Times New Roman"/>
      <family val="1"/>
    </font>
    <font>
      <b/>
      <sz val="14"/>
      <color rgb="FFFFFFFF"/>
      <name val="Calibri"/>
      <family val="2"/>
      <scheme val="minor"/>
    </font>
    <font>
      <b/>
      <i/>
      <sz val="16"/>
      <color rgb="FF082A75"/>
      <name val="Calibri"/>
      <family val="2"/>
      <scheme val="minor"/>
    </font>
    <font>
      <b/>
      <sz val="18"/>
      <color rgb="FF082A75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82A75"/>
        <bgColor indexed="64"/>
      </patternFill>
    </fill>
  </fills>
  <borders count="2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25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0" fillId="2" borderId="0" xfId="0" applyFont="1" applyFill="1"/>
    <xf numFmtId="3" fontId="12" fillId="2" borderId="0" xfId="0" applyNumberFormat="1" applyFont="1" applyFill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1" fillId="2" borderId="0" xfId="0" applyFont="1" applyFill="1" applyAlignment="1">
      <alignment horizontal="center"/>
    </xf>
    <xf numFmtId="0" fontId="15" fillId="2" borderId="0" xfId="0" applyFont="1" applyFill="1"/>
    <xf numFmtId="12" fontId="11" fillId="2" borderId="0" xfId="0" applyNumberFormat="1" applyFont="1" applyFill="1"/>
    <xf numFmtId="0" fontId="16" fillId="0" borderId="0" xfId="0" applyFont="1"/>
    <xf numFmtId="0" fontId="11" fillId="0" borderId="0" xfId="0" applyFont="1"/>
    <xf numFmtId="0" fontId="11" fillId="2" borderId="0" xfId="0" applyFont="1" applyFill="1" applyAlignment="1">
      <alignment horizontal="left" wrapText="1"/>
    </xf>
    <xf numFmtId="14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wrapText="1"/>
    </xf>
    <xf numFmtId="0" fontId="11" fillId="2" borderId="11" xfId="0" applyFont="1" applyFill="1" applyBorder="1"/>
    <xf numFmtId="2" fontId="11" fillId="2" borderId="10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7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/>
    </xf>
    <xf numFmtId="9" fontId="0" fillId="2" borderId="0" xfId="1" applyFont="1" applyFill="1"/>
    <xf numFmtId="0" fontId="23" fillId="0" borderId="0" xfId="0" applyFont="1"/>
    <xf numFmtId="0" fontId="16" fillId="2" borderId="0" xfId="0" applyFont="1" applyFill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8" fillId="2" borderId="0" xfId="0" applyFont="1" applyFill="1"/>
    <xf numFmtId="3" fontId="10" fillId="2" borderId="0" xfId="0" applyNumberFormat="1" applyFont="1" applyFill="1"/>
    <xf numFmtId="0" fontId="11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2" borderId="17" xfId="0" applyFont="1" applyFill="1" applyBorder="1" applyAlignment="1">
      <alignment vertical="top" wrapText="1"/>
    </xf>
    <xf numFmtId="0" fontId="16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8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0" fillId="0" borderId="0" xfId="0" applyFont="1"/>
    <xf numFmtId="0" fontId="24" fillId="6" borderId="14" xfId="0" applyFont="1" applyFill="1" applyBorder="1" applyAlignment="1">
      <alignment vertical="center"/>
    </xf>
    <xf numFmtId="0" fontId="24" fillId="8" borderId="14" xfId="0" applyFont="1" applyFill="1" applyBorder="1" applyAlignment="1">
      <alignment vertical="center"/>
    </xf>
    <xf numFmtId="0" fontId="24" fillId="9" borderId="14" xfId="0" applyFont="1" applyFill="1" applyBorder="1" applyAlignment="1">
      <alignment vertical="center"/>
    </xf>
    <xf numFmtId="0" fontId="24" fillId="9" borderId="12" xfId="0" applyFont="1" applyFill="1" applyBorder="1" applyAlignment="1">
      <alignment vertical="center"/>
    </xf>
    <xf numFmtId="0" fontId="24" fillId="6" borderId="12" xfId="0" applyFont="1" applyFill="1" applyBorder="1" applyAlignment="1">
      <alignment vertical="center"/>
    </xf>
    <xf numFmtId="0" fontId="24" fillId="6" borderId="15" xfId="0" applyFont="1" applyFill="1" applyBorder="1" applyAlignment="1">
      <alignment vertical="center"/>
    </xf>
    <xf numFmtId="0" fontId="24" fillId="8" borderId="12" xfId="0" applyFont="1" applyFill="1" applyBorder="1" applyAlignment="1">
      <alignment vertical="center"/>
    </xf>
    <xf numFmtId="0" fontId="24" fillId="8" borderId="15" xfId="0" applyFont="1" applyFill="1" applyBorder="1" applyAlignment="1">
      <alignment vertical="center"/>
    </xf>
    <xf numFmtId="0" fontId="24" fillId="9" borderId="15" xfId="0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4" fillId="11" borderId="12" xfId="0" applyFont="1" applyFill="1" applyBorder="1" applyAlignment="1">
      <alignment vertical="center"/>
    </xf>
    <xf numFmtId="0" fontId="24" fillId="11" borderId="1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1" fillId="2" borderId="0" xfId="0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center" vertical="top" wrapText="1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14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/>
    </xf>
    <xf numFmtId="0" fontId="21" fillId="2" borderId="0" xfId="0" applyFont="1" applyFill="1"/>
    <xf numFmtId="0" fontId="30" fillId="10" borderId="18" xfId="0" applyFont="1" applyFill="1" applyBorder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14" fillId="2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168" fontId="16" fillId="12" borderId="2" xfId="0" applyNumberFormat="1" applyFont="1" applyFill="1" applyBorder="1" applyAlignment="1">
      <alignment horizontal="center" vertical="center" wrapText="1"/>
    </xf>
    <xf numFmtId="1" fontId="16" fillId="12" borderId="2" xfId="0" applyNumberFormat="1" applyFont="1" applyFill="1" applyBorder="1" applyAlignment="1">
      <alignment horizontal="center" vertical="center" wrapText="1"/>
    </xf>
    <xf numFmtId="166" fontId="27" fillId="12" borderId="1" xfId="2" applyNumberFormat="1" applyFont="1" applyFill="1" applyBorder="1" applyAlignment="1">
      <alignment horizontal="center" vertical="center" wrapText="1"/>
    </xf>
    <xf numFmtId="3" fontId="27" fillId="12" borderId="1" xfId="0" applyNumberFormat="1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 vertical="center" wrapText="1"/>
    </xf>
    <xf numFmtId="2" fontId="25" fillId="12" borderId="2" xfId="0" applyNumberFormat="1" applyFont="1" applyFill="1" applyBorder="1" applyAlignment="1">
      <alignment horizontal="center" vertical="center" wrapText="1"/>
    </xf>
    <xf numFmtId="1" fontId="25" fillId="12" borderId="2" xfId="0" applyNumberFormat="1" applyFont="1" applyFill="1" applyBorder="1" applyAlignment="1">
      <alignment horizontal="center" vertical="center" wrapText="1"/>
    </xf>
    <xf numFmtId="2" fontId="16" fillId="12" borderId="2" xfId="0" applyNumberFormat="1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wrapText="1"/>
    </xf>
    <xf numFmtId="14" fontId="14" fillId="12" borderId="2" xfId="0" applyNumberFormat="1" applyFont="1" applyFill="1" applyBorder="1" applyAlignment="1">
      <alignment horizontal="center" vertical="top" wrapText="1"/>
    </xf>
    <xf numFmtId="3" fontId="14" fillId="12" borderId="9" xfId="0" applyNumberFormat="1" applyFont="1" applyFill="1" applyBorder="1" applyAlignment="1">
      <alignment horizontal="center" vertical="top" wrapText="1"/>
    </xf>
    <xf numFmtId="0" fontId="14" fillId="12" borderId="2" xfId="0" applyFont="1" applyFill="1" applyBorder="1" applyAlignment="1">
      <alignment horizontal="center" vertical="top" wrapText="1"/>
    </xf>
    <xf numFmtId="0" fontId="14" fillId="12" borderId="9" xfId="0" applyFont="1" applyFill="1" applyBorder="1" applyAlignment="1">
      <alignment horizontal="center" vertical="top" wrapText="1"/>
    </xf>
    <xf numFmtId="3" fontId="14" fillId="12" borderId="2" xfId="0" applyNumberFormat="1" applyFont="1" applyFill="1" applyBorder="1" applyAlignment="1">
      <alignment horizontal="center" vertical="top" wrapText="1"/>
    </xf>
    <xf numFmtId="3" fontId="9" fillId="12" borderId="9" xfId="0" applyNumberFormat="1" applyFont="1" applyFill="1" applyBorder="1" applyAlignment="1">
      <alignment horizontal="center" vertical="top" wrapText="1"/>
    </xf>
    <xf numFmtId="12" fontId="26" fillId="13" borderId="2" xfId="0" applyNumberFormat="1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12" fontId="26" fillId="13" borderId="1" xfId="0" applyNumberFormat="1" applyFont="1" applyFill="1" applyBorder="1" applyAlignment="1">
      <alignment horizontal="center" vertical="center"/>
    </xf>
    <xf numFmtId="1" fontId="16" fillId="12" borderId="4" xfId="0" applyNumberFormat="1" applyFont="1" applyFill="1" applyBorder="1" applyAlignment="1">
      <alignment horizontal="center" vertical="center" wrapText="1"/>
    </xf>
    <xf numFmtId="1" fontId="25" fillId="12" borderId="1" xfId="0" applyNumberFormat="1" applyFont="1" applyFill="1" applyBorder="1" applyAlignment="1">
      <alignment horizontal="center" vertical="center" wrapText="1"/>
    </xf>
    <xf numFmtId="12" fontId="32" fillId="13" borderId="2" xfId="0" applyNumberFormat="1" applyFont="1" applyFill="1" applyBorder="1" applyAlignment="1">
      <alignment horizontal="center" vertical="center"/>
    </xf>
    <xf numFmtId="12" fontId="32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32" fillId="13" borderId="2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 wrapText="1"/>
    </xf>
    <xf numFmtId="1" fontId="27" fillId="12" borderId="4" xfId="0" applyNumberFormat="1" applyFont="1" applyFill="1" applyBorder="1" applyAlignment="1">
      <alignment horizontal="center" vertical="top" wrapText="1"/>
    </xf>
    <xf numFmtId="1" fontId="27" fillId="12" borderId="1" xfId="0" applyNumberFormat="1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left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166" fontId="25" fillId="12" borderId="2" xfId="2" applyNumberFormat="1" applyFont="1" applyFill="1" applyBorder="1" applyAlignment="1">
      <alignment horizontal="center" vertical="center" wrapText="1"/>
    </xf>
    <xf numFmtId="2" fontId="4" fillId="6" borderId="24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8" fillId="2" borderId="0" xfId="0" applyFont="1" applyFill="1" applyAlignment="1">
      <alignment horizontal="center"/>
    </xf>
    <xf numFmtId="169" fontId="29" fillId="13" borderId="1" xfId="5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12" fontId="11" fillId="2" borderId="24" xfId="0" applyNumberFormat="1" applyFont="1" applyFill="1" applyBorder="1" applyAlignment="1">
      <alignment horizontal="center" vertical="center"/>
    </xf>
    <xf numFmtId="169" fontId="11" fillId="2" borderId="24" xfId="5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166" fontId="14" fillId="5" borderId="2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29" fillId="2" borderId="0" xfId="0" applyFont="1" applyFill="1"/>
    <xf numFmtId="0" fontId="25" fillId="12" borderId="5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28" fillId="2" borderId="0" xfId="0" applyFont="1" applyFill="1"/>
    <xf numFmtId="0" fontId="28" fillId="1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3" fontId="38" fillId="5" borderId="2" xfId="0" applyNumberFormat="1" applyFont="1" applyFill="1" applyBorder="1" applyAlignment="1">
      <alignment horizontal="center" vertical="center" wrapText="1"/>
    </xf>
    <xf numFmtId="10" fontId="38" fillId="5" borderId="0" xfId="1" applyNumberFormat="1" applyFont="1" applyFill="1" applyBorder="1" applyAlignment="1">
      <alignment horizontal="center" vertical="center"/>
    </xf>
    <xf numFmtId="10" fontId="38" fillId="5" borderId="2" xfId="0" applyNumberFormat="1" applyFont="1" applyFill="1" applyBorder="1" applyAlignment="1">
      <alignment horizontal="center" vertical="center" wrapText="1"/>
    </xf>
    <xf numFmtId="10" fontId="38" fillId="5" borderId="2" xfId="1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0" fillId="0" borderId="21" xfId="0" applyBorder="1"/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19" xfId="0" applyBorder="1"/>
    <xf numFmtId="0" fontId="0" fillId="0" borderId="12" xfId="0" applyBorder="1"/>
    <xf numFmtId="0" fontId="14" fillId="12" borderId="1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164" fontId="27" fillId="1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14" fillId="12" borderId="1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horizontal="center" wrapText="1"/>
    </xf>
    <xf numFmtId="0" fontId="16" fillId="2" borderId="2" xfId="0" applyFont="1" applyFill="1" applyBorder="1"/>
    <xf numFmtId="0" fontId="16" fillId="2" borderId="3" xfId="0" applyFont="1" applyFill="1" applyBorder="1"/>
    <xf numFmtId="4" fontId="11" fillId="2" borderId="0" xfId="0" applyNumberFormat="1" applyFont="1" applyFill="1"/>
    <xf numFmtId="1" fontId="11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0" fontId="19" fillId="2" borderId="8" xfId="0" applyFont="1" applyFill="1" applyBorder="1" applyAlignment="1">
      <alignment horizontal="center"/>
    </xf>
    <xf numFmtId="3" fontId="33" fillId="5" borderId="2" xfId="0" applyNumberFormat="1" applyFont="1" applyFill="1" applyBorder="1" applyAlignment="1">
      <alignment horizontal="center" vertical="center" wrapText="1"/>
    </xf>
    <xf numFmtId="2" fontId="21" fillId="10" borderId="18" xfId="0" applyNumberFormat="1" applyFont="1" applyFill="1" applyBorder="1" applyAlignment="1">
      <alignment horizontal="center" vertical="center"/>
    </xf>
    <xf numFmtId="10" fontId="25" fillId="5" borderId="2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39" fillId="14" borderId="21" xfId="0" applyFont="1" applyFill="1" applyBorder="1" applyAlignment="1">
      <alignment horizontal="center" vertical="center" wrapText="1"/>
    </xf>
    <xf numFmtId="0" fontId="39" fillId="14" borderId="27" xfId="0" applyFont="1" applyFill="1" applyBorder="1" applyAlignment="1">
      <alignment horizontal="center" vertical="center" wrapText="1"/>
    </xf>
    <xf numFmtId="0" fontId="39" fillId="1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24" xfId="1" applyFont="1" applyBorder="1" applyAlignment="1">
      <alignment horizontal="center" vertical="center"/>
    </xf>
    <xf numFmtId="3" fontId="28" fillId="13" borderId="9" xfId="0" applyNumberFormat="1" applyFont="1" applyFill="1" applyBorder="1" applyAlignment="1">
      <alignment horizontal="center" vertical="center" wrapText="1"/>
    </xf>
    <xf numFmtId="0" fontId="38" fillId="5" borderId="2" xfId="1" applyNumberFormat="1" applyFont="1" applyFill="1" applyBorder="1" applyAlignment="1">
      <alignment horizontal="center" vertical="center" wrapText="1"/>
    </xf>
    <xf numFmtId="43" fontId="21" fillId="2" borderId="0" xfId="2" applyFont="1" applyFill="1" applyAlignment="1">
      <alignment horizontal="center"/>
    </xf>
    <xf numFmtId="43" fontId="0" fillId="2" borderId="0" xfId="2" applyFont="1" applyFill="1"/>
    <xf numFmtId="0" fontId="27" fillId="7" borderId="2" xfId="0" applyFont="1" applyFill="1" applyBorder="1" applyAlignment="1">
      <alignment horizontal="center" vertical="center" wrapText="1"/>
    </xf>
    <xf numFmtId="12" fontId="32" fillId="7" borderId="2" xfId="0" applyNumberFormat="1" applyFont="1" applyFill="1" applyBorder="1" applyAlignment="1">
      <alignment horizontal="center" vertical="center"/>
    </xf>
    <xf numFmtId="12" fontId="32" fillId="7" borderId="1" xfId="0" applyNumberFormat="1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 wrapText="1"/>
    </xf>
    <xf numFmtId="1" fontId="27" fillId="7" borderId="4" xfId="0" applyNumberFormat="1" applyFont="1" applyFill="1" applyBorder="1" applyAlignment="1">
      <alignment horizontal="center" vertical="top" wrapText="1"/>
    </xf>
    <xf numFmtId="1" fontId="27" fillId="7" borderId="2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" fontId="27" fillId="7" borderId="1" xfId="0" applyNumberFormat="1" applyFont="1" applyFill="1" applyBorder="1" applyAlignment="1">
      <alignment horizontal="center" vertical="center" wrapText="1"/>
    </xf>
    <xf numFmtId="9" fontId="27" fillId="7" borderId="1" xfId="1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43" fontId="16" fillId="2" borderId="0" xfId="2" applyFont="1" applyFill="1" applyAlignment="1">
      <alignment horizontal="center" vertical="center"/>
    </xf>
    <xf numFmtId="43" fontId="11" fillId="2" borderId="2" xfId="2" applyFont="1" applyFill="1" applyBorder="1" applyAlignment="1">
      <alignment horizontal="center" vertical="top" wrapText="1"/>
    </xf>
    <xf numFmtId="43" fontId="11" fillId="2" borderId="1" xfId="2" applyFont="1" applyFill="1" applyBorder="1" applyAlignment="1">
      <alignment horizontal="center" vertical="top" wrapText="1"/>
    </xf>
    <xf numFmtId="43" fontId="11" fillId="2" borderId="10" xfId="2" applyFont="1" applyFill="1" applyBorder="1" applyAlignment="1">
      <alignment horizontal="center" vertical="top" wrapText="1"/>
    </xf>
    <xf numFmtId="43" fontId="11" fillId="2" borderId="0" xfId="2" applyFont="1" applyFill="1"/>
    <xf numFmtId="14" fontId="0" fillId="0" borderId="0" xfId="0" applyNumberFormat="1"/>
    <xf numFmtId="14" fontId="11" fillId="2" borderId="0" xfId="0" applyNumberFormat="1" applyFont="1" applyFill="1"/>
    <xf numFmtId="14" fontId="16" fillId="0" borderId="0" xfId="0" applyNumberFormat="1" applyFont="1" applyAlignment="1">
      <alignment horizontal="left"/>
    </xf>
    <xf numFmtId="2" fontId="21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37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1" fontId="14" fillId="12" borderId="23" xfId="0" applyNumberFormat="1" applyFont="1" applyFill="1" applyBorder="1" applyAlignment="1">
      <alignment horizontal="center" vertical="center" wrapText="1"/>
    </xf>
    <xf numFmtId="1" fontId="14" fillId="12" borderId="22" xfId="0" applyNumberFormat="1" applyFont="1" applyFill="1" applyBorder="1" applyAlignment="1">
      <alignment horizontal="center" vertical="center" wrapText="1"/>
    </xf>
    <xf numFmtId="1" fontId="14" fillId="12" borderId="5" xfId="0" applyNumberFormat="1" applyFont="1" applyFill="1" applyBorder="1" applyAlignment="1">
      <alignment horizontal="center" vertical="center" wrapText="1"/>
    </xf>
    <xf numFmtId="1" fontId="14" fillId="12" borderId="6" xfId="0" applyNumberFormat="1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8" fillId="2" borderId="0" xfId="0" applyFont="1" applyFill="1" applyAlignment="1"/>
  </cellXfs>
  <cellStyles count="7">
    <cellStyle name="Millares" xfId="2" builtinId="3"/>
    <cellStyle name="Millares 2" xfId="3" xr:uid="{00000000-0005-0000-0000-000001000000}"/>
    <cellStyle name="Millares 3" xfId="6" xr:uid="{9282C6D7-8066-41CE-A395-D9516629D7D2}"/>
    <cellStyle name="Moneda" xfId="5" builtinId="4"/>
    <cellStyle name="Moneda 2" xfId="4" xr:uid="{00000000-0005-0000-0000-000002000000}"/>
    <cellStyle name="Normal" xfId="0" builtinId="0"/>
    <cellStyle name="Porcentaje" xfId="1" builtinId="5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3" formatCode="0%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minor"/>
      </font>
      <fill>
        <patternFill patternType="solid">
          <fgColor indexed="64"/>
          <bgColor rgb="FF082A7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CCA7C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94.21052631578948</c:v>
                </c:pt>
                <c:pt idx="1">
                  <c:v>97.631578947368425</c:v>
                </c:pt>
                <c:pt idx="2">
                  <c:v>98.32</c:v>
                </c:pt>
                <c:pt idx="3">
                  <c:v>96.720701754385971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35008"/>
        <c:axId val="210268160"/>
      </c:barChart>
      <c:catAx>
        <c:axId val="2106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0268160"/>
        <c:crosses val="autoZero"/>
        <c:auto val="1"/>
        <c:lblAlgn val="ctr"/>
        <c:lblOffset val="100"/>
        <c:noMultiLvlLbl val="0"/>
      </c:catAx>
      <c:valAx>
        <c:axId val="210268160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350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FISICO-QUIMICO'!$J$96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FISICO-QUIMICO'!$K$96:$M$96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FISICO-QUIMICO'!$J$97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FISICO-QUIMICO'!$K$97:$M$97</c:f>
              <c:numCache>
                <c:formatCode>0.00</c:formatCode>
                <c:ptCount val="3"/>
                <c:pt idx="0">
                  <c:v>7.1</c:v>
                </c:pt>
                <c:pt idx="1">
                  <c:v>7</c:v>
                </c:pt>
                <c:pt idx="2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FISICO-QUIMICO'!$J$98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FISICO-QUIMICO'!$K$98:$M$98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784"/>
      </c:lineChart>
      <c:catAx>
        <c:axId val="213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2784"/>
        <c:crosses val="autoZero"/>
        <c:auto val="1"/>
        <c:lblAlgn val="ctr"/>
        <c:lblOffset val="100"/>
        <c:noMultiLvlLbl val="0"/>
      </c:catAx>
      <c:valAx>
        <c:axId val="213542784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0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Dureza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FISICO-QUIMICO'!$J$99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FISICO-QUIMICO'!$K$99:$M$99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FISICO-QUIMICO'!$J$100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FISICO-QUIMICO'!$K$100:$M$100</c:f>
              <c:numCache>
                <c:formatCode>0</c:formatCode>
                <c:ptCount val="3"/>
                <c:pt idx="0">
                  <c:v>62</c:v>
                </c:pt>
                <c:pt idx="1">
                  <c:v>52</c:v>
                </c:pt>
                <c:pt idx="2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FISICO-QUIMICO'!$J$101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FISICO-QUIMICO'!$K$101:$M$101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74016"/>
        <c:axId val="213575936"/>
      </c:line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5936"/>
        <c:crosses val="autoZero"/>
        <c:auto val="1"/>
        <c:lblAlgn val="ctr"/>
        <c:lblOffset val="100"/>
        <c:noMultiLvlLbl val="0"/>
      </c:catAx>
      <c:valAx>
        <c:axId val="213575936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40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Producción</a:t>
            </a:r>
            <a:r>
              <a:rPr lang="es-DO" sz="1600" b="1" baseline="0">
                <a:solidFill>
                  <a:sysClr val="windowText" lastClr="000000"/>
                </a:solidFill>
              </a:rPr>
              <a:t> de Agua "Planta Potabilizadora la Dura (M3)"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988107439325001E-2"/>
          <c:y val="0.13730792520586091"/>
          <c:w val="0.91903776625499078"/>
          <c:h val="0.689060113773186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AGUA'!$C$9:$F$9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AGUA'!$C$10:$F$10</c:f>
              <c:numCache>
                <c:formatCode>_(* #,##0_);_(* \(#,##0\);_(* "-"??_);_(@_)</c:formatCode>
                <c:ptCount val="4"/>
                <c:pt idx="0">
                  <c:v>3165868</c:v>
                </c:pt>
                <c:pt idx="1">
                  <c:v>3425398</c:v>
                </c:pt>
                <c:pt idx="2">
                  <c:v>3310921</c:v>
                </c:pt>
                <c:pt idx="3" formatCode="#,##0">
                  <c:v>3300729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94080"/>
        <c:axId val="212895616"/>
      </c:barChart>
      <c:catAx>
        <c:axId val="2128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5616"/>
        <c:crosses val="autoZero"/>
        <c:auto val="1"/>
        <c:lblAlgn val="ctr"/>
        <c:lblOffset val="100"/>
        <c:noMultiLvlLbl val="0"/>
      </c:catAx>
      <c:valAx>
        <c:axId val="2128956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Producción de Agua Potable Provincia Espaillat (M3)</a:t>
            </a:r>
          </a:p>
        </c:rich>
      </c:tx>
      <c:layout>
        <c:manualLayout>
          <c:xMode val="edge"/>
          <c:yMode val="edge"/>
          <c:x val="0.31638460970932353"/>
          <c:y val="0.11731363326441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225205016155405E-2"/>
          <c:y val="0.29693792670577313"/>
          <c:w val="0.9217179300254702"/>
          <c:h val="0.533754331108766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AGUA'!$C$36:$F$36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AGUA'!$C$37:$F$37</c:f>
              <c:numCache>
                <c:formatCode>_(* #,##0_);_(* \(#,##0\);_(* "-"??_);_(@_)</c:formatCode>
                <c:ptCount val="4"/>
                <c:pt idx="0">
                  <c:v>3536546</c:v>
                </c:pt>
                <c:pt idx="1">
                  <c:v>3707653</c:v>
                </c:pt>
                <c:pt idx="2">
                  <c:v>3585818.9188000001</c:v>
                </c:pt>
                <c:pt idx="3" formatCode="#,##0">
                  <c:v>3610005.9729333334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A-425C-A1E7-53245626A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5736880"/>
        <c:axId val="1065745520"/>
      </c:barChart>
      <c:catAx>
        <c:axId val="106573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745520"/>
        <c:crosses val="autoZero"/>
        <c:auto val="1"/>
        <c:lblAlgn val="ctr"/>
        <c:lblOffset val="100"/>
        <c:noMultiLvlLbl val="0"/>
      </c:catAx>
      <c:valAx>
        <c:axId val="106574552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73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2000"/>
              <a:t>CANTIDAD DE AVERÍAS CORREGIDAS POR DIAMETRO</a:t>
            </a:r>
          </a:p>
        </c:rich>
      </c:tx>
      <c:layout>
        <c:manualLayout>
          <c:xMode val="edge"/>
          <c:yMode val="edge"/>
          <c:x val="0.36122888682083309"/>
          <c:y val="0.11148647165800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654236642939004E-2"/>
          <c:y val="0.20498392322161765"/>
          <c:w val="0.94070663705211688"/>
          <c:h val="0.6565166148816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'OPERACION Y MANTENIMIENTO'!$B$9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MANTENIMIENTO'!$C$9:$O$9</c:f>
              <c:numCache>
                <c:formatCode>0</c:formatCode>
                <c:ptCount val="13"/>
                <c:pt idx="0">
                  <c:v>25</c:v>
                </c:pt>
                <c:pt idx="1">
                  <c:v>8</c:v>
                </c:pt>
                <c:pt idx="3">
                  <c:v>1</c:v>
                </c:pt>
                <c:pt idx="4">
                  <c:v>11</c:v>
                </c:pt>
                <c:pt idx="5">
                  <c:v>14</c:v>
                </c:pt>
                <c:pt idx="6">
                  <c:v>15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E-43E8-9E69-9F6942E950BA}"/>
            </c:ext>
          </c:extLst>
        </c:ser>
        <c:ser>
          <c:idx val="1"/>
          <c:order val="1"/>
          <c:tx>
            <c:strRef>
              <c:f>'OPERACION Y MANTENIMIENTO'!$B$10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MANTENIMIENTO'!$C$10:$O$10</c:f>
              <c:numCache>
                <c:formatCode>0</c:formatCode>
                <c:ptCount val="13"/>
                <c:pt idx="0">
                  <c:v>29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18</c:v>
                </c:pt>
                <c:pt idx="5">
                  <c:v>14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E-43E8-9E69-9F6942E950BA}"/>
            </c:ext>
          </c:extLst>
        </c:ser>
        <c:ser>
          <c:idx val="2"/>
          <c:order val="2"/>
          <c:tx>
            <c:strRef>
              <c:f>'OPERACION Y MANTENIMIENTO'!$B$11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MANTENIMIENTO'!$C$11:$O$11</c:f>
              <c:numCache>
                <c:formatCode>0</c:formatCode>
                <c:ptCount val="13"/>
                <c:pt idx="0">
                  <c:v>24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21</c:v>
                </c:pt>
                <c:pt idx="5">
                  <c:v>14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E-43E8-9E69-9F6942E950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8437471"/>
        <c:axId val="398436991"/>
      </c:barChart>
      <c:catAx>
        <c:axId val="398437471"/>
        <c:scaling>
          <c:orientation val="minMax"/>
        </c:scaling>
        <c:delete val="0"/>
        <c:axPos val="b"/>
        <c:numFmt formatCode="#\ ?/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436991"/>
        <c:crosses val="autoZero"/>
        <c:auto val="1"/>
        <c:lblAlgn val="ctr"/>
        <c:lblOffset val="100"/>
        <c:noMultiLvlLbl val="0"/>
      </c:catAx>
      <c:valAx>
        <c:axId val="398436991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9843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030404927675391"/>
          <c:y val="0.2106701718565003"/>
          <c:w val="6.5313548079843547E-2"/>
          <c:h val="0.2322802542784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chemeClr val="tx1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2026</a:t>
            </a:r>
          </a:p>
        </c:rich>
      </c:tx>
      <c:layout>
        <c:manualLayout>
          <c:xMode val="edge"/>
          <c:yMode val="edge"/>
          <c:x val="0.43636095420658871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356094908183716E-2"/>
          <c:y val="5.8205442058209961E-2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63-4F63-A15B-15DD07655F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MANTENIMIENTO'!$B$9:$B$11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'OPERACION Y MANTENIMIENTO'!$R$9:$R$11</c:f>
              <c:numCache>
                <c:formatCode>0</c:formatCode>
                <c:ptCount val="3"/>
                <c:pt idx="0">
                  <c:v>79</c:v>
                </c:pt>
                <c:pt idx="1">
                  <c:v>83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3-4F63-A15B-15DD0765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b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AVERÍAS POR TIPO DE REDES DE DISTRIBUCIÓN </a:t>
            </a:r>
          </a:p>
        </c:rich>
      </c:tx>
      <c:layout>
        <c:manualLayout>
          <c:xMode val="edge"/>
          <c:yMode val="edge"/>
          <c:x val="0.40431626401725723"/>
          <c:y val="1.2794352926042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0055141560344281E-2"/>
          <c:y val="0.11111451678517653"/>
          <c:w val="0.93015689198315765"/>
          <c:h val="0.800791188866365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'OPERACION Y MANTENIMIENTO'!$B$15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70-48DD-A710-C8E7D51B76EE}"/>
                </c:ext>
              </c:extLst>
            </c:dLbl>
            <c:dLbl>
              <c:idx val="3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0-48DD-A710-C8E7D51B76EE}"/>
                </c:ext>
              </c:extLst>
            </c:dLbl>
            <c:dLbl>
              <c:idx val="5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70-48DD-A710-C8E7D51B76EE}"/>
                </c:ext>
              </c:extLst>
            </c:dLbl>
            <c:dLbl>
              <c:idx val="7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70-48DD-A710-C8E7D51B7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MANTENIMIENTO'!$C$14:$L$14</c:f>
              <c:strCache>
                <c:ptCount val="10"/>
                <c:pt idx="0">
                  <c:v>Acometida Domiciliarias</c:v>
                </c:pt>
                <c:pt idx="1">
                  <c:v>%</c:v>
                </c:pt>
                <c:pt idx="2">
                  <c:v>  Redes de Distribucion Secundaria</c:v>
                </c:pt>
                <c:pt idx="3">
                  <c:v>%</c:v>
                </c:pt>
                <c:pt idx="4">
                  <c:v>Redes de Distribucion Primaria</c:v>
                </c:pt>
                <c:pt idx="5">
                  <c:v>%</c:v>
                </c:pt>
                <c:pt idx="6">
                  <c:v> Redes de Conducción/Impulsion</c:v>
                </c:pt>
                <c:pt idx="7">
                  <c:v>%</c:v>
                </c:pt>
                <c:pt idx="8">
                  <c:v>Trabajos a Usuarios</c:v>
                </c:pt>
                <c:pt idx="9">
                  <c:v>% Trabajos a Usuarios</c:v>
                </c:pt>
              </c:strCache>
            </c:strRef>
          </c:cat>
          <c:val>
            <c:numRef>
              <c:f>'OPERACION Y MANTENIMIENTO'!$C$15:$L$15</c:f>
              <c:numCache>
                <c:formatCode>0%</c:formatCode>
                <c:ptCount val="10"/>
                <c:pt idx="0" formatCode="0">
                  <c:v>33</c:v>
                </c:pt>
                <c:pt idx="1">
                  <c:v>0.41772151898734178</c:v>
                </c:pt>
                <c:pt idx="2" formatCode="0">
                  <c:v>41</c:v>
                </c:pt>
                <c:pt idx="3">
                  <c:v>0.51249999999999996</c:v>
                </c:pt>
                <c:pt idx="4" formatCode="0">
                  <c:v>4</c:v>
                </c:pt>
                <c:pt idx="5">
                  <c:v>5.0632911392405063E-2</c:v>
                </c:pt>
                <c:pt idx="6" formatCode="0">
                  <c:v>1</c:v>
                </c:pt>
                <c:pt idx="7">
                  <c:v>1.2658227848101266E-2</c:v>
                </c:pt>
                <c:pt idx="8" formatCode="0">
                  <c:v>52</c:v>
                </c:pt>
                <c:pt idx="9">
                  <c:v>0.65822784810126578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70-48DD-A710-C8E7D51B76EE}"/>
            </c:ext>
          </c:extLst>
        </c:ser>
        <c:ser>
          <c:idx val="1"/>
          <c:order val="1"/>
          <c:tx>
            <c:strRef>
              <c:f>'OPERACION Y MANTENIMIENTO'!$B$16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70-48DD-A710-C8E7D51B76EE}"/>
                </c:ext>
              </c:extLst>
            </c:dLbl>
            <c:dLbl>
              <c:idx val="3"/>
              <c:layout>
                <c:manualLayout>
                  <c:x val="-5.6584361223156066E-3"/>
                  <c:y val="1.9328771134565382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70-48DD-A710-C8E7D51B7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'OPERACION Y MANTENIMIENTO'!$C$14:$L$14</c:f>
              <c:strCache>
                <c:ptCount val="10"/>
                <c:pt idx="0">
                  <c:v>Acometida Domiciliarias</c:v>
                </c:pt>
                <c:pt idx="1">
                  <c:v>%</c:v>
                </c:pt>
                <c:pt idx="2">
                  <c:v>  Redes de Distribucion Secundaria</c:v>
                </c:pt>
                <c:pt idx="3">
                  <c:v>%</c:v>
                </c:pt>
                <c:pt idx="4">
                  <c:v>Redes de Distribucion Primaria</c:v>
                </c:pt>
                <c:pt idx="5">
                  <c:v>%</c:v>
                </c:pt>
                <c:pt idx="6">
                  <c:v> Redes de Conducción/Impulsion</c:v>
                </c:pt>
                <c:pt idx="7">
                  <c:v>%</c:v>
                </c:pt>
                <c:pt idx="8">
                  <c:v>Trabajos a Usuarios</c:v>
                </c:pt>
                <c:pt idx="9">
                  <c:v>% Trabajos a Usuarios</c:v>
                </c:pt>
              </c:strCache>
            </c:strRef>
          </c:cat>
          <c:val>
            <c:numRef>
              <c:f>'OPERACION Y MANTENIMIENTO'!$C$16:$L$16</c:f>
              <c:numCache>
                <c:formatCode>0%</c:formatCode>
                <c:ptCount val="10"/>
                <c:pt idx="0" formatCode="0">
                  <c:v>38</c:v>
                </c:pt>
                <c:pt idx="1">
                  <c:v>0.39759036144578314</c:v>
                </c:pt>
                <c:pt idx="2" formatCode="0">
                  <c:v>40</c:v>
                </c:pt>
                <c:pt idx="3">
                  <c:v>0.5</c:v>
                </c:pt>
                <c:pt idx="4" formatCode="0">
                  <c:v>2</c:v>
                </c:pt>
                <c:pt idx="5">
                  <c:v>2.5316455696202531E-2</c:v>
                </c:pt>
                <c:pt idx="6" formatCode="0">
                  <c:v>3</c:v>
                </c:pt>
                <c:pt idx="7">
                  <c:v>3.614457831325301E-2</c:v>
                </c:pt>
                <c:pt idx="8" formatCode="0">
                  <c:v>56</c:v>
                </c:pt>
                <c:pt idx="9">
                  <c:v>0.67469879518072284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70-48DD-A710-C8E7D51B76EE}"/>
            </c:ext>
          </c:extLst>
        </c:ser>
        <c:ser>
          <c:idx val="2"/>
          <c:order val="2"/>
          <c:tx>
            <c:strRef>
              <c:f>'OPERACION Y MANTENIMIENTO'!$B$17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70-48DD-A710-C8E7D51B76EE}"/>
                </c:ext>
              </c:extLst>
            </c:dLbl>
            <c:dLbl>
              <c:idx val="1"/>
              <c:layout>
                <c:manualLayout>
                  <c:x val="-4.5267488978524856E-3"/>
                  <c:y val="1.9328771134565382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F6-465E-BFF9-2876976B4BE3}"/>
                </c:ext>
              </c:extLst>
            </c:dLbl>
            <c:dLbl>
              <c:idx val="2"/>
              <c:layout>
                <c:manualLayout>
                  <c:x val="-7.355966959010289E-3"/>
                  <c:y val="3.8657542269130763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F6-465E-BFF9-2876976B4BE3}"/>
                </c:ext>
              </c:extLst>
            </c:dLbl>
            <c:dLbl>
              <c:idx val="3"/>
              <c:layout>
                <c:manualLayout>
                  <c:x val="-3.9609052856209243E-3"/>
                  <c:y val="-3.8657542269130763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F6-465E-BFF9-2876976B4BE3}"/>
                </c:ext>
              </c:extLst>
            </c:dLbl>
            <c:dLbl>
              <c:idx val="4"/>
              <c:layout>
                <c:manualLayout>
                  <c:x val="-5.0925925100841294E-3"/>
                  <c:y val="1.7717835528736983E-17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F6-465E-BFF9-2876976B4BE3}"/>
                </c:ext>
              </c:extLst>
            </c:dLbl>
            <c:dLbl>
              <c:idx val="5"/>
              <c:layout>
                <c:manualLayout>
                  <c:x val="-2.8292180611578861E-3"/>
                  <c:y val="-3.5435671057473965E-17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F6-465E-BFF9-2876976B4BE3}"/>
                </c:ext>
              </c:extLst>
            </c:dLbl>
            <c:dLbl>
              <c:idx val="6"/>
              <c:layout>
                <c:manualLayout>
                  <c:x val="-5.6584361223156066E-3"/>
                  <c:y val="1.9328771134565382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F6-465E-BFF9-2876976B4BE3}"/>
                </c:ext>
              </c:extLst>
            </c:dLbl>
            <c:dLbl>
              <c:idx val="7"/>
              <c:layout>
                <c:manualLayout>
                  <c:x val="-7.355966959010289E-3"/>
                  <c:y val="1.9328771134565028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F6-465E-BFF9-2876976B4BE3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70-48DD-A710-C8E7D51B7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MANTENIMIENTO'!$C$14:$L$14</c:f>
              <c:strCache>
                <c:ptCount val="10"/>
                <c:pt idx="0">
                  <c:v>Acometida Domiciliarias</c:v>
                </c:pt>
                <c:pt idx="1">
                  <c:v>%</c:v>
                </c:pt>
                <c:pt idx="2">
                  <c:v>  Redes de Distribucion Secundaria</c:v>
                </c:pt>
                <c:pt idx="3">
                  <c:v>%</c:v>
                </c:pt>
                <c:pt idx="4">
                  <c:v>Redes de Distribucion Primaria</c:v>
                </c:pt>
                <c:pt idx="5">
                  <c:v>%</c:v>
                </c:pt>
                <c:pt idx="6">
                  <c:v> Redes de Conducción/Impulsion</c:v>
                </c:pt>
                <c:pt idx="7">
                  <c:v>%</c:v>
                </c:pt>
                <c:pt idx="8">
                  <c:v>Trabajos a Usuarios</c:v>
                </c:pt>
                <c:pt idx="9">
                  <c:v>% Trabajos a Usuarios</c:v>
                </c:pt>
              </c:strCache>
            </c:strRef>
          </c:cat>
          <c:val>
            <c:numRef>
              <c:f>'OPERACION Y MANTENIMIENTO'!$C$17:$L$17</c:f>
              <c:numCache>
                <c:formatCode>0%</c:formatCode>
                <c:ptCount val="10"/>
                <c:pt idx="0" formatCode="0">
                  <c:v>37</c:v>
                </c:pt>
                <c:pt idx="1">
                  <c:v>0.41249999999999998</c:v>
                </c:pt>
                <c:pt idx="2" formatCode="0">
                  <c:v>40</c:v>
                </c:pt>
                <c:pt idx="3">
                  <c:v>0.5</c:v>
                </c:pt>
                <c:pt idx="4" formatCode="0">
                  <c:v>2</c:v>
                </c:pt>
                <c:pt idx="5">
                  <c:v>2.5316455696202531E-2</c:v>
                </c:pt>
                <c:pt idx="6" formatCode="0">
                  <c:v>1</c:v>
                </c:pt>
                <c:pt idx="7">
                  <c:v>1.2500000000000001E-2</c:v>
                </c:pt>
                <c:pt idx="8" formatCode="0">
                  <c:v>56</c:v>
                </c:pt>
                <c:pt idx="9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70-48DD-A710-C8E7D51B7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25911359"/>
        <c:axId val="1225914719"/>
      </c:barChart>
      <c:catAx>
        <c:axId val="122591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14719"/>
        <c:crosses val="autoZero"/>
        <c:auto val="1"/>
        <c:lblAlgn val="ctr"/>
        <c:lblOffset val="100"/>
        <c:noMultiLvlLbl val="0"/>
      </c:catAx>
      <c:valAx>
        <c:axId val="1225914719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225911359"/>
        <c:crossesAt val="1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92929932739834975"/>
          <c:y val="0.12113360732707479"/>
          <c:w val="7.0700656725991226E-2"/>
          <c:h val="0.34434304655783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4650492008847"/>
          <c:y val="2.4792587050527285E-2"/>
          <c:w val="0.63282974498250355"/>
          <c:h val="0.81823351786162979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Abril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5D39-4AD7-BA04-2E24E7367E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39-4AD7-BA04-2E24E7367E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D39-4AD7-BA04-2E24E7367E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39-4AD7-BA04-2E24E7367E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D39-4AD7-BA04-2E24E7367E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7FA-4435-BB89-71DE87A20E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7FA-4435-BB89-71DE87A20E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7FA-4435-BB89-71DE87A20E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7FA-4435-BB89-71DE87A20E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7FA-4435-BB89-71DE87A20E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7FA-4435-BB89-71DE87A20ED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959C-473D-91E1-F0556A0FB9DF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RESIDUALES'!$C$7:$C$18</c:f>
              <c:numCache>
                <c:formatCode>0</c:formatCode>
                <c:ptCount val="12"/>
                <c:pt idx="0">
                  <c:v>61</c:v>
                </c:pt>
                <c:pt idx="1">
                  <c:v>2</c:v>
                </c:pt>
                <c:pt idx="2">
                  <c:v>14</c:v>
                </c:pt>
                <c:pt idx="3">
                  <c:v>61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38</c:v>
                </c:pt>
                <c:pt idx="8">
                  <c:v>0</c:v>
                </c:pt>
                <c:pt idx="9">
                  <c:v>45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25600416706718E-2"/>
          <c:y val="0.66102053547179718"/>
          <c:w val="0.97569338009881013"/>
          <c:h val="0.3225939217377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9.7277592008029407E-2"/>
          <c:w val="1"/>
          <c:h val="0.61905061546702178"/>
        </c:manualLayout>
      </c:layout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Mayo</c:v>
                </c:pt>
              </c:strCache>
            </c:strRef>
          </c:tx>
          <c:explosion val="2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2F-4051-A36F-3D131D32E4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2F-4051-A36F-3D131D32E4DD}"/>
              </c:ext>
            </c:extLst>
          </c:dPt>
          <c:dPt>
            <c:idx val="2"/>
            <c:bubble3D val="0"/>
            <c:explosion val="2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D21-421D-A38A-971DF5CC335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12F-4051-A36F-3D131D32E4D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12F-4051-A36F-3D131D32E4D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12F-4051-A36F-3D131D32E4D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12F-4051-A36F-3D131D32E4D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12F-4051-A36F-3D131D32E4D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12F-4051-A36F-3D131D32E4D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12F-4051-A36F-3D131D32E4D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12F-4051-A36F-3D131D32E4D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DD2-4EF2-91E7-A8CC7F54B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RESIDUALES'!$D$7:$D$18</c:f>
              <c:numCache>
                <c:formatCode>0</c:formatCode>
                <c:ptCount val="12"/>
                <c:pt idx="0">
                  <c:v>56</c:v>
                </c:pt>
                <c:pt idx="1">
                  <c:v>1</c:v>
                </c:pt>
                <c:pt idx="2">
                  <c:v>26</c:v>
                </c:pt>
                <c:pt idx="3">
                  <c:v>64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76</c:v>
                </c:pt>
                <c:pt idx="8">
                  <c:v>19</c:v>
                </c:pt>
                <c:pt idx="9">
                  <c:v>48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869834690287684E-3"/>
          <c:y val="0.64028032450385841"/>
          <c:w val="0.99371301653097122"/>
          <c:h val="0.35971967549614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539254590691563E-3"/>
          <c:y val="5.9153707622941509E-4"/>
          <c:w val="0.94979387435317375"/>
          <c:h val="0.5162370354790794"/>
        </c:manualLayout>
      </c:layout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Junio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F9-4247-BD50-4D175E2973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F9-4247-BD50-4D175E2973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F9-4247-BD50-4D175E2973B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F9-4247-BD50-4D175E2973B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F9-4247-BD50-4D175E2973B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AF9-4247-BD50-4D175E2973B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AF9-4247-BD50-4D175E2973B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AF9-4247-BD50-4D175E2973B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AF9-4247-BD50-4D175E2973B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F9-4247-BD50-4D175E2973B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AF9-4247-BD50-4D175E2973B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7CAB-425F-8ECA-9285EC6B02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RESIDUALES'!$E$7:$E$18</c:f>
              <c:numCache>
                <c:formatCode>0</c:formatCode>
                <c:ptCount val="12"/>
                <c:pt idx="0">
                  <c:v>52</c:v>
                </c:pt>
                <c:pt idx="1">
                  <c:v>1</c:v>
                </c:pt>
                <c:pt idx="2">
                  <c:v>22</c:v>
                </c:pt>
                <c:pt idx="3">
                  <c:v>38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110</c:v>
                </c:pt>
                <c:pt idx="8">
                  <c:v>26</c:v>
                </c:pt>
                <c:pt idx="9">
                  <c:v>12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077288511361344"/>
          <c:w val="1"/>
          <c:h val="0.311224362024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78048"/>
        <c:axId val="210579840"/>
      </c:barChart>
      <c:catAx>
        <c:axId val="21057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9840"/>
        <c:crosses val="autoZero"/>
        <c:auto val="1"/>
        <c:lblAlgn val="ctr"/>
        <c:lblOffset val="100"/>
        <c:noMultiLvlLbl val="0"/>
      </c:catAx>
      <c:valAx>
        <c:axId val="210579840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80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>
                <a:latin typeface="Times New Roman" pitchFamily="18" charset="0"/>
                <a:cs typeface="Times New Roman" pitchFamily="18" charset="0"/>
              </a:defRPr>
            </a:pPr>
            <a:r>
              <a:rPr lang="es-ES" sz="1600" b="1"/>
              <a:t>Recaudación por Contrato de Construcción y Cambio de Acometida</a:t>
            </a:r>
          </a:p>
        </c:rich>
      </c:tx>
      <c:layout>
        <c:manualLayout>
          <c:xMode val="edge"/>
          <c:yMode val="edge"/>
          <c:x val="0.296064595718949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33136319310995E-2"/>
          <c:y val="0.10660026424131167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RD$117,482 </c:v>
                </c:pt>
                <c:pt idx="2">
                  <c:v> RD$354,102 </c:v>
                </c:pt>
                <c:pt idx="3">
                  <c:v> RD$323,054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lang="en-U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117482</c:v>
                </c:pt>
                <c:pt idx="1">
                  <c:v>354102.45</c:v>
                </c:pt>
                <c:pt idx="2">
                  <c:v>323054.08000000002</c:v>
                </c:pt>
                <c:pt idx="3">
                  <c:v>264879.51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2496"/>
        <c:axId val="213488384"/>
      </c:barChart>
      <c:catAx>
        <c:axId val="2134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3488384"/>
        <c:crosses val="autoZero"/>
        <c:auto val="1"/>
        <c:lblAlgn val="ctr"/>
        <c:lblOffset val="100"/>
        <c:noMultiLvlLbl val="0"/>
      </c:catAx>
      <c:valAx>
        <c:axId val="213488384"/>
        <c:scaling>
          <c:orientation val="minMax"/>
        </c:scaling>
        <c:delete val="0"/>
        <c:axPos val="l"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213482496"/>
        <c:crosses val="autoZero"/>
        <c:crossBetween val="between"/>
        <c:majorUnit val="3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238813966830297E-2"/>
          <c:y val="2.6634342220419768E-2"/>
          <c:w val="0.92899925675976192"/>
          <c:h val="0.7808765102585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14,935,225</c:v>
                </c:pt>
                <c:pt idx="2">
                  <c:v>14,919,367</c:v>
                </c:pt>
                <c:pt idx="3">
                  <c:v>15,912,600</c:v>
                </c:pt>
                <c:pt idx="4">
                  <c:v>15,255,731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14935225</c:v>
                </c:pt>
                <c:pt idx="1">
                  <c:v>14919367</c:v>
                </c:pt>
                <c:pt idx="2">
                  <c:v>15912600</c:v>
                </c:pt>
                <c:pt idx="3">
                  <c:v>15255730.666666666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4040576"/>
        <c:axId val="214042112"/>
      </c:barChart>
      <c:catAx>
        <c:axId val="21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4042112"/>
        <c:crosses val="autoZero"/>
        <c:auto val="1"/>
        <c:lblAlgn val="ctr"/>
        <c:lblOffset val="100"/>
        <c:noMultiLvlLbl val="0"/>
      </c:catAx>
      <c:valAx>
        <c:axId val="214042112"/>
        <c:scaling>
          <c:orientation val="minMax"/>
          <c:min val="9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4057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603602811006745"/>
          <c:y val="9.7314303594750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1783249463637543"/>
          <c:y val="0.16433614215149148"/>
          <c:w val="0.90646150308123352"/>
          <c:h val="0.75429409850339268"/>
        </c:manualLayout>
      </c:layout>
      <c:lineChart>
        <c:grouping val="standard"/>
        <c:varyColors val="0"/>
        <c:ser>
          <c:idx val="0"/>
          <c:order val="0"/>
          <c:tx>
            <c:strRef>
              <c:f>COMERCIAL!$B$8</c:f>
              <c:strCache>
                <c:ptCount val="1"/>
                <c:pt idx="0">
                  <c:v>Eficiencia de Recaudo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74A-49B5-B3DA-02D167C87B7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ACF517-32E6-40CE-8279-D63D508D45DB}" type="VALUE">
                      <a:rPr lang="en-US">
                        <a:solidFill>
                          <a:schemeClr val="tx1"/>
                        </a:solidFill>
                      </a:rPr>
                      <a:pPr>
                        <a:defRPr sz="18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77700620174081"/>
                      <c:h val="6.53681544437162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74A-49B5-B3DA-02D167C87B7B}"/>
                </c:ext>
              </c:extLst>
            </c:dLbl>
            <c:dLbl>
              <c:idx val="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68338659937346"/>
                      <c:h val="6.3772837991343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9C-4070-BB80-6DDC6D765266}"/>
                </c:ext>
              </c:extLst>
            </c:dLbl>
            <c:dLbl>
              <c:idx val="2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870625804108153E-2"/>
                      <c:h val="7.01541038008351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B9C-4070-BB80-6DDC6D765266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COMERCIAL!$C$7:$E$7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COMERCIAL!$C$8:$E$8</c:f>
              <c:numCache>
                <c:formatCode>0.00%</c:formatCode>
                <c:ptCount val="3"/>
                <c:pt idx="0">
                  <c:v>0.74638723535636298</c:v>
                </c:pt>
                <c:pt idx="1">
                  <c:v>0.74254089262079626</c:v>
                </c:pt>
                <c:pt idx="2">
                  <c:v>0.7750351083218302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9B5-B3DA-02D167C87B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31663696"/>
        <c:axId val="1031662256"/>
      </c:lineChart>
      <c:catAx>
        <c:axId val="10316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2256"/>
        <c:crosses val="autoZero"/>
        <c:auto val="1"/>
        <c:lblAlgn val="ctr"/>
        <c:lblOffset val="100"/>
        <c:noMultiLvlLbl val="0"/>
      </c:catAx>
      <c:valAx>
        <c:axId val="1031662256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3696"/>
        <c:crosses val="autoZero"/>
        <c:crossBetween val="between"/>
        <c:majorUnit val="0.2"/>
        <c:min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</a:rPr>
              <a:t>Servicios</a:t>
            </a:r>
            <a:r>
              <a:rPr lang="en-US" sz="2000" b="1" baseline="0">
                <a:solidFill>
                  <a:sysClr val="windowText" lastClr="000000"/>
                </a:solidFill>
              </a:rPr>
              <a:t> Ofrecidos Por CORAAMOCA Abril-Junio 2026 </a:t>
            </a:r>
            <a:endParaRPr lang="en-US" sz="20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'SERVICIOS DE CORAAMOCA'!$C$7</c:f>
              <c:strCache>
                <c:ptCount val="1"/>
                <c:pt idx="0">
                  <c:v>Clientes Atendidos</c:v>
                </c:pt>
              </c:strCache>
            </c:strRef>
          </c:tx>
          <c:spPr>
            <a:solidFill>
              <a:srgbClr val="9CCA7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CORAAMOCA'!$B$8:$B$25</c:f>
              <c:strCache>
                <c:ptCount val="18"/>
                <c:pt idx="0">
                  <c:v>Cambio De Acometida De Agua Potable</c:v>
                </c:pt>
                <c:pt idx="1">
                  <c:v>Cambio De Nombre</c:v>
                </c:pt>
                <c:pt idx="2">
                  <c:v>Inspección Por Alto Consumo</c:v>
                </c:pt>
                <c:pt idx="3">
                  <c:v>Incorporación Proyectos De Construcción</c:v>
                </c:pt>
                <c:pt idx="4">
                  <c:v>Formación y Capacitación</c:v>
                </c:pt>
                <c:pt idx="5">
                  <c:v>Inspección Por Averías</c:v>
                </c:pt>
                <c:pt idx="6">
                  <c:v>Revaluación de Categoría</c:v>
                </c:pt>
                <c:pt idx="7">
                  <c:v>Limpieza De Redes</c:v>
                </c:pt>
                <c:pt idx="8">
                  <c:v>Reconexión Del Servicio</c:v>
                </c:pt>
                <c:pt idx="9">
                  <c:v>Certificado De No Objección</c:v>
                </c:pt>
                <c:pt idx="10">
                  <c:v>Reparación Y Corrección De Fugas</c:v>
                </c:pt>
                <c:pt idx="11">
                  <c:v>Solicitud de contrato</c:v>
                </c:pt>
                <c:pt idx="12">
                  <c:v>Sin Servicio De Agua</c:v>
                </c:pt>
                <c:pt idx="13">
                  <c:v>Labor Social Estudiantil</c:v>
                </c:pt>
                <c:pt idx="14">
                  <c:v>Suspensión Programada</c:v>
                </c:pt>
                <c:pt idx="15">
                  <c:v>Instalación De Acometida De Agua Potable</c:v>
                </c:pt>
                <c:pt idx="16">
                  <c:v>Suministro Camión Cisterna</c:v>
                </c:pt>
                <c:pt idx="17">
                  <c:v>Acuerdos De Pagos</c:v>
                </c:pt>
              </c:strCache>
            </c:strRef>
          </c:cat>
          <c:val>
            <c:numRef>
              <c:f>'SERVICIOS DE CORAAMOCA'!$C$8:$C$25</c:f>
              <c:numCache>
                <c:formatCode>General</c:formatCode>
                <c:ptCount val="18"/>
                <c:pt idx="0">
                  <c:v>2</c:v>
                </c:pt>
                <c:pt idx="1">
                  <c:v>89</c:v>
                </c:pt>
                <c:pt idx="2">
                  <c:v>66</c:v>
                </c:pt>
                <c:pt idx="3">
                  <c:v>8</c:v>
                </c:pt>
                <c:pt idx="4">
                  <c:v>80</c:v>
                </c:pt>
                <c:pt idx="5">
                  <c:v>7</c:v>
                </c:pt>
                <c:pt idx="6">
                  <c:v>4</c:v>
                </c:pt>
                <c:pt idx="7">
                  <c:v>221</c:v>
                </c:pt>
                <c:pt idx="8">
                  <c:v>101</c:v>
                </c:pt>
                <c:pt idx="9">
                  <c:v>3</c:v>
                </c:pt>
                <c:pt idx="10">
                  <c:v>25</c:v>
                </c:pt>
                <c:pt idx="11">
                  <c:v>29</c:v>
                </c:pt>
                <c:pt idx="12">
                  <c:v>87</c:v>
                </c:pt>
                <c:pt idx="13">
                  <c:v>85</c:v>
                </c:pt>
                <c:pt idx="14">
                  <c:v>58</c:v>
                </c:pt>
                <c:pt idx="15">
                  <c:v>2</c:v>
                </c:pt>
                <c:pt idx="16">
                  <c:v>180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8-40E4-BC2F-ABDD756D58D7}"/>
            </c:ext>
          </c:extLst>
        </c:ser>
        <c:ser>
          <c:idx val="1"/>
          <c:order val="1"/>
          <c:tx>
            <c:strRef>
              <c:f>'SERVICIOS DE CORAAMOCA'!$D$7</c:f>
              <c:strCache>
                <c:ptCount val="1"/>
                <c:pt idx="0">
                  <c:v>Completadas a Tiempo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CORAAMOCA'!$B$8:$B$25</c:f>
              <c:strCache>
                <c:ptCount val="18"/>
                <c:pt idx="0">
                  <c:v>Cambio De Acometida De Agua Potable</c:v>
                </c:pt>
                <c:pt idx="1">
                  <c:v>Cambio De Nombre</c:v>
                </c:pt>
                <c:pt idx="2">
                  <c:v>Inspección Por Alto Consumo</c:v>
                </c:pt>
                <c:pt idx="3">
                  <c:v>Incorporación Proyectos De Construcción</c:v>
                </c:pt>
                <c:pt idx="4">
                  <c:v>Formación y Capacitación</c:v>
                </c:pt>
                <c:pt idx="5">
                  <c:v>Inspección Por Averías</c:v>
                </c:pt>
                <c:pt idx="6">
                  <c:v>Revaluación de Categoría</c:v>
                </c:pt>
                <c:pt idx="7">
                  <c:v>Limpieza De Redes</c:v>
                </c:pt>
                <c:pt idx="8">
                  <c:v>Reconexión Del Servicio</c:v>
                </c:pt>
                <c:pt idx="9">
                  <c:v>Certificado De No Objección</c:v>
                </c:pt>
                <c:pt idx="10">
                  <c:v>Reparación Y Corrección De Fugas</c:v>
                </c:pt>
                <c:pt idx="11">
                  <c:v>Solicitud de contrato</c:v>
                </c:pt>
                <c:pt idx="12">
                  <c:v>Sin Servicio De Agua</c:v>
                </c:pt>
                <c:pt idx="13">
                  <c:v>Labor Social Estudiantil</c:v>
                </c:pt>
                <c:pt idx="14">
                  <c:v>Suspensión Programada</c:v>
                </c:pt>
                <c:pt idx="15">
                  <c:v>Instalación De Acometida De Agua Potable</c:v>
                </c:pt>
                <c:pt idx="16">
                  <c:v>Suministro Camión Cisterna</c:v>
                </c:pt>
                <c:pt idx="17">
                  <c:v>Acuerdos De Pagos</c:v>
                </c:pt>
              </c:strCache>
            </c:strRef>
          </c:cat>
          <c:val>
            <c:numRef>
              <c:f>'SERVICIOS DE CORAAMOCA'!$D$8:$D$25</c:f>
              <c:numCache>
                <c:formatCode>General</c:formatCode>
                <c:ptCount val="18"/>
                <c:pt idx="0">
                  <c:v>1</c:v>
                </c:pt>
                <c:pt idx="1">
                  <c:v>89</c:v>
                </c:pt>
                <c:pt idx="2">
                  <c:v>61</c:v>
                </c:pt>
                <c:pt idx="3">
                  <c:v>8</c:v>
                </c:pt>
                <c:pt idx="4">
                  <c:v>80</c:v>
                </c:pt>
                <c:pt idx="5">
                  <c:v>5</c:v>
                </c:pt>
                <c:pt idx="6">
                  <c:v>4</c:v>
                </c:pt>
                <c:pt idx="7">
                  <c:v>221</c:v>
                </c:pt>
                <c:pt idx="8">
                  <c:v>101</c:v>
                </c:pt>
                <c:pt idx="9">
                  <c:v>3</c:v>
                </c:pt>
                <c:pt idx="10">
                  <c:v>24</c:v>
                </c:pt>
                <c:pt idx="11">
                  <c:v>29</c:v>
                </c:pt>
                <c:pt idx="12">
                  <c:v>87</c:v>
                </c:pt>
                <c:pt idx="13">
                  <c:v>85</c:v>
                </c:pt>
                <c:pt idx="14">
                  <c:v>58</c:v>
                </c:pt>
                <c:pt idx="15">
                  <c:v>1</c:v>
                </c:pt>
                <c:pt idx="16">
                  <c:v>180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8-40E4-BC2F-ABDD756D58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254854640"/>
        <c:axId val="1254856560"/>
      </c:barChart>
      <c:catAx>
        <c:axId val="125485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856560"/>
        <c:crosses val="autoZero"/>
        <c:auto val="1"/>
        <c:lblAlgn val="ctr"/>
        <c:lblOffset val="100"/>
        <c:noMultiLvlLbl val="0"/>
      </c:catAx>
      <c:valAx>
        <c:axId val="12548565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25485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000"/>
            </a:pPr>
            <a:r>
              <a:rPr lang="en-US" sz="2000"/>
              <a:t>Mediciones del Departamento de Catastro</a:t>
            </a:r>
            <a:r>
              <a:rPr lang="en-US" sz="2000" baseline="0"/>
              <a:t> </a:t>
            </a:r>
            <a:r>
              <a:rPr lang="en-US" sz="2000"/>
              <a:t>2026</a:t>
            </a:r>
          </a:p>
        </c:rich>
      </c:tx>
      <c:layout>
        <c:manualLayout>
          <c:xMode val="edge"/>
          <c:yMode val="edge"/>
          <c:x val="0.25780659905858466"/>
          <c:y val="6.478346822970178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9400491574833094E-2"/>
          <c:y val="2.229015414761093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CATASTRO!$C$6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CATASTRO!$C$7:$C$13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3496</c:v>
                </c:pt>
                <c:pt idx="4">
                  <c:v>5</c:v>
                </c:pt>
                <c:pt idx="5">
                  <c:v>0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CATASTRO!$D$6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CATASTRO!$D$7:$D$13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CATASTRO!$E$6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CATASTRO!$E$7:$E$13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116</c:v>
                </c:pt>
                <c:pt idx="4">
                  <c:v>100</c:v>
                </c:pt>
                <c:pt idx="5">
                  <c:v>0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6768"/>
        <c:axId val="212978688"/>
      </c:barChart>
      <c:catAx>
        <c:axId val="2129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212978688"/>
        <c:crosses val="autoZero"/>
        <c:auto val="1"/>
        <c:lblAlgn val="ctr"/>
        <c:lblOffset val="100"/>
        <c:noMultiLvlLbl val="0"/>
      </c:catAx>
      <c:valAx>
        <c:axId val="21297868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s-DO"/>
          </a:p>
        </c:txPr>
        <c:crossAx val="21297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64375522807639E-2"/>
          <c:y val="0.13220742474778474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 (2)'!$B$10:$B$12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'OPERACION Y MANTENIMIENTO (2)'!$P$10:$P$12</c:f>
              <c:numCache>
                <c:formatCode>0</c:formatCode>
                <c:ptCount val="3"/>
                <c:pt idx="0">
                  <c:v>131</c:v>
                </c:pt>
                <c:pt idx="1">
                  <c:v>115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5-4393-9456-6E79531ED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'OPERACION Y MANTENIMIENTO (2)'!$C$16</c:f>
              <c:strCache>
                <c:ptCount val="1"/>
                <c:pt idx="0">
                  <c:v>costo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(2)'!$C$17:$C$29</c15:sqref>
                  </c15:fullRef>
                </c:ext>
              </c:extLst>
              <c:f>'OPERACION Y MANTENIMIENTO (2)'!$C$17:$C$26</c:f>
              <c:numCache>
                <c:formatCode>_("$"* #,##0_);_("$"* \(#,##0\);_("$"* "-"??_);_(@_)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2-4AD1-AE4D-054BBFC69F73}"/>
            </c:ext>
          </c:extLst>
        </c:ser>
        <c:ser>
          <c:idx val="2"/>
          <c:order val="2"/>
          <c:tx>
            <c:strRef>
              <c:f>'OPERACION Y MANTENIMIENTO (2)'!$D$16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(2)'!$D$17:$D$29</c15:sqref>
                  </c15:fullRef>
                </c:ext>
              </c:extLst>
              <c:f>'OPERACION Y MANTENIMIENTO (2)'!$D$17:$D$26</c:f>
              <c:numCache>
                <c:formatCode>General</c:formatCode>
                <c:ptCount val="10"/>
                <c:pt idx="0">
                  <c:v>37</c:v>
                </c:pt>
                <c:pt idx="1">
                  <c:v>16</c:v>
                </c:pt>
                <c:pt idx="2">
                  <c:v>3</c:v>
                </c:pt>
                <c:pt idx="3">
                  <c:v>5</c:v>
                </c:pt>
                <c:pt idx="4">
                  <c:v>17</c:v>
                </c:pt>
                <c:pt idx="5">
                  <c:v>24</c:v>
                </c:pt>
                <c:pt idx="6">
                  <c:v>15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2-4AD1-AE4D-054BBFC69F73}"/>
            </c:ext>
          </c:extLst>
        </c:ser>
        <c:ser>
          <c:idx val="3"/>
          <c:order val="3"/>
          <c:tx>
            <c:strRef>
              <c:f>'OPERACION Y MANTENIMIENTO (2)'!$E$16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(2)'!$E$17:$E$29</c15:sqref>
                  </c15:fullRef>
                </c:ext>
              </c:extLst>
              <c:f>'OPERACION Y MANTENIMIENTO (2)'!$E$17:$E$26</c:f>
              <c:numCache>
                <c:formatCode>General</c:formatCode>
                <c:ptCount val="10"/>
                <c:pt idx="0">
                  <c:v>35</c:v>
                </c:pt>
                <c:pt idx="1">
                  <c:v>18</c:v>
                </c:pt>
                <c:pt idx="2">
                  <c:v>1</c:v>
                </c:pt>
                <c:pt idx="3">
                  <c:v>0</c:v>
                </c:pt>
                <c:pt idx="4">
                  <c:v>25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2-4AD1-AE4D-054BBFC69F73}"/>
            </c:ext>
          </c:extLst>
        </c:ser>
        <c:ser>
          <c:idx val="4"/>
          <c:order val="4"/>
          <c:tx>
            <c:strRef>
              <c:f>'OPERACION Y MANTENIMIENTO (2)'!$F$16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(2)'!$F$17:$F$29</c15:sqref>
                  </c15:fullRef>
                </c:ext>
              </c:extLst>
              <c:f>'OPERACION Y MANTENIMIENTO (2)'!$F$17:$F$26</c:f>
              <c:numCache>
                <c:formatCode>General</c:formatCode>
                <c:ptCount val="10"/>
                <c:pt idx="0">
                  <c:v>46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  <c:pt idx="7">
                  <c:v>3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E2-4AD1-AE4D-054BBFC69F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287744"/>
        <c:axId val="321288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'OPERACION Y MANTENIMIENTO (2)'!$B$16</c15:sqref>
                        </c15:formulaRef>
                      </c:ext>
                    </c:extLst>
                    <c:strCache>
                      <c:ptCount val="1"/>
                      <c:pt idx="0">
                        <c:v>Diámetro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'OPERACION Y MANTENIMIENTO (2)'!$B$16:$B$29</c15:sqref>
                        </c15:fullRef>
                        <c15:formulaRef>
                          <c15:sqref>('OPERACION Y MANTENIMIENTO (2)'!$B$16:$B$25,'OPERACION Y MANTENIMIENTO (2)'!$B$29)</c15:sqref>
                        </c15:formulaRef>
                      </c:ext>
                    </c:extLst>
                    <c:strCache>
                      <c:ptCount val="11"/>
                      <c:pt idx="0">
                        <c:v>Diámetro </c:v>
                      </c:pt>
                      <c:pt idx="1">
                        <c:v> 1/2</c:v>
                      </c:pt>
                      <c:pt idx="2">
                        <c:v> 3/4</c:v>
                      </c:pt>
                      <c:pt idx="3">
                        <c:v>1</c:v>
                      </c:pt>
                      <c:pt idx="4">
                        <c:v>1 1/2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6</c:v>
                      </c:pt>
                      <c:pt idx="9">
                        <c:v>8</c:v>
                      </c:pt>
                      <c:pt idx="10">
                        <c:v>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'OPERACION Y MANTENIMIENTO (2)'!$B$17:$B$29</c15:sqref>
                        </c15:fullRef>
                        <c15:formulaRef>
                          <c15:sqref>'OPERACION Y MANTENIMIENTO (2)'!$B$17:$B$26</c15:sqref>
                        </c15:formulaRef>
                      </c:ext>
                    </c:extLst>
                    <c:numCache>
                      <c:formatCode>#\ ?/?</c:formatCode>
                      <c:ptCount val="10"/>
                      <c:pt idx="0">
                        <c:v>0.5</c:v>
                      </c:pt>
                      <c:pt idx="1">
                        <c:v>0.75</c:v>
                      </c:pt>
                      <c:pt idx="2" formatCode="General">
                        <c:v>1</c:v>
                      </c:pt>
                      <c:pt idx="3">
                        <c:v>1.5</c:v>
                      </c:pt>
                      <c:pt idx="4" formatCode="General">
                        <c:v>2</c:v>
                      </c:pt>
                      <c:pt idx="5" formatCode="General">
                        <c:v>3</c:v>
                      </c:pt>
                      <c:pt idx="6" formatCode="General">
                        <c:v>4</c:v>
                      </c:pt>
                      <c:pt idx="7" formatCode="General">
                        <c:v>6</c:v>
                      </c:pt>
                      <c:pt idx="8" formatCode="General">
                        <c:v>8</c:v>
                      </c:pt>
                      <c:pt idx="9" formatCode="General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5E2-4AD1-AE4D-054BBFC69F73}"/>
                  </c:ext>
                </c:extLst>
              </c15:ser>
            </c15:filteredBarSeries>
          </c:ext>
        </c:extLst>
      </c:barChart>
      <c:catAx>
        <c:axId val="3212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8704"/>
        <c:crosses val="autoZero"/>
        <c:auto val="1"/>
        <c:lblAlgn val="ctr"/>
        <c:lblOffset val="100"/>
        <c:noMultiLvlLbl val="0"/>
      </c:catAx>
      <c:valAx>
        <c:axId val="321288704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86624"/>
        <c:axId val="210604800"/>
      </c:barChart>
      <c:catAx>
        <c:axId val="21058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04800"/>
        <c:crosses val="autoZero"/>
        <c:auto val="1"/>
        <c:lblAlgn val="ctr"/>
        <c:lblOffset val="100"/>
        <c:noMultiLvlLbl val="0"/>
      </c:catAx>
      <c:valAx>
        <c:axId val="21060480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210586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ACUEDUCTO'!$C$31:$F$31</c:f>
              <c:numCache>
                <c:formatCode>0.00</c:formatCode>
                <c:ptCount val="4"/>
                <c:pt idx="0">
                  <c:v>95.113866396761139</c:v>
                </c:pt>
                <c:pt idx="1">
                  <c:v>95.688596491228068</c:v>
                </c:pt>
                <c:pt idx="2">
                  <c:v>96.972799999999992</c:v>
                </c:pt>
                <c:pt idx="3">
                  <c:v>96.019172289698616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696"/>
        <c:axId val="212863232"/>
      </c:barChart>
      <c:catAx>
        <c:axId val="2128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2863232"/>
        <c:crosses val="autoZero"/>
        <c:auto val="1"/>
        <c:lblAlgn val="ctr"/>
        <c:lblOffset val="100"/>
        <c:noMultiLvlLbl val="0"/>
      </c:catAx>
      <c:valAx>
        <c:axId val="21286323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861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94.21052631578948</c:v>
                </c:pt>
                <c:pt idx="1">
                  <c:v>97.631578947368425</c:v>
                </c:pt>
                <c:pt idx="2">
                  <c:v>98.32</c:v>
                </c:pt>
                <c:pt idx="3">
                  <c:v>96.720701754385971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ACUEDUCTO'!$C$31:$F$31</c:f>
              <c:numCache>
                <c:formatCode>0.00</c:formatCode>
                <c:ptCount val="4"/>
                <c:pt idx="0">
                  <c:v>95.113866396761139</c:v>
                </c:pt>
                <c:pt idx="1">
                  <c:v>95.688596491228068</c:v>
                </c:pt>
                <c:pt idx="2">
                  <c:v>96.972799999999992</c:v>
                </c:pt>
                <c:pt idx="3">
                  <c:v>96.019172289698616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1888"/>
        <c:axId val="212903424"/>
      </c:barChart>
      <c:catAx>
        <c:axId val="2129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2903424"/>
        <c:crosses val="autoZero"/>
        <c:auto val="1"/>
        <c:lblAlgn val="ctr"/>
        <c:lblOffset val="100"/>
        <c:noMultiLvlLbl val="0"/>
      </c:catAx>
      <c:valAx>
        <c:axId val="21290342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901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94.21052631578948</c:v>
                </c:pt>
                <c:pt idx="1">
                  <c:v>97.631578947368425</c:v>
                </c:pt>
                <c:pt idx="2">
                  <c:v>98.32</c:v>
                </c:pt>
                <c:pt idx="3">
                  <c:v>96.720701754385971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85B-99BB-B4DF107E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Cloro</a:t>
            </a:r>
            <a:r>
              <a:rPr lang="en-US" sz="1600" baseline="0"/>
              <a:t> Residual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FISICO-QUIMICO'!$J$90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FISICO-QUIMICO'!$K$90:$M$90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FISICO-QUIMICO'!$J$91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FISICO-QUIMICO'!$K$91:$M$91</c:f>
              <c:numCache>
                <c:formatCode>0.00</c:formatCode>
                <c:ptCount val="3"/>
                <c:pt idx="0">
                  <c:v>0.76</c:v>
                </c:pt>
                <c:pt idx="1">
                  <c:v>0.87</c:v>
                </c:pt>
                <c:pt idx="2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FISICO-QUIMICO'!$J$92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FISICO-QUIMICO'!$K$92:$M$92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0000"/>
        <c:axId val="211921920"/>
      </c:lineChart>
      <c:catAx>
        <c:axId val="211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1920"/>
        <c:crosses val="autoZero"/>
        <c:auto val="1"/>
        <c:lblAlgn val="ctr"/>
        <c:lblOffset val="100"/>
        <c:noMultiLvlLbl val="0"/>
      </c:catAx>
      <c:valAx>
        <c:axId val="2119219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FISICO-QUIMICO'!$J$93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FISICO-QUIMICO'!$K$93:$M$93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FISICO-QUIMICO'!$J$94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FISICO-QUIMICO'!$K$94:$M$94</c:f>
              <c:numCache>
                <c:formatCode>0.00</c:formatCode>
                <c:ptCount val="3"/>
                <c:pt idx="0">
                  <c:v>7.09</c:v>
                </c:pt>
                <c:pt idx="1">
                  <c:v>6.42</c:v>
                </c:pt>
                <c:pt idx="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FISICO-QUIMICO'!$J$95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FISICO-QUIMICO'!$K$89:$M$89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FISICO-QUIMICO'!$K$95:$M$95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15232"/>
        <c:axId val="212829696"/>
      </c:lineChart>
      <c:catAx>
        <c:axId val="2128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29696"/>
        <c:crosses val="autoZero"/>
        <c:auto val="1"/>
        <c:lblAlgn val="ctr"/>
        <c:lblOffset val="100"/>
        <c:noMultiLvlLbl val="0"/>
      </c:catAx>
      <c:valAx>
        <c:axId val="2128296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214593</xdr:colOff>
      <xdr:row>33</xdr:row>
      <xdr:rowOff>95810</xdr:rowOff>
    </xdr:from>
    <xdr:to>
      <xdr:col>14</xdr:col>
      <xdr:colOff>405093</xdr:colOff>
      <xdr:row>48</xdr:row>
      <xdr:rowOff>95810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92</xdr:row>
      <xdr:rowOff>95250</xdr:rowOff>
    </xdr:from>
    <xdr:to>
      <xdr:col>15</xdr:col>
      <xdr:colOff>38100</xdr:colOff>
      <xdr:row>105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144</xdr:row>
      <xdr:rowOff>0</xdr:rowOff>
    </xdr:from>
    <xdr:to>
      <xdr:col>15</xdr:col>
      <xdr:colOff>38100</xdr:colOff>
      <xdr:row>156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385854</xdr:colOff>
      <xdr:row>37</xdr:row>
      <xdr:rowOff>86511</xdr:rowOff>
    </xdr:from>
    <xdr:to>
      <xdr:col>13</xdr:col>
      <xdr:colOff>749709</xdr:colOff>
      <xdr:row>37</xdr:row>
      <xdr:rowOff>96036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873534" y="6990231"/>
          <a:ext cx="11915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475129</xdr:colOff>
      <xdr:row>52</xdr:row>
      <xdr:rowOff>17929</xdr:rowOff>
    </xdr:from>
    <xdr:to>
      <xdr:col>14</xdr:col>
      <xdr:colOff>629209</xdr:colOff>
      <xdr:row>68</xdr:row>
      <xdr:rowOff>624168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1026313</xdr:colOff>
      <xdr:row>57</xdr:row>
      <xdr:rowOff>105190</xdr:rowOff>
    </xdr:from>
    <xdr:to>
      <xdr:col>14</xdr:col>
      <xdr:colOff>272912</xdr:colOff>
      <xdr:row>57</xdr:row>
      <xdr:rowOff>114714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1506704" y="11576603"/>
          <a:ext cx="11231534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51163</xdr:rowOff>
    </xdr:from>
    <xdr:to>
      <xdr:col>5</xdr:col>
      <xdr:colOff>2366552</xdr:colOff>
      <xdr:row>55</xdr:row>
      <xdr:rowOff>94706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88E3EE-9DC9-98B4-3781-7CE8C1074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557333</xdr:colOff>
      <xdr:row>16</xdr:row>
      <xdr:rowOff>149116</xdr:rowOff>
    </xdr:from>
    <xdr:to>
      <xdr:col>11</xdr:col>
      <xdr:colOff>940574</xdr:colOff>
      <xdr:row>41</xdr:row>
      <xdr:rowOff>132788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490875</xdr:colOff>
      <xdr:row>44</xdr:row>
      <xdr:rowOff>80713</xdr:rowOff>
    </xdr:from>
    <xdr:to>
      <xdr:col>11</xdr:col>
      <xdr:colOff>899436</xdr:colOff>
      <xdr:row>55</xdr:row>
      <xdr:rowOff>114329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2433493" y="9709622"/>
          <a:ext cx="3318016" cy="20148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634050</xdr:colOff>
      <xdr:row>33</xdr:row>
      <xdr:rowOff>107662</xdr:rowOff>
    </xdr:from>
    <xdr:to>
      <xdr:col>17</xdr:col>
      <xdr:colOff>569056</xdr:colOff>
      <xdr:row>52</xdr:row>
      <xdr:rowOff>143493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3F94C6-319B-4B63-9920-CA117782B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317799</xdr:colOff>
      <xdr:row>15</xdr:row>
      <xdr:rowOff>1344</xdr:rowOff>
    </xdr:from>
    <xdr:to>
      <xdr:col>18</xdr:col>
      <xdr:colOff>277457</xdr:colOff>
      <xdr:row>29</xdr:row>
      <xdr:rowOff>83820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62031E-E0A4-B9F5-42BB-06119BA56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100</xdr:row>
      <xdr:rowOff>0</xdr:rowOff>
    </xdr:from>
    <xdr:to>
      <xdr:col>13</xdr:col>
      <xdr:colOff>67235</xdr:colOff>
      <xdr:row>123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114298</xdr:colOff>
      <xdr:row>127</xdr:row>
      <xdr:rowOff>57455</xdr:rowOff>
    </xdr:from>
    <xdr:to>
      <xdr:col>12</xdr:col>
      <xdr:colOff>1266467</xdr:colOff>
      <xdr:row>156</xdr:row>
      <xdr:rowOff>53584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721660</xdr:colOff>
      <xdr:row>104</xdr:row>
      <xdr:rowOff>89647</xdr:rowOff>
    </xdr:from>
    <xdr:to>
      <xdr:col>12</xdr:col>
      <xdr:colOff>654424</xdr:colOff>
      <xdr:row>104</xdr:row>
      <xdr:rowOff>89647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150285" y="13729447"/>
          <a:ext cx="114008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27709</xdr:colOff>
      <xdr:row>2</xdr:row>
      <xdr:rowOff>138546</xdr:rowOff>
    </xdr:from>
    <xdr:to>
      <xdr:col>13</xdr:col>
      <xdr:colOff>193964</xdr:colOff>
      <xdr:row>10</xdr:row>
      <xdr:rowOff>83127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9AF0AC-EBAA-454E-9689-89E404A2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054" y="443346"/>
          <a:ext cx="13923819" cy="1496290"/>
        </a:xfrm>
        <a:prstGeom prst="rect">
          <a:avLst/>
        </a:prstGeom>
      </xdr:spPr>
    </xdr:pic>
    <xdr:clientData/>
  </xdr:twoCellAnchor>
  <xdr:twoCellAnchor>
    <xdr:from>
      <xdr:col>2</xdr:col>
      <xdr:colOff>87474</xdr:colOff>
      <xdr:row>100</xdr:row>
      <xdr:rowOff>87474</xdr:rowOff>
    </xdr:from>
    <xdr:to>
      <xdr:col>13</xdr:col>
      <xdr:colOff>67235</xdr:colOff>
      <xdr:row>124</xdr:row>
      <xdr:rowOff>100853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B587284E-47C5-456B-8E67-CBEFA007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778762</xdr:colOff>
      <xdr:row>135</xdr:row>
      <xdr:rowOff>13855</xdr:rowOff>
    </xdr:from>
    <xdr:to>
      <xdr:col>12</xdr:col>
      <xdr:colOff>914400</xdr:colOff>
      <xdr:row>135</xdr:row>
      <xdr:rowOff>74233</xdr:rowOff>
    </xdr:to>
    <xdr:cxnSp macro="">
      <xdr:nvCxnSpPr>
        <xdr:cNvPr id="11" name="40 Conector recto">
          <a:extLst>
            <a:ext uri="{FF2B5EF4-FFF2-40B4-BE49-F238E27FC236}">
              <a16:creationId xmlns:a16="http://schemas.microsoft.com/office/drawing/2014/main" id="{673D3FA8-F93D-47F4-B412-CDB605B88F63}"/>
            </a:ext>
          </a:extLst>
        </xdr:cNvPr>
        <xdr:cNvCxnSpPr/>
      </xdr:nvCxnSpPr>
      <xdr:spPr>
        <a:xfrm flipV="1">
          <a:off x="1222107" y="43198473"/>
          <a:ext cx="12438475" cy="6037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749369</xdr:colOff>
      <xdr:row>105</xdr:row>
      <xdr:rowOff>96982</xdr:rowOff>
    </xdr:from>
    <xdr:to>
      <xdr:col>12</xdr:col>
      <xdr:colOff>1288472</xdr:colOff>
      <xdr:row>105</xdr:row>
      <xdr:rowOff>117356</xdr:rowOff>
    </xdr:to>
    <xdr:cxnSp macro="">
      <xdr:nvCxnSpPr>
        <xdr:cNvPr id="14" name="40 Conector recto">
          <a:extLst>
            <a:ext uri="{FF2B5EF4-FFF2-40B4-BE49-F238E27FC236}">
              <a16:creationId xmlns:a16="http://schemas.microsoft.com/office/drawing/2014/main" id="{BE498CAC-8AFD-4F3E-ABB9-6856B8CB6438}"/>
            </a:ext>
          </a:extLst>
        </xdr:cNvPr>
        <xdr:cNvCxnSpPr/>
      </xdr:nvCxnSpPr>
      <xdr:spPr>
        <a:xfrm flipV="1">
          <a:off x="1192714" y="37005491"/>
          <a:ext cx="12841940" cy="203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115</xdr:row>
      <xdr:rowOff>51858</xdr:rowOff>
    </xdr:from>
    <xdr:to>
      <xdr:col>4</xdr:col>
      <xdr:colOff>354541</xdr:colOff>
      <xdr:row>127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115</xdr:row>
      <xdr:rowOff>199215</xdr:rowOff>
    </xdr:from>
    <xdr:to>
      <xdr:col>9</xdr:col>
      <xdr:colOff>430804</xdr:colOff>
      <xdr:row>128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131</xdr:row>
      <xdr:rowOff>43580</xdr:rowOff>
    </xdr:from>
    <xdr:to>
      <xdr:col>4</xdr:col>
      <xdr:colOff>214157</xdr:colOff>
      <xdr:row>143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131</xdr:row>
      <xdr:rowOff>137125</xdr:rowOff>
    </xdr:from>
    <xdr:to>
      <xdr:col>9</xdr:col>
      <xdr:colOff>210583</xdr:colOff>
      <xdr:row>143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30015</xdr:colOff>
      <xdr:row>43</xdr:row>
      <xdr:rowOff>2801</xdr:rowOff>
    </xdr:from>
    <xdr:to>
      <xdr:col>1</xdr:col>
      <xdr:colOff>3113571</xdr:colOff>
      <xdr:row>49</xdr:row>
      <xdr:rowOff>170330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460321" y="11468660"/>
          <a:ext cx="3083556" cy="1413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152557</xdr:colOff>
      <xdr:row>12</xdr:row>
      <xdr:rowOff>185057</xdr:rowOff>
    </xdr:from>
    <xdr:to>
      <xdr:col>13</xdr:col>
      <xdr:colOff>945474</xdr:colOff>
      <xdr:row>30</xdr:row>
      <xdr:rowOff>37272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12167</xdr:colOff>
      <xdr:row>38</xdr:row>
      <xdr:rowOff>141513</xdr:rowOff>
    </xdr:from>
    <xdr:to>
      <xdr:col>13</xdr:col>
      <xdr:colOff>962426</xdr:colOff>
      <xdr:row>56</xdr:row>
      <xdr:rowOff>78760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9C7128-B237-4D1D-7C53-369AD2696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180108</xdr:rowOff>
    </xdr:from>
    <xdr:to>
      <xdr:col>17</xdr:col>
      <xdr:colOff>637308</xdr:colOff>
      <xdr:row>64</xdr:row>
      <xdr:rowOff>13854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AD03FB-5D9A-4E3A-A809-DBEF85559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13855</xdr:colOff>
      <xdr:row>22</xdr:row>
      <xdr:rowOff>124691</xdr:rowOff>
    </xdr:from>
    <xdr:to>
      <xdr:col>15</xdr:col>
      <xdr:colOff>253660</xdr:colOff>
      <xdr:row>43</xdr:row>
      <xdr:rowOff>41563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CB4075-6005-498C-94A2-C7005DF1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290945</xdr:colOff>
      <xdr:row>66</xdr:row>
      <xdr:rowOff>65809</xdr:rowOff>
    </xdr:from>
    <xdr:to>
      <xdr:col>19</xdr:col>
      <xdr:colOff>651163</xdr:colOff>
      <xdr:row>94</xdr:row>
      <xdr:rowOff>124689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666837-635C-4AFF-8FAB-771FB87C4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251012</xdr:colOff>
      <xdr:row>23</xdr:row>
      <xdr:rowOff>89647</xdr:rowOff>
    </xdr:from>
    <xdr:to>
      <xdr:col>6</xdr:col>
      <xdr:colOff>638940</xdr:colOff>
      <xdr:row>42</xdr:row>
      <xdr:rowOff>189074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53789</xdr:colOff>
      <xdr:row>23</xdr:row>
      <xdr:rowOff>71716</xdr:rowOff>
    </xdr:from>
    <xdr:to>
      <xdr:col>14</xdr:col>
      <xdr:colOff>941294</xdr:colOff>
      <xdr:row>43</xdr:row>
      <xdr:rowOff>35858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188260</xdr:colOff>
      <xdr:row>44</xdr:row>
      <xdr:rowOff>142091</xdr:rowOff>
    </xdr:from>
    <xdr:to>
      <xdr:col>6</xdr:col>
      <xdr:colOff>618565</xdr:colOff>
      <xdr:row>67</xdr:row>
      <xdr:rowOff>170330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145994</xdr:rowOff>
    </xdr:from>
    <xdr:to>
      <xdr:col>13</xdr:col>
      <xdr:colOff>694765</xdr:colOff>
      <xdr:row>45</xdr:row>
      <xdr:rowOff>21132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</xdr:colOff>
      <xdr:row>43</xdr:row>
      <xdr:rowOff>170328</xdr:rowOff>
    </xdr:from>
    <xdr:to>
      <xdr:col>14</xdr:col>
      <xdr:colOff>482600</xdr:colOff>
      <xdr:row>63</xdr:row>
      <xdr:rowOff>161301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5</xdr:row>
      <xdr:rowOff>180109</xdr:rowOff>
    </xdr:from>
    <xdr:to>
      <xdr:col>15</xdr:col>
      <xdr:colOff>28131</xdr:colOff>
      <xdr:row>38</xdr:row>
      <xdr:rowOff>10886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320661D-06A0-045A-C813-06F7F587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80E90-EABF-4C13-B3E8-B793BB2CE1C7}" name="Tabla1" displayName="Tabla1" ref="A1:B36" totalsRowShown="0" headerRowDxfId="23" headerRowBorderDxfId="22" tableBorderDxfId="21" totalsRowBorderDxfId="20">
  <autoFilter ref="A1:B36" xr:uid="{2BA80E90-EABF-4C13-B3E8-B793BB2CE1C7}"/>
  <tableColumns count="2">
    <tableColumn id="1" xr3:uid="{EDEC603E-6273-42B4-92F1-4CAD2007D3B6}" name="Punto Muestra" dataDxfId="19"/>
    <tableColumn id="2" xr3:uid="{0FEDF19E-2522-4571-A28C-AC4FCA9A0326}" name="Municipio" dataDxfId="18"/>
  </tableColumns>
  <tableStyleInfo name="TableStyleLight13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182839-5F76-4927-BFC3-0BD6DCC5033E}" name="Tabla2" displayName="Tabla2" ref="B7:F25" headerRowDxfId="17" totalsRowDxfId="14" headerRowBorderDxfId="16" tableBorderDxfId="15" totalsRowBorderDxfId="13">
  <autoFilter ref="B7:F25" xr:uid="{C2182839-5F76-4927-BFC3-0BD6DCC5033E}"/>
  <tableColumns count="5">
    <tableColumn id="1" xr3:uid="{0ECE6677-2FA1-4343-8B00-A55DEC9A7062}" name="Tipos de Servicios " totalsRowLabel="Total" dataDxfId="12" totalsRowDxfId="11" dataCellStyle="Porcentaje"/>
    <tableColumn id="2" xr3:uid="{DAEED87A-AFD8-4ABF-893E-146127437638}" name="Clientes Atendidos" dataDxfId="10" totalsRowDxfId="9"/>
    <tableColumn id="3" xr3:uid="{EABEE960-BF06-40A8-AAE2-336E7214427D}" name="Completadas a Tiempo" totalsRowFunction="count" dataDxfId="8" totalsRowDxfId="7"/>
    <tableColumn id="4" xr3:uid="{6488DB71-FBE1-4DA5-9A8D-A2695B4023CB}" name="Vencidas" dataDxfId="6" totalsRowDxfId="5">
      <calculatedColumnFormula>Tabla2[[#This Row],[Clientes Atendidos]]-Tabla2[[#This Row],[Completadas a Tiempo]]</calculatedColumnFormula>
    </tableColumn>
    <tableColumn id="5" xr3:uid="{785CAD5E-559E-4208-A23F-BFAD018CCC4F}" name="Porcentaje de Cumplimiento" dataDxfId="4" totalsRowDxfId="3" dataCellStyle="Porcentaje">
      <calculatedColumnFormula>IFERROR(Tabla2[[#This Row],[Completadas a Tiempo]]/Tabla2[[#This Row],[Clientes Atendidos]]," ")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2FB2-8C27-4AFA-9A27-12C021F82535}">
  <dimension ref="A1:B36"/>
  <sheetViews>
    <sheetView showGridLines="0" topLeftCell="A13" workbookViewId="0">
      <selection activeCell="B36" sqref="B36"/>
    </sheetView>
  </sheetViews>
  <sheetFormatPr baseColWidth="10" defaultRowHeight="14.4" x14ac:dyDescent="0.3"/>
  <cols>
    <col min="1" max="1" width="19.77734375" bestFit="1" customWidth="1"/>
    <col min="2" max="2" width="17.6640625" bestFit="1" customWidth="1"/>
  </cols>
  <sheetData>
    <row r="1" spans="1:2" x14ac:dyDescent="0.3">
      <c r="A1" s="158" t="s">
        <v>93</v>
      </c>
      <c r="B1" s="159" t="s">
        <v>168</v>
      </c>
    </row>
    <row r="2" spans="1:2" x14ac:dyDescent="0.3">
      <c r="A2" s="160" t="s">
        <v>63</v>
      </c>
      <c r="B2" s="161" t="s">
        <v>169</v>
      </c>
    </row>
    <row r="3" spans="1:2" x14ac:dyDescent="0.3">
      <c r="A3" s="160" t="s">
        <v>64</v>
      </c>
      <c r="B3" s="161" t="s">
        <v>169</v>
      </c>
    </row>
    <row r="4" spans="1:2" x14ac:dyDescent="0.3">
      <c r="A4" s="160" t="s">
        <v>86</v>
      </c>
      <c r="B4" s="161" t="s">
        <v>169</v>
      </c>
    </row>
    <row r="5" spans="1:2" x14ac:dyDescent="0.3">
      <c r="A5" s="160" t="s">
        <v>87</v>
      </c>
      <c r="B5" s="161" t="s">
        <v>169</v>
      </c>
    </row>
    <row r="6" spans="1:2" x14ac:dyDescent="0.3">
      <c r="A6" s="160" t="s">
        <v>142</v>
      </c>
      <c r="B6" s="161" t="s">
        <v>169</v>
      </c>
    </row>
    <row r="7" spans="1:2" x14ac:dyDescent="0.3">
      <c r="A7" s="160" t="s">
        <v>143</v>
      </c>
      <c r="B7" s="161" t="s">
        <v>169</v>
      </c>
    </row>
    <row r="8" spans="1:2" x14ac:dyDescent="0.3">
      <c r="A8" s="160" t="s">
        <v>88</v>
      </c>
      <c r="B8" s="161" t="s">
        <v>169</v>
      </c>
    </row>
    <row r="9" spans="1:2" x14ac:dyDescent="0.3">
      <c r="A9" s="160" t="s">
        <v>65</v>
      </c>
      <c r="B9" s="161" t="s">
        <v>169</v>
      </c>
    </row>
    <row r="10" spans="1:2" x14ac:dyDescent="0.3">
      <c r="A10" s="160" t="s">
        <v>144</v>
      </c>
      <c r="B10" s="161" t="s">
        <v>169</v>
      </c>
    </row>
    <row r="11" spans="1:2" x14ac:dyDescent="0.3">
      <c r="A11" s="160" t="s">
        <v>121</v>
      </c>
      <c r="B11" s="161" t="s">
        <v>169</v>
      </c>
    </row>
    <row r="12" spans="1:2" x14ac:dyDescent="0.3">
      <c r="A12" s="160" t="s">
        <v>66</v>
      </c>
      <c r="B12" s="161" t="s">
        <v>169</v>
      </c>
    </row>
    <row r="13" spans="1:2" x14ac:dyDescent="0.3">
      <c r="A13" s="160" t="s">
        <v>185</v>
      </c>
      <c r="B13" s="161" t="s">
        <v>169</v>
      </c>
    </row>
    <row r="14" spans="1:2" x14ac:dyDescent="0.3">
      <c r="A14" s="160" t="s">
        <v>102</v>
      </c>
      <c r="B14" s="161" t="s">
        <v>169</v>
      </c>
    </row>
    <row r="15" spans="1:2" x14ac:dyDescent="0.3">
      <c r="A15" s="160" t="s">
        <v>188</v>
      </c>
      <c r="B15" s="161" t="s">
        <v>169</v>
      </c>
    </row>
    <row r="16" spans="1:2" x14ac:dyDescent="0.3">
      <c r="A16" s="160" t="s">
        <v>192</v>
      </c>
      <c r="B16" s="161" t="s">
        <v>169</v>
      </c>
    </row>
    <row r="17" spans="1:2" x14ac:dyDescent="0.3">
      <c r="A17" s="160" t="s">
        <v>67</v>
      </c>
      <c r="B17" s="161" t="s">
        <v>170</v>
      </c>
    </row>
    <row r="18" spans="1:2" x14ac:dyDescent="0.3">
      <c r="A18" s="160" t="s">
        <v>98</v>
      </c>
      <c r="B18" s="161" t="s">
        <v>170</v>
      </c>
    </row>
    <row r="19" spans="1:2" x14ac:dyDescent="0.3">
      <c r="A19" s="160" t="s">
        <v>68</v>
      </c>
      <c r="B19" s="161" t="s">
        <v>170</v>
      </c>
    </row>
    <row r="20" spans="1:2" x14ac:dyDescent="0.3">
      <c r="A20" s="160" t="s">
        <v>123</v>
      </c>
      <c r="B20" s="161" t="s">
        <v>170</v>
      </c>
    </row>
    <row r="21" spans="1:2" x14ac:dyDescent="0.3">
      <c r="A21" s="160" t="s">
        <v>89</v>
      </c>
      <c r="B21" s="161" t="s">
        <v>170</v>
      </c>
    </row>
    <row r="22" spans="1:2" x14ac:dyDescent="0.3">
      <c r="A22" s="160" t="s">
        <v>203</v>
      </c>
      <c r="B22" s="161" t="s">
        <v>170</v>
      </c>
    </row>
    <row r="23" spans="1:2" x14ac:dyDescent="0.3">
      <c r="A23" s="160" t="s">
        <v>69</v>
      </c>
      <c r="B23" s="161" t="s">
        <v>187</v>
      </c>
    </row>
    <row r="24" spans="1:2" x14ac:dyDescent="0.3">
      <c r="A24" s="160" t="s">
        <v>103</v>
      </c>
      <c r="B24" s="161" t="s">
        <v>187</v>
      </c>
    </row>
    <row r="25" spans="1:2" x14ac:dyDescent="0.3">
      <c r="A25" s="160" t="s">
        <v>186</v>
      </c>
      <c r="B25" s="161" t="s">
        <v>187</v>
      </c>
    </row>
    <row r="26" spans="1:2" x14ac:dyDescent="0.3">
      <c r="A26" s="162" t="s">
        <v>195</v>
      </c>
      <c r="B26" s="163" t="s">
        <v>187</v>
      </c>
    </row>
    <row r="27" spans="1:2" x14ac:dyDescent="0.3">
      <c r="A27" s="162" t="s">
        <v>90</v>
      </c>
      <c r="B27" s="163" t="s">
        <v>171</v>
      </c>
    </row>
    <row r="28" spans="1:2" x14ac:dyDescent="0.3">
      <c r="A28" s="160" t="s">
        <v>124</v>
      </c>
      <c r="B28" s="161" t="s">
        <v>171</v>
      </c>
    </row>
    <row r="29" spans="1:2" x14ac:dyDescent="0.3">
      <c r="A29" s="160" t="s">
        <v>122</v>
      </c>
      <c r="B29" s="161" t="s">
        <v>171</v>
      </c>
    </row>
    <row r="30" spans="1:2" x14ac:dyDescent="0.3">
      <c r="A30" s="162" t="s">
        <v>70</v>
      </c>
      <c r="B30" s="163" t="s">
        <v>171</v>
      </c>
    </row>
    <row r="31" spans="1:2" x14ac:dyDescent="0.3">
      <c r="A31" s="162" t="s">
        <v>197</v>
      </c>
      <c r="B31" s="163" t="s">
        <v>171</v>
      </c>
    </row>
    <row r="32" spans="1:2" x14ac:dyDescent="0.3">
      <c r="A32" s="162" t="s">
        <v>199</v>
      </c>
      <c r="B32" s="161" t="s">
        <v>169</v>
      </c>
    </row>
    <row r="33" spans="1:2" x14ac:dyDescent="0.3">
      <c r="A33" s="162" t="s">
        <v>205</v>
      </c>
      <c r="B33" s="161" t="s">
        <v>169</v>
      </c>
    </row>
    <row r="34" spans="1:2" x14ac:dyDescent="0.3">
      <c r="A34" s="162" t="s">
        <v>64</v>
      </c>
      <c r="B34" s="163" t="s">
        <v>169</v>
      </c>
    </row>
    <row r="35" spans="1:2" x14ac:dyDescent="0.3">
      <c r="A35" s="162" t="s">
        <v>63</v>
      </c>
      <c r="B35" s="163" t="s">
        <v>169</v>
      </c>
    </row>
    <row r="36" spans="1:2" x14ac:dyDescent="0.3">
      <c r="A36" s="162" t="s">
        <v>124</v>
      </c>
      <c r="B36" s="163" t="s">
        <v>171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Q112"/>
  <sheetViews>
    <sheetView topLeftCell="A28" zoomScale="55" zoomScaleNormal="55" zoomScaleSheetLayoutView="70" zoomScalePageLayoutView="70" workbookViewId="0">
      <selection activeCell="E8" sqref="E8:E38"/>
    </sheetView>
  </sheetViews>
  <sheetFormatPr baseColWidth="10" defaultColWidth="11.44140625" defaultRowHeight="14.4" x14ac:dyDescent="0.3"/>
  <cols>
    <col min="1" max="1" width="3.6640625" style="5" customWidth="1"/>
    <col min="2" max="2" width="48.44140625" style="5" customWidth="1"/>
    <col min="3" max="3" width="16.88671875" style="5" bestFit="1" customWidth="1"/>
    <col min="4" max="4" width="15.88671875" style="5" customWidth="1"/>
    <col min="5" max="6" width="15.33203125" style="5" bestFit="1" customWidth="1"/>
    <col min="7" max="7" width="15.21875" style="5" bestFit="1" customWidth="1"/>
    <col min="8" max="8" width="13.5546875" style="5" customWidth="1"/>
    <col min="9" max="9" width="12.88671875" style="5" customWidth="1"/>
    <col min="10" max="10" width="13.6640625" style="5" customWidth="1"/>
    <col min="11" max="11" width="13.5546875" style="5" customWidth="1"/>
    <col min="12" max="12" width="13.44140625" style="5" customWidth="1"/>
    <col min="13" max="13" width="13.5546875" style="5" customWidth="1"/>
    <col min="14" max="14" width="15.33203125" style="4" customWidth="1"/>
    <col min="15" max="15" width="14" style="4" bestFit="1" customWidth="1"/>
    <col min="16" max="16" width="11.44140625" style="4"/>
    <col min="17" max="16384" width="11.44140625" style="5"/>
  </cols>
  <sheetData>
    <row r="3" spans="1:17" ht="22.8" x14ac:dyDescent="0.4">
      <c r="A3" s="246" t="s">
        <v>238</v>
      </c>
      <c r="B3" s="246"/>
      <c r="C3" s="246"/>
      <c r="D3" s="246"/>
      <c r="E3" s="246"/>
      <c r="F3" s="246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17" ht="20.399999999999999" x14ac:dyDescent="0.35">
      <c r="A4" s="247" t="s">
        <v>249</v>
      </c>
      <c r="B4" s="247"/>
      <c r="C4" s="247"/>
      <c r="D4" s="247"/>
      <c r="E4" s="247"/>
      <c r="F4" s="247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6" spans="1:17" ht="15" thickBot="1" x14ac:dyDescent="0.35">
      <c r="N6" s="6"/>
      <c r="O6" s="6"/>
      <c r="P6" s="6"/>
      <c r="Q6" s="6"/>
    </row>
    <row r="7" spans="1:17" ht="26.4" customHeight="1" thickTop="1" thickBot="1" x14ac:dyDescent="0.35">
      <c r="B7" s="121" t="s">
        <v>6</v>
      </c>
      <c r="C7" s="122" t="s">
        <v>145</v>
      </c>
      <c r="D7" s="122" t="s">
        <v>146</v>
      </c>
      <c r="E7" s="122" t="s">
        <v>147</v>
      </c>
      <c r="F7" s="122" t="s">
        <v>2</v>
      </c>
      <c r="G7" s="6"/>
      <c r="H7" s="6"/>
      <c r="I7" s="6"/>
      <c r="N7" s="5"/>
      <c r="O7" s="5"/>
      <c r="P7" s="5"/>
    </row>
    <row r="8" spans="1:17" ht="20.399999999999999" customHeight="1" thickTop="1" thickBot="1" x14ac:dyDescent="0.35">
      <c r="B8" s="120" t="s">
        <v>7</v>
      </c>
      <c r="C8" s="179">
        <f>IFERROR((C10/C9),"-")</f>
        <v>0.74638723535636298</v>
      </c>
      <c r="D8" s="179">
        <f t="shared" ref="D8:E8" si="0">IFERROR((D10/D9),"-")</f>
        <v>0.74254089262079626</v>
      </c>
      <c r="E8" s="179">
        <f t="shared" si="0"/>
        <v>0.7750351083218302</v>
      </c>
      <c r="F8" s="156">
        <f>IFERROR(AVERAGE(C8:E8),"-")</f>
        <v>0.75465441209966311</v>
      </c>
      <c r="G8" s="6"/>
      <c r="H8" s="6"/>
      <c r="I8" s="6"/>
      <c r="N8" s="5"/>
      <c r="O8" s="5"/>
      <c r="P8" s="5"/>
    </row>
    <row r="9" spans="1:17" ht="22.2" thickTop="1" thickBot="1" x14ac:dyDescent="0.35">
      <c r="B9" s="120" t="s">
        <v>8</v>
      </c>
      <c r="C9" s="153">
        <v>20010022</v>
      </c>
      <c r="D9" s="153">
        <v>20092317</v>
      </c>
      <c r="E9" s="153">
        <v>20531457</v>
      </c>
      <c r="F9" s="153">
        <f t="shared" ref="F9:F38" si="1">IFERROR(AVERAGE(C9:E9),"-")</f>
        <v>20211265.333333332</v>
      </c>
      <c r="G9" s="7"/>
      <c r="H9" s="8"/>
      <c r="I9" s="36"/>
      <c r="N9" s="5"/>
      <c r="O9" s="5"/>
      <c r="P9" s="5"/>
    </row>
    <row r="10" spans="1:17" ht="22.2" thickTop="1" thickBot="1" x14ac:dyDescent="0.35">
      <c r="B10" s="120" t="s">
        <v>9</v>
      </c>
      <c r="C10" s="153">
        <v>14935225</v>
      </c>
      <c r="D10" s="153">
        <v>14919367</v>
      </c>
      <c r="E10" s="153">
        <v>15912600</v>
      </c>
      <c r="F10" s="153">
        <f t="shared" si="1"/>
        <v>15255730.666666666</v>
      </c>
      <c r="G10" s="7"/>
      <c r="H10" s="8"/>
      <c r="I10" s="6"/>
      <c r="N10" s="5"/>
      <c r="O10" s="5"/>
      <c r="P10" s="5"/>
    </row>
    <row r="11" spans="1:17" ht="22.2" thickTop="1" thickBot="1" x14ac:dyDescent="0.35">
      <c r="B11" s="120" t="s">
        <v>165</v>
      </c>
      <c r="C11" s="153">
        <v>148</v>
      </c>
      <c r="D11" s="153">
        <v>145</v>
      </c>
      <c r="E11" s="153">
        <v>147</v>
      </c>
      <c r="F11" s="153">
        <f t="shared" si="1"/>
        <v>146.66666666666666</v>
      </c>
      <c r="G11" s="7"/>
      <c r="H11" s="8"/>
      <c r="I11" s="36"/>
      <c r="N11" s="5"/>
      <c r="O11" s="5"/>
      <c r="P11" s="5"/>
    </row>
    <row r="12" spans="1:17" ht="22.2" thickTop="1" thickBot="1" x14ac:dyDescent="0.35">
      <c r="B12" s="120" t="s">
        <v>176</v>
      </c>
      <c r="C12" s="153">
        <v>90</v>
      </c>
      <c r="D12" s="153">
        <v>91</v>
      </c>
      <c r="E12" s="153">
        <v>90</v>
      </c>
      <c r="F12" s="153">
        <f t="shared" si="1"/>
        <v>90.333333333333329</v>
      </c>
      <c r="G12" s="7"/>
      <c r="H12" s="8"/>
      <c r="I12" s="6"/>
      <c r="N12" s="5"/>
      <c r="O12" s="5"/>
      <c r="P12" s="5"/>
    </row>
    <row r="13" spans="1:17" ht="22.2" thickTop="1" thickBot="1" x14ac:dyDescent="0.35">
      <c r="B13" s="120" t="s">
        <v>166</v>
      </c>
      <c r="C13" s="153">
        <v>105</v>
      </c>
      <c r="D13" s="190">
        <v>135</v>
      </c>
      <c r="E13" s="153">
        <v>263</v>
      </c>
      <c r="F13" s="153">
        <f t="shared" si="1"/>
        <v>167.66666666666666</v>
      </c>
      <c r="G13" s="7"/>
      <c r="H13" s="8"/>
      <c r="I13" s="6"/>
      <c r="N13" s="5"/>
      <c r="O13" s="5"/>
      <c r="P13" s="5"/>
    </row>
    <row r="14" spans="1:17" ht="22.2" thickTop="1" thickBot="1" x14ac:dyDescent="0.35">
      <c r="B14" s="120" t="s">
        <v>155</v>
      </c>
      <c r="C14" s="153">
        <v>7294</v>
      </c>
      <c r="D14" s="153">
        <v>7302</v>
      </c>
      <c r="E14" s="153">
        <v>7316</v>
      </c>
      <c r="F14" s="153">
        <f t="shared" si="1"/>
        <v>7304</v>
      </c>
      <c r="G14" s="7"/>
      <c r="H14" s="8"/>
      <c r="I14" s="6"/>
      <c r="N14" s="5"/>
      <c r="O14" s="5"/>
      <c r="P14" s="5"/>
    </row>
    <row r="15" spans="1:17" ht="22.2" thickTop="1" thickBot="1" x14ac:dyDescent="0.35">
      <c r="B15" s="120" t="s">
        <v>156</v>
      </c>
      <c r="C15" s="153">
        <v>32624</v>
      </c>
      <c r="D15" s="153">
        <v>32614</v>
      </c>
      <c r="E15" s="153">
        <v>32642</v>
      </c>
      <c r="F15" s="153">
        <f t="shared" si="1"/>
        <v>32626.666666666668</v>
      </c>
      <c r="G15" s="7"/>
      <c r="H15" s="8"/>
      <c r="I15" s="36"/>
      <c r="N15" s="5"/>
      <c r="O15" s="5"/>
      <c r="P15" s="5"/>
    </row>
    <row r="16" spans="1:17" ht="22.2" thickTop="1" thickBot="1" x14ac:dyDescent="0.35">
      <c r="B16" s="120" t="s">
        <v>189</v>
      </c>
      <c r="C16" s="153" t="s">
        <v>94</v>
      </c>
      <c r="D16" s="153" t="s">
        <v>94</v>
      </c>
      <c r="E16" s="153" t="s">
        <v>94</v>
      </c>
      <c r="F16" s="153" t="str">
        <f t="shared" si="1"/>
        <v>-</v>
      </c>
      <c r="G16" s="7"/>
      <c r="H16" s="8"/>
      <c r="I16" s="36"/>
      <c r="N16" s="5"/>
      <c r="O16" s="5"/>
      <c r="P16" s="5"/>
    </row>
    <row r="17" spans="2:16" ht="22.2" thickTop="1" thickBot="1" x14ac:dyDescent="0.35">
      <c r="B17" s="120" t="s">
        <v>157</v>
      </c>
      <c r="C17" s="153">
        <f t="shared" ref="C17:D17" si="2">IFERROR(SUM(C11:C16)," ")</f>
        <v>40261</v>
      </c>
      <c r="D17" s="153">
        <f t="shared" si="2"/>
        <v>40287</v>
      </c>
      <c r="E17" s="153">
        <f>IFERROR(SUM(E11:E16)," ")</f>
        <v>40458</v>
      </c>
      <c r="F17" s="153">
        <f t="shared" si="1"/>
        <v>40335.333333333336</v>
      </c>
      <c r="G17" s="7"/>
      <c r="H17" s="8"/>
      <c r="I17" s="36"/>
      <c r="N17" s="5"/>
      <c r="O17" s="5"/>
      <c r="P17" s="5"/>
    </row>
    <row r="18" spans="2:16" ht="22.2" thickTop="1" thickBot="1" x14ac:dyDescent="0.35">
      <c r="B18" s="120" t="s">
        <v>173</v>
      </c>
      <c r="C18" s="153">
        <v>2544692</v>
      </c>
      <c r="D18" s="153">
        <v>2649329</v>
      </c>
      <c r="E18" s="153">
        <v>2765356</v>
      </c>
      <c r="F18" s="153">
        <f t="shared" si="1"/>
        <v>2653125.6666666665</v>
      </c>
      <c r="G18" s="7"/>
      <c r="H18" s="8"/>
      <c r="I18" s="36"/>
      <c r="N18" s="5"/>
      <c r="O18" s="5"/>
      <c r="P18" s="5"/>
    </row>
    <row r="19" spans="2:16" ht="22.2" thickTop="1" thickBot="1" x14ac:dyDescent="0.35">
      <c r="B19" s="120" t="s">
        <v>172</v>
      </c>
      <c r="C19" s="153">
        <v>5991005</v>
      </c>
      <c r="D19" s="153">
        <v>6197794</v>
      </c>
      <c r="E19" s="153">
        <v>5865336</v>
      </c>
      <c r="F19" s="153">
        <f t="shared" si="1"/>
        <v>6018045</v>
      </c>
      <c r="G19" s="7"/>
      <c r="H19" s="8"/>
      <c r="I19" s="36"/>
      <c r="N19" s="5"/>
      <c r="O19" s="5"/>
      <c r="P19" s="5"/>
    </row>
    <row r="20" spans="2:16" ht="22.2" thickTop="1" thickBot="1" x14ac:dyDescent="0.35">
      <c r="B20" s="120" t="s">
        <v>181</v>
      </c>
      <c r="C20" s="153">
        <v>150945</v>
      </c>
      <c r="D20" s="153">
        <v>165002</v>
      </c>
      <c r="E20" s="153">
        <v>152971</v>
      </c>
      <c r="F20" s="153">
        <f t="shared" si="1"/>
        <v>156306</v>
      </c>
      <c r="G20" s="7"/>
      <c r="H20" s="8"/>
      <c r="I20" s="36"/>
      <c r="N20" s="5"/>
      <c r="O20" s="5"/>
      <c r="P20" s="5"/>
    </row>
    <row r="21" spans="2:16" ht="22.2" thickTop="1" thickBot="1" x14ac:dyDescent="0.35">
      <c r="B21" s="120" t="s">
        <v>175</v>
      </c>
      <c r="C21" s="153">
        <v>11153730</v>
      </c>
      <c r="D21" s="153">
        <v>10953375</v>
      </c>
      <c r="E21" s="153">
        <v>11052510</v>
      </c>
      <c r="F21" s="153">
        <f t="shared" si="1"/>
        <v>11053205</v>
      </c>
      <c r="G21" s="7"/>
      <c r="H21" s="8"/>
      <c r="I21" s="36"/>
      <c r="N21" s="5"/>
      <c r="O21" s="5"/>
      <c r="P21" s="5"/>
    </row>
    <row r="22" spans="2:16" ht="22.2" thickTop="1" thickBot="1" x14ac:dyDescent="0.35">
      <c r="B22" s="120" t="s">
        <v>174</v>
      </c>
      <c r="C22" s="153">
        <v>169650</v>
      </c>
      <c r="D22" s="153">
        <v>126817</v>
      </c>
      <c r="E22" s="153">
        <v>695284</v>
      </c>
      <c r="F22" s="153">
        <f t="shared" si="1"/>
        <v>330583.66666666669</v>
      </c>
      <c r="G22" s="7"/>
      <c r="H22" s="8"/>
      <c r="I22" s="36"/>
      <c r="N22" s="5"/>
      <c r="O22" s="5"/>
      <c r="P22" s="5"/>
    </row>
    <row r="23" spans="2:16" ht="22.2" thickTop="1" thickBot="1" x14ac:dyDescent="0.35">
      <c r="B23" s="120" t="s">
        <v>191</v>
      </c>
      <c r="C23" s="153" t="s">
        <v>94</v>
      </c>
      <c r="D23" s="153" t="s">
        <v>94</v>
      </c>
      <c r="E23" s="153"/>
      <c r="F23" s="153" t="str">
        <f t="shared" si="1"/>
        <v>-</v>
      </c>
      <c r="G23" s="7"/>
      <c r="H23" s="8"/>
      <c r="I23" s="36"/>
      <c r="N23" s="5"/>
      <c r="O23" s="5"/>
      <c r="P23" s="5"/>
    </row>
    <row r="24" spans="2:16" ht="22.2" thickTop="1" thickBot="1" x14ac:dyDescent="0.35">
      <c r="B24" s="120" t="s">
        <v>10</v>
      </c>
      <c r="C24" s="177">
        <v>13841</v>
      </c>
      <c r="D24" s="177">
        <v>13856</v>
      </c>
      <c r="E24" s="153">
        <v>13858</v>
      </c>
      <c r="F24" s="153">
        <f>IFERROR(AVERAGE(C24:E24),"-")</f>
        <v>13851.666666666666</v>
      </c>
      <c r="G24" s="7"/>
      <c r="H24" s="8"/>
      <c r="I24" s="36"/>
      <c r="N24" s="5"/>
      <c r="O24" s="5"/>
      <c r="P24" s="5"/>
    </row>
    <row r="25" spans="2:16" ht="22.2" thickTop="1" thickBot="1" x14ac:dyDescent="0.35">
      <c r="B25" s="120" t="s">
        <v>160</v>
      </c>
      <c r="C25" s="154">
        <f>IFERROR(C14/C17," ")</f>
        <v>0.1811678795857033</v>
      </c>
      <c r="D25" s="154">
        <f t="shared" ref="D25:E25" si="3">IFERROR(D14/D17," ")</f>
        <v>0.18124953458932161</v>
      </c>
      <c r="E25" s="154">
        <f t="shared" si="3"/>
        <v>0.18082950219981214</v>
      </c>
      <c r="F25" s="155">
        <f t="shared" si="1"/>
        <v>0.181082305458279</v>
      </c>
      <c r="G25" s="7"/>
      <c r="H25" s="8"/>
      <c r="I25" s="36"/>
      <c r="N25" s="5"/>
      <c r="O25" s="5"/>
      <c r="P25" s="5"/>
    </row>
    <row r="26" spans="2:16" ht="22.2" thickTop="1" thickBot="1" x14ac:dyDescent="0.35">
      <c r="B26" s="120" t="s">
        <v>149</v>
      </c>
      <c r="C26" s="153">
        <v>3701</v>
      </c>
      <c r="D26" s="153">
        <v>3737</v>
      </c>
      <c r="E26" s="153">
        <v>3999</v>
      </c>
      <c r="F26" s="153">
        <f>IFERROR(AVERAGE(C26:E26),"-")</f>
        <v>3812.3333333333335</v>
      </c>
      <c r="G26" s="7"/>
      <c r="H26" s="8"/>
      <c r="I26" s="36"/>
      <c r="N26" s="5"/>
      <c r="O26" s="5"/>
      <c r="P26" s="5"/>
    </row>
    <row r="27" spans="2:16" ht="22.2" thickTop="1" thickBot="1" x14ac:dyDescent="0.35">
      <c r="B27" s="120" t="s">
        <v>182</v>
      </c>
      <c r="C27" s="153">
        <v>149</v>
      </c>
      <c r="D27" s="153">
        <v>121</v>
      </c>
      <c r="E27" s="153">
        <v>136</v>
      </c>
      <c r="F27" s="153">
        <f t="shared" si="1"/>
        <v>135.33333333333334</v>
      </c>
      <c r="G27" s="7"/>
      <c r="H27" s="8"/>
      <c r="I27" s="36"/>
      <c r="N27" s="5"/>
      <c r="O27" s="5"/>
      <c r="P27" s="5"/>
    </row>
    <row r="28" spans="2:16" ht="27.6" customHeight="1" thickTop="1" thickBot="1" x14ac:dyDescent="0.35">
      <c r="B28" s="120" t="s">
        <v>159</v>
      </c>
      <c r="C28" s="153">
        <v>13856</v>
      </c>
      <c r="D28" s="153">
        <v>14158</v>
      </c>
      <c r="E28" s="153">
        <v>14353</v>
      </c>
      <c r="F28" s="153">
        <f t="shared" si="1"/>
        <v>14122.333333333334</v>
      </c>
      <c r="G28" s="7"/>
      <c r="H28" s="6"/>
      <c r="I28" s="6"/>
      <c r="N28" s="5"/>
      <c r="O28" s="5"/>
      <c r="P28" s="5"/>
    </row>
    <row r="29" spans="2:16" ht="27.6" customHeight="1" thickTop="1" thickBot="1" x14ac:dyDescent="0.35">
      <c r="B29" s="120" t="s">
        <v>183</v>
      </c>
      <c r="C29" s="177">
        <v>5</v>
      </c>
      <c r="D29" s="153">
        <v>7</v>
      </c>
      <c r="E29" s="153">
        <v>7</v>
      </c>
      <c r="F29" s="153">
        <f t="shared" si="1"/>
        <v>6.333333333333333</v>
      </c>
      <c r="G29" s="7"/>
      <c r="H29" s="6"/>
      <c r="I29" s="6"/>
      <c r="N29" s="5"/>
      <c r="O29" s="5"/>
      <c r="P29" s="5"/>
    </row>
    <row r="30" spans="2:16" ht="27.6" customHeight="1" thickTop="1" thickBot="1" x14ac:dyDescent="0.35">
      <c r="B30" s="120" t="s">
        <v>184</v>
      </c>
      <c r="C30" s="153">
        <v>102</v>
      </c>
      <c r="D30" s="153">
        <v>134</v>
      </c>
      <c r="E30" s="153">
        <v>257</v>
      </c>
      <c r="F30" s="153">
        <f t="shared" si="1"/>
        <v>164.33333333333334</v>
      </c>
      <c r="G30" s="7"/>
      <c r="H30" s="6"/>
      <c r="I30" s="6"/>
      <c r="N30" s="5"/>
      <c r="O30" s="5"/>
      <c r="P30" s="5"/>
    </row>
    <row r="31" spans="2:16" ht="27.6" customHeight="1" thickTop="1" thickBot="1" x14ac:dyDescent="0.35">
      <c r="B31" s="120" t="s">
        <v>158</v>
      </c>
      <c r="C31" s="153">
        <f>SUM(C26:C30)</f>
        <v>17813</v>
      </c>
      <c r="D31" s="153">
        <f t="shared" ref="D31:E31" si="4">SUM(D26:D30)</f>
        <v>18157</v>
      </c>
      <c r="E31" s="153">
        <f t="shared" si="4"/>
        <v>18752</v>
      </c>
      <c r="F31" s="153">
        <f t="shared" si="1"/>
        <v>18240.666666666668</v>
      </c>
      <c r="G31" s="7"/>
      <c r="H31" s="6"/>
      <c r="I31" s="6"/>
      <c r="N31" s="5"/>
      <c r="O31" s="5"/>
      <c r="P31" s="5"/>
    </row>
    <row r="32" spans="2:16" ht="27.6" customHeight="1" thickTop="1" thickBot="1" x14ac:dyDescent="0.35">
      <c r="B32" s="120" t="s">
        <v>167</v>
      </c>
      <c r="C32" s="156">
        <f t="shared" ref="C32:E32" si="5">IFERROR(C31/C17," ")</f>
        <v>0.44243809145326746</v>
      </c>
      <c r="D32" s="156">
        <f t="shared" si="5"/>
        <v>0.45069128999429098</v>
      </c>
      <c r="E32" s="156">
        <f t="shared" si="5"/>
        <v>0.46349300509170005</v>
      </c>
      <c r="F32" s="156">
        <f t="shared" si="1"/>
        <v>0.45220746217975288</v>
      </c>
      <c r="G32" s="7"/>
      <c r="H32" s="6"/>
      <c r="I32" s="6"/>
      <c r="N32" s="5"/>
      <c r="O32" s="5"/>
      <c r="P32" s="5"/>
    </row>
    <row r="33" spans="2:16" ht="22.2" customHeight="1" thickTop="1" thickBot="1" x14ac:dyDescent="0.35">
      <c r="B33" s="120" t="s">
        <v>177</v>
      </c>
      <c r="C33" s="153">
        <v>4681621</v>
      </c>
      <c r="D33" s="153">
        <v>4693010</v>
      </c>
      <c r="E33" s="153">
        <v>4999621</v>
      </c>
      <c r="F33" s="153">
        <f t="shared" si="1"/>
        <v>4791417.333333333</v>
      </c>
      <c r="G33" s="7"/>
      <c r="H33" s="6"/>
      <c r="I33" s="6"/>
      <c r="N33" s="5"/>
      <c r="O33" s="5"/>
      <c r="P33" s="5"/>
    </row>
    <row r="34" spans="2:16" ht="24" customHeight="1" thickTop="1" thickBot="1" x14ac:dyDescent="0.35">
      <c r="B34" s="120" t="s">
        <v>178</v>
      </c>
      <c r="C34" s="153">
        <v>7406631</v>
      </c>
      <c r="D34" s="153">
        <v>7530488</v>
      </c>
      <c r="E34" s="153">
        <v>7555843</v>
      </c>
      <c r="F34" s="153">
        <f t="shared" si="1"/>
        <v>7497654</v>
      </c>
      <c r="G34" s="7"/>
      <c r="H34" s="6"/>
      <c r="I34" s="6"/>
      <c r="N34" s="5"/>
      <c r="O34" s="5"/>
      <c r="P34" s="5"/>
    </row>
    <row r="35" spans="2:16" ht="24" customHeight="1" thickTop="1" thickBot="1" x14ac:dyDescent="0.35">
      <c r="B35" s="120" t="s">
        <v>179</v>
      </c>
      <c r="C35" s="153">
        <v>28201</v>
      </c>
      <c r="D35" s="153">
        <v>48420</v>
      </c>
      <c r="E35" s="153">
        <v>21395</v>
      </c>
      <c r="F35" s="153">
        <f t="shared" si="1"/>
        <v>32672</v>
      </c>
      <c r="G35" s="7"/>
      <c r="H35" s="6"/>
      <c r="I35" s="6"/>
      <c r="N35" s="5"/>
      <c r="O35" s="5"/>
      <c r="P35" s="5"/>
    </row>
    <row r="36" spans="2:16" ht="36.6" customHeight="1" thickTop="1" thickBot="1" x14ac:dyDescent="0.35">
      <c r="B36" s="120" t="s">
        <v>180</v>
      </c>
      <c r="C36" s="153">
        <v>2652737</v>
      </c>
      <c r="D36" s="153">
        <v>2521992</v>
      </c>
      <c r="E36" s="153">
        <v>2642637</v>
      </c>
      <c r="F36" s="153">
        <f t="shared" si="1"/>
        <v>2605788.6666666665</v>
      </c>
      <c r="G36" s="7"/>
      <c r="H36" s="6"/>
      <c r="I36" s="6"/>
      <c r="N36" s="5"/>
      <c r="O36" s="5"/>
      <c r="P36" s="5"/>
    </row>
    <row r="37" spans="2:16" ht="36.6" customHeight="1" thickTop="1" thickBot="1" x14ac:dyDescent="0.35">
      <c r="B37" s="120" t="s">
        <v>190</v>
      </c>
      <c r="C37" s="153" t="s">
        <v>94</v>
      </c>
      <c r="D37" s="153" t="s">
        <v>94</v>
      </c>
      <c r="E37" s="153" t="s">
        <v>94</v>
      </c>
      <c r="F37" s="153" t="str">
        <f t="shared" si="1"/>
        <v>-</v>
      </c>
      <c r="G37" s="7"/>
      <c r="H37" s="6"/>
      <c r="I37" s="6"/>
      <c r="N37" s="5"/>
      <c r="O37" s="5"/>
      <c r="P37" s="5"/>
    </row>
    <row r="38" spans="2:16" ht="28.8" customHeight="1" thickTop="1" thickBot="1" x14ac:dyDescent="0.35">
      <c r="B38" s="120" t="s">
        <v>164</v>
      </c>
      <c r="C38" s="153">
        <v>166035</v>
      </c>
      <c r="D38" s="153">
        <v>125457</v>
      </c>
      <c r="E38" s="153">
        <v>693104</v>
      </c>
      <c r="F38" s="153">
        <f t="shared" si="1"/>
        <v>328198.66666666669</v>
      </c>
      <c r="G38" s="7"/>
      <c r="H38" s="6"/>
      <c r="I38" s="6"/>
      <c r="N38" s="5"/>
      <c r="O38" s="5"/>
      <c r="P38" s="5"/>
    </row>
    <row r="39" spans="2:16" ht="16.2" thickTop="1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P39" s="5"/>
    </row>
    <row r="40" spans="2:16" ht="15.6" x14ac:dyDescent="0.3">
      <c r="B40" s="9"/>
      <c r="C40" s="9"/>
      <c r="D40" s="9"/>
      <c r="E40" s="173"/>
      <c r="F40" s="9"/>
      <c r="G40" s="9"/>
      <c r="H40" s="9"/>
      <c r="I40" s="9"/>
      <c r="J40" s="9"/>
      <c r="K40" s="9"/>
      <c r="L40" s="10"/>
      <c r="P40" s="5"/>
    </row>
    <row r="41" spans="2:16" ht="15.6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P41" s="5"/>
    </row>
    <row r="42" spans="2:16" ht="15.6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P42" s="5"/>
    </row>
    <row r="43" spans="2:16" ht="15.6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P43" s="5"/>
    </row>
    <row r="44" spans="2:16" ht="15.6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P44" s="5"/>
    </row>
    <row r="45" spans="2:16" ht="15.6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P45" s="5"/>
    </row>
    <row r="46" spans="2:16" ht="15.6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</row>
    <row r="47" spans="2:16" ht="15.6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</row>
    <row r="48" spans="2:16" ht="15.6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</row>
    <row r="49" spans="2:12" ht="15.6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</row>
    <row r="50" spans="2:12" ht="15.6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</row>
    <row r="51" spans="2:12" ht="15.6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</row>
    <row r="52" spans="2:12" ht="15.6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>
        <v>545</v>
      </c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>
        <v>0</v>
      </c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2:12" ht="15.6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2:12" ht="15.6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2:12" ht="15.6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2:12" ht="15.6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2:12" ht="15.6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2:12" ht="15.6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 ht="15.6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 ht="15.6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.6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 ht="15.6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2:12" ht="15.6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2:12" ht="15.6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2:12" ht="15.6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 ht="15.6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 ht="15.6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2:12" ht="15.6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2:12" ht="15.6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2:12" ht="15.6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2:12" ht="15.6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2:12" ht="15.6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2:12" ht="15.6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2:12" ht="15.6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2:12" ht="15.6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2:12" ht="15.6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2:12" ht="15.6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2" ht="15.6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2:12" ht="15.6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2:12" ht="15.6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2:12" ht="15.6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2:12" ht="15.6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2:12" ht="15.6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2:12" ht="15.6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2:12" ht="15.6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2:12" ht="15.6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5.6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2:12" ht="15.6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2" ht="15.6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2:12" ht="15.6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2:12" ht="15.6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2:12" ht="15.6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2:12" ht="15.6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2:12" ht="15.6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2:12" ht="15.6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2:12" ht="15.6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2:12" ht="15.6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2:12" ht="15.6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2:12" ht="15.6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2:12" ht="15.6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2:12" ht="15.6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2:12" ht="15.6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2:12" ht="15.6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2:12" ht="15.6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2:12" ht="15.6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2:12" ht="15.6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</sheetData>
  <mergeCells count="2">
    <mergeCell ref="A3:F3"/>
    <mergeCell ref="A4:F4"/>
  </mergeCells>
  <phoneticPr fontId="22" type="noConversion"/>
  <pageMargins left="0.7" right="0.7" top="0.75" bottom="0.75" header="0.3" footer="0.3"/>
  <pageSetup scale="3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591E-4F13-41B1-8CF7-811D07CAAF66}">
  <dimension ref="B2:F25"/>
  <sheetViews>
    <sheetView showGridLines="0" view="pageBreakPreview" topLeftCell="A28" zoomScale="85" zoomScaleNormal="55" zoomScaleSheetLayoutView="85" workbookViewId="0">
      <selection activeCell="F91" sqref="F91"/>
    </sheetView>
  </sheetViews>
  <sheetFormatPr baseColWidth="10" defaultRowHeight="14.4" x14ac:dyDescent="0.3"/>
  <cols>
    <col min="1" max="1" width="5.88671875" customWidth="1"/>
    <col min="2" max="2" width="37.77734375" bestFit="1" customWidth="1"/>
    <col min="3" max="3" width="18.5546875" customWidth="1"/>
    <col min="4" max="4" width="21.77734375" customWidth="1"/>
    <col min="5" max="5" width="15" bestFit="1" customWidth="1"/>
    <col min="6" max="6" width="36.21875" style="184" bestFit="1" customWidth="1"/>
  </cols>
  <sheetData>
    <row r="2" spans="2:6" ht="14.4" customHeight="1" x14ac:dyDescent="0.3">
      <c r="B2" s="248" t="s">
        <v>218</v>
      </c>
      <c r="C2" s="248"/>
      <c r="D2" s="248"/>
      <c r="E2" s="248"/>
      <c r="F2" s="248"/>
    </row>
    <row r="3" spans="2:6" ht="14.4" customHeight="1" x14ac:dyDescent="0.3">
      <c r="B3" s="248"/>
      <c r="C3" s="248"/>
      <c r="D3" s="248"/>
      <c r="E3" s="248"/>
      <c r="F3" s="248"/>
    </row>
    <row r="4" spans="2:6" ht="23.4" customHeight="1" x14ac:dyDescent="0.3">
      <c r="B4" s="249" t="s">
        <v>250</v>
      </c>
      <c r="C4" s="249"/>
      <c r="D4" s="249"/>
      <c r="E4" s="249"/>
      <c r="F4" s="249"/>
    </row>
    <row r="7" spans="2:6" ht="50.4" customHeight="1" x14ac:dyDescent="0.3">
      <c r="B7" s="181" t="s">
        <v>219</v>
      </c>
      <c r="C7" s="182" t="s">
        <v>266</v>
      </c>
      <c r="D7" s="183" t="s">
        <v>220</v>
      </c>
      <c r="E7" s="182" t="s">
        <v>221</v>
      </c>
      <c r="F7" s="182" t="s">
        <v>223</v>
      </c>
    </row>
    <row r="8" spans="2:6" ht="16.2" customHeight="1" x14ac:dyDescent="0.3">
      <c r="B8" s="188" t="s">
        <v>209</v>
      </c>
      <c r="C8" s="180">
        <v>2</v>
      </c>
      <c r="D8" s="185">
        <v>1</v>
      </c>
      <c r="E8" s="180">
        <f>Tabla2[[#This Row],[Clientes Atendidos]]-Tabla2[[#This Row],[Completadas a Tiempo]]</f>
        <v>1</v>
      </c>
      <c r="F8" s="188">
        <f>IFERROR(Tabla2[[#This Row],[Completadas a Tiempo]]/Tabla2[[#This Row],[Clientes Atendidos]]," ")</f>
        <v>0.5</v>
      </c>
    </row>
    <row r="9" spans="2:6" ht="15" customHeight="1" x14ac:dyDescent="0.3">
      <c r="B9" s="188" t="s">
        <v>211</v>
      </c>
      <c r="C9" s="180">
        <v>89</v>
      </c>
      <c r="D9" s="185">
        <v>89</v>
      </c>
      <c r="E9" s="180">
        <f>Tabla2[[#This Row],[Clientes Atendidos]]-Tabla2[[#This Row],[Completadas a Tiempo]]</f>
        <v>0</v>
      </c>
      <c r="F9" s="188">
        <f>IFERROR(Tabla2[[#This Row],[Completadas a Tiempo]]/Tabla2[[#This Row],[Clientes Atendidos]]," ")</f>
        <v>1</v>
      </c>
    </row>
    <row r="10" spans="2:6" x14ac:dyDescent="0.3">
      <c r="B10" s="188" t="s">
        <v>214</v>
      </c>
      <c r="C10" s="180">
        <v>66</v>
      </c>
      <c r="D10" s="185">
        <v>61</v>
      </c>
      <c r="E10" s="180">
        <f>Tabla2[[#This Row],[Clientes Atendidos]]-Tabla2[[#This Row],[Completadas a Tiempo]]</f>
        <v>5</v>
      </c>
      <c r="F10" s="188">
        <f>IFERROR(Tabla2[[#This Row],[Completadas a Tiempo]]/Tabla2[[#This Row],[Clientes Atendidos]]," ")</f>
        <v>0.9242424242424242</v>
      </c>
    </row>
    <row r="11" spans="2:6" x14ac:dyDescent="0.3">
      <c r="B11" s="188" t="s">
        <v>215</v>
      </c>
      <c r="C11" s="180">
        <v>8</v>
      </c>
      <c r="D11" s="185">
        <v>8</v>
      </c>
      <c r="E11" s="180">
        <f>Tabla2[[#This Row],[Clientes Atendidos]]-Tabla2[[#This Row],[Completadas a Tiempo]]</f>
        <v>0</v>
      </c>
      <c r="F11" s="188">
        <f>IFERROR(Tabla2[[#This Row],[Completadas a Tiempo]]/Tabla2[[#This Row],[Clientes Atendidos]]," ")</f>
        <v>1</v>
      </c>
    </row>
    <row r="12" spans="2:6" ht="15" customHeight="1" x14ac:dyDescent="0.3">
      <c r="B12" s="188" t="s">
        <v>217</v>
      </c>
      <c r="C12" s="180">
        <v>80</v>
      </c>
      <c r="D12" s="185">
        <v>80</v>
      </c>
      <c r="E12" s="180">
        <f>Tabla2[[#This Row],[Clientes Atendidos]]-Tabla2[[#This Row],[Completadas a Tiempo]]</f>
        <v>0</v>
      </c>
      <c r="F12" s="188">
        <f>IFERROR(Tabla2[[#This Row],[Completadas a Tiempo]]/Tabla2[[#This Row],[Clientes Atendidos]]," ")</f>
        <v>1</v>
      </c>
    </row>
    <row r="13" spans="2:6" ht="13.8" customHeight="1" x14ac:dyDescent="0.3">
      <c r="B13" s="188" t="s">
        <v>241</v>
      </c>
      <c r="C13" s="180">
        <v>7</v>
      </c>
      <c r="D13" s="180">
        <v>5</v>
      </c>
      <c r="E13" s="185">
        <f>Tabla2[[#This Row],[Clientes Atendidos]]-Tabla2[[#This Row],[Completadas a Tiempo]]</f>
        <v>2</v>
      </c>
      <c r="F13" s="188">
        <f>IFERROR(Tabla2[[#This Row],[Completadas a Tiempo]]/Tabla2[[#This Row],[Clientes Atendidos]]," ")</f>
        <v>0.7142857142857143</v>
      </c>
    </row>
    <row r="14" spans="2:6" ht="13.8" customHeight="1" x14ac:dyDescent="0.3">
      <c r="B14" s="188" t="s">
        <v>267</v>
      </c>
      <c r="C14" s="180">
        <v>4</v>
      </c>
      <c r="D14" s="180">
        <v>4</v>
      </c>
      <c r="E14" s="185">
        <f>Tabla2[[#This Row],[Clientes Atendidos]]-Tabla2[[#This Row],[Completadas a Tiempo]]</f>
        <v>0</v>
      </c>
      <c r="F14" s="188">
        <f>IFERROR(Tabla2[[#This Row],[Completadas a Tiempo]]/Tabla2[[#This Row],[Clientes Atendidos]]," ")</f>
        <v>1</v>
      </c>
    </row>
    <row r="15" spans="2:6" x14ac:dyDescent="0.3">
      <c r="B15" s="188" t="s">
        <v>207</v>
      </c>
      <c r="C15" s="180">
        <v>221</v>
      </c>
      <c r="D15" s="185">
        <v>221</v>
      </c>
      <c r="E15" s="180">
        <f>Tabla2[[#This Row],[Clientes Atendidos]]-Tabla2[[#This Row],[Completadas a Tiempo]]</f>
        <v>0</v>
      </c>
      <c r="F15" s="188">
        <f>IFERROR(Tabla2[[#This Row],[Completadas a Tiempo]]/Tabla2[[#This Row],[Clientes Atendidos]]," ")</f>
        <v>1</v>
      </c>
    </row>
    <row r="16" spans="2:6" x14ac:dyDescent="0.3">
      <c r="B16" s="188" t="s">
        <v>208</v>
      </c>
      <c r="C16" s="180">
        <v>101</v>
      </c>
      <c r="D16" s="185">
        <v>101</v>
      </c>
      <c r="E16" s="180">
        <f>Tabla2[[#This Row],[Clientes Atendidos]]-Tabla2[[#This Row],[Completadas a Tiempo]]</f>
        <v>0</v>
      </c>
      <c r="F16" s="188">
        <f>IFERROR(Tabla2[[#This Row],[Completadas a Tiempo]]/Tabla2[[#This Row],[Clientes Atendidos]]," ")</f>
        <v>1</v>
      </c>
    </row>
    <row r="17" spans="2:6" x14ac:dyDescent="0.3">
      <c r="B17" s="188" t="s">
        <v>242</v>
      </c>
      <c r="C17" s="180">
        <v>3</v>
      </c>
      <c r="D17" s="180">
        <v>3</v>
      </c>
      <c r="E17" s="185">
        <f>Tabla2[[#This Row],[Clientes Atendidos]]-Tabla2[[#This Row],[Completadas a Tiempo]]</f>
        <v>0</v>
      </c>
      <c r="F17" s="188">
        <f>IFERROR(Tabla2[[#This Row],[Completadas a Tiempo]]/Tabla2[[#This Row],[Clientes Atendidos]]," ")</f>
        <v>1</v>
      </c>
    </row>
    <row r="18" spans="2:6" x14ac:dyDescent="0.3">
      <c r="B18" s="188" t="s">
        <v>210</v>
      </c>
      <c r="C18" s="180">
        <v>25</v>
      </c>
      <c r="D18" s="185">
        <v>24</v>
      </c>
      <c r="E18" s="180">
        <f>Tabla2[[#This Row],[Clientes Atendidos]]-Tabla2[[#This Row],[Completadas a Tiempo]]</f>
        <v>1</v>
      </c>
      <c r="F18" s="188">
        <f>IFERROR(Tabla2[[#This Row],[Completadas a Tiempo]]/Tabla2[[#This Row],[Clientes Atendidos]]," ")</f>
        <v>0.96</v>
      </c>
    </row>
    <row r="19" spans="2:6" x14ac:dyDescent="0.3">
      <c r="B19" s="188" t="s">
        <v>243</v>
      </c>
      <c r="C19" s="180">
        <v>29</v>
      </c>
      <c r="D19" s="180">
        <v>29</v>
      </c>
      <c r="E19" s="185">
        <f>Tabla2[[#This Row],[Clientes Atendidos]]-Tabla2[[#This Row],[Completadas a Tiempo]]</f>
        <v>0</v>
      </c>
      <c r="F19" s="188">
        <f>IFERROR(Tabla2[[#This Row],[Completadas a Tiempo]]/Tabla2[[#This Row],[Clientes Atendidos]]," ")</f>
        <v>1</v>
      </c>
    </row>
    <row r="20" spans="2:6" x14ac:dyDescent="0.3">
      <c r="B20" s="188" t="s">
        <v>212</v>
      </c>
      <c r="C20" s="180">
        <v>87</v>
      </c>
      <c r="D20" s="185">
        <v>87</v>
      </c>
      <c r="E20" s="180">
        <f>Tabla2[[#This Row],[Clientes Atendidos]]-Tabla2[[#This Row],[Completadas a Tiempo]]</f>
        <v>0</v>
      </c>
      <c r="F20" s="188">
        <f>IFERROR(Tabla2[[#This Row],[Completadas a Tiempo]]/Tabla2[[#This Row],[Clientes Atendidos]]," ")</f>
        <v>1</v>
      </c>
    </row>
    <row r="21" spans="2:6" x14ac:dyDescent="0.3">
      <c r="B21" s="188" t="s">
        <v>244</v>
      </c>
      <c r="C21" s="180">
        <v>85</v>
      </c>
      <c r="D21" s="180">
        <v>85</v>
      </c>
      <c r="E21" s="185">
        <f>Tabla2[[#This Row],[Clientes Atendidos]]-Tabla2[[#This Row],[Completadas a Tiempo]]</f>
        <v>0</v>
      </c>
      <c r="F21" s="188">
        <f>IFERROR(Tabla2[[#This Row],[Completadas a Tiempo]]/Tabla2[[#This Row],[Clientes Atendidos]]," ")</f>
        <v>1</v>
      </c>
    </row>
    <row r="22" spans="2:6" x14ac:dyDescent="0.3">
      <c r="B22" s="188" t="s">
        <v>213</v>
      </c>
      <c r="C22" s="180">
        <v>58</v>
      </c>
      <c r="D22" s="185">
        <v>58</v>
      </c>
      <c r="E22" s="180">
        <f>Tabla2[[#This Row],[Clientes Atendidos]]-Tabla2[[#This Row],[Completadas a Tiempo]]</f>
        <v>0</v>
      </c>
      <c r="F22" s="188">
        <f>IFERROR(Tabla2[[#This Row],[Completadas a Tiempo]]/Tabla2[[#This Row],[Clientes Atendidos]]," ")</f>
        <v>1</v>
      </c>
    </row>
    <row r="23" spans="2:6" x14ac:dyDescent="0.3">
      <c r="B23" s="188" t="s">
        <v>216</v>
      </c>
      <c r="C23" s="185">
        <v>2</v>
      </c>
      <c r="D23" s="185">
        <v>1</v>
      </c>
      <c r="E23" s="180">
        <f>Tabla2[[#This Row],[Clientes Atendidos]]-Tabla2[[#This Row],[Completadas a Tiempo]]</f>
        <v>1</v>
      </c>
      <c r="F23" s="188">
        <f>IFERROR(Tabla2[[#This Row],[Completadas a Tiempo]]/Tabla2[[#This Row],[Clientes Atendidos]]," ")</f>
        <v>0.5</v>
      </c>
    </row>
    <row r="24" spans="2:6" x14ac:dyDescent="0.3">
      <c r="B24" s="188" t="s">
        <v>222</v>
      </c>
      <c r="C24" s="186">
        <v>180</v>
      </c>
      <c r="D24" s="187">
        <v>180</v>
      </c>
      <c r="E24" s="186">
        <f>Tabla2[[#This Row],[Clientes Atendidos]]-Tabla2[[#This Row],[Completadas a Tiempo]]</f>
        <v>0</v>
      </c>
      <c r="F24" s="188">
        <f>IFERROR(Tabla2[[#This Row],[Completadas a Tiempo]]/Tabla2[[#This Row],[Clientes Atendidos]]," ")</f>
        <v>1</v>
      </c>
    </row>
    <row r="25" spans="2:6" x14ac:dyDescent="0.3">
      <c r="B25" s="188" t="s">
        <v>206</v>
      </c>
      <c r="C25" s="186">
        <v>0</v>
      </c>
      <c r="D25" s="186">
        <v>0</v>
      </c>
      <c r="E25" s="186">
        <f>Tabla2[[#This Row],[Clientes Atendidos]]-Tabla2[[#This Row],[Completadas a Tiempo]]</f>
        <v>0</v>
      </c>
      <c r="F25" s="188" t="str">
        <f>IFERROR(Tabla2[[#This Row],[Completadas a Tiempo]]/Tabla2[[#This Row],[Clientes Atendidos]]," ")</f>
        <v xml:space="preserve"> </v>
      </c>
    </row>
  </sheetData>
  <mergeCells count="2">
    <mergeCell ref="B2:F3"/>
    <mergeCell ref="B4:F4"/>
  </mergeCells>
  <pageMargins left="0.7" right="0.7" top="0.75" bottom="0.75" header="0.3" footer="0.3"/>
  <pageSetup scale="50" orientation="landscape" r:id="rId1"/>
  <ignoredErrors>
    <ignoredError sqref="F8" calculatedColumn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8"/>
  <sheetViews>
    <sheetView showGridLines="0" view="pageBreakPreview" zoomScale="55" zoomScaleNormal="85" zoomScaleSheetLayoutView="55" workbookViewId="0">
      <selection activeCell="H6" sqref="H6:J13"/>
    </sheetView>
  </sheetViews>
  <sheetFormatPr baseColWidth="10" defaultRowHeight="14.4" x14ac:dyDescent="0.3"/>
  <cols>
    <col min="1" max="1" width="8.33203125" customWidth="1"/>
    <col min="2" max="2" width="40.88671875" bestFit="1" customWidth="1"/>
    <col min="3" max="3" width="12.21875" customWidth="1"/>
    <col min="4" max="4" width="15.6640625" customWidth="1"/>
    <col min="5" max="5" width="17.88671875" customWidth="1"/>
    <col min="6" max="6" width="13.88671875" bestFit="1" customWidth="1"/>
    <col min="7" max="7" width="10" customWidth="1"/>
    <col min="8" max="8" width="54.88671875" customWidth="1"/>
    <col min="9" max="9" width="12.44140625" customWidth="1"/>
    <col min="10" max="10" width="15.21875" customWidth="1"/>
    <col min="11" max="11" width="14.6640625" bestFit="1" customWidth="1"/>
    <col min="12" max="12" width="13.88671875" bestFit="1" customWidth="1"/>
    <col min="14" max="14" width="15.33203125" customWidth="1"/>
  </cols>
  <sheetData>
    <row r="1" spans="1:13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3" ht="20.399999999999999" customHeight="1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3" ht="22.8" x14ac:dyDescent="0.3">
      <c r="A3" s="217" t="s">
        <v>248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t="s">
        <v>201</v>
      </c>
    </row>
    <row r="5" spans="1:13" ht="15" thickBot="1" x14ac:dyDescent="0.35"/>
    <row r="6" spans="1:13" ht="42" customHeight="1" thickTop="1" thickBot="1" x14ac:dyDescent="0.4">
      <c r="B6" s="123" t="s">
        <v>1</v>
      </c>
      <c r="C6" s="123" t="s">
        <v>145</v>
      </c>
      <c r="D6" s="123" t="s">
        <v>146</v>
      </c>
      <c r="E6" s="123" t="s">
        <v>147</v>
      </c>
      <c r="F6" s="123" t="s">
        <v>2</v>
      </c>
      <c r="G6" s="1"/>
    </row>
    <row r="7" spans="1:13" ht="19.2" thickTop="1" thickBot="1" x14ac:dyDescent="0.4">
      <c r="B7" s="124" t="s">
        <v>128</v>
      </c>
      <c r="C7" s="141">
        <v>0</v>
      </c>
      <c r="D7" s="141" t="s">
        <v>94</v>
      </c>
      <c r="E7" s="141">
        <v>0</v>
      </c>
      <c r="F7" s="141">
        <f>IFERROR(AVERAGE(C7:E7)," ")</f>
        <v>0</v>
      </c>
      <c r="G7" s="1"/>
    </row>
    <row r="8" spans="1:13" ht="19.2" thickTop="1" thickBot="1" x14ac:dyDescent="0.4">
      <c r="B8" s="124" t="s">
        <v>3</v>
      </c>
      <c r="C8" s="141">
        <v>0</v>
      </c>
      <c r="D8" s="141" t="s">
        <v>94</v>
      </c>
      <c r="E8" s="141">
        <v>0</v>
      </c>
      <c r="F8" s="141">
        <f t="shared" ref="F8:F13" si="0">IFERROR(AVERAGE(C8:E8)," ")</f>
        <v>0</v>
      </c>
      <c r="G8" s="1"/>
    </row>
    <row r="9" spans="1:13" ht="19.2" thickTop="1" thickBot="1" x14ac:dyDescent="0.4">
      <c r="B9" s="124" t="s">
        <v>4</v>
      </c>
      <c r="C9" s="141">
        <v>0</v>
      </c>
      <c r="D9" s="141" t="s">
        <v>94</v>
      </c>
      <c r="E9" s="141" t="s">
        <v>94</v>
      </c>
      <c r="F9" s="141">
        <f t="shared" si="0"/>
        <v>0</v>
      </c>
      <c r="G9" s="1"/>
    </row>
    <row r="10" spans="1:13" ht="33" customHeight="1" thickTop="1" thickBot="1" x14ac:dyDescent="0.4">
      <c r="B10" s="125" t="s">
        <v>5</v>
      </c>
      <c r="C10" s="141">
        <v>3496</v>
      </c>
      <c r="D10" s="141" t="s">
        <v>94</v>
      </c>
      <c r="E10" s="141">
        <v>116</v>
      </c>
      <c r="F10" s="141">
        <f t="shared" si="0"/>
        <v>1806</v>
      </c>
      <c r="G10" s="1"/>
    </row>
    <row r="11" spans="1:13" ht="19.2" thickTop="1" thickBot="1" x14ac:dyDescent="0.4">
      <c r="B11" s="124" t="s">
        <v>97</v>
      </c>
      <c r="C11" s="141">
        <v>5</v>
      </c>
      <c r="D11" s="141">
        <v>3</v>
      </c>
      <c r="E11" s="141">
        <v>100</v>
      </c>
      <c r="F11" s="141">
        <f t="shared" si="0"/>
        <v>36</v>
      </c>
      <c r="G11" s="1"/>
    </row>
    <row r="12" spans="1:13" ht="19.2" thickTop="1" thickBot="1" x14ac:dyDescent="0.4">
      <c r="B12" s="125" t="s">
        <v>129</v>
      </c>
      <c r="C12" s="141">
        <v>0</v>
      </c>
      <c r="D12" s="141" t="s">
        <v>94</v>
      </c>
      <c r="E12" s="141">
        <v>0</v>
      </c>
      <c r="F12" s="141">
        <f t="shared" si="0"/>
        <v>0</v>
      </c>
      <c r="G12" s="1"/>
    </row>
    <row r="13" spans="1:13" ht="36" thickTop="1" thickBot="1" x14ac:dyDescent="0.4">
      <c r="B13" s="125" t="s">
        <v>130</v>
      </c>
      <c r="C13" s="141">
        <v>49</v>
      </c>
      <c r="D13" s="141">
        <v>42</v>
      </c>
      <c r="E13" s="141">
        <v>14</v>
      </c>
      <c r="F13" s="141">
        <f t="shared" si="0"/>
        <v>35</v>
      </c>
      <c r="G13" s="1"/>
    </row>
    <row r="14" spans="1:13" ht="18.600000000000001" thickTop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18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8" x14ac:dyDescent="0.35">
      <c r="C16" s="212">
        <v>46054</v>
      </c>
      <c r="D16" s="212">
        <v>46081</v>
      </c>
      <c r="G16" s="1"/>
      <c r="H16" s="1"/>
      <c r="I16" s="1"/>
      <c r="J16" s="2"/>
      <c r="K16" s="2"/>
      <c r="L16" s="2"/>
    </row>
    <row r="17" spans="1:1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3"/>
    </row>
    <row r="18" spans="1:12" ht="18" x14ac:dyDescent="0.35">
      <c r="H18" s="1"/>
    </row>
    <row r="38" spans="3:8" x14ac:dyDescent="0.3">
      <c r="D38">
        <v>545</v>
      </c>
    </row>
    <row r="39" spans="3:8" x14ac:dyDescent="0.3">
      <c r="C39" s="5"/>
      <c r="D39" s="5"/>
      <c r="E39" s="5"/>
      <c r="F39" s="5"/>
      <c r="H39">
        <v>0</v>
      </c>
    </row>
    <row r="40" spans="3:8" x14ac:dyDescent="0.3">
      <c r="C40" s="5"/>
      <c r="D40" s="5"/>
      <c r="E40" s="5"/>
      <c r="F40" s="5"/>
    </row>
    <row r="41" spans="3:8" x14ac:dyDescent="0.3">
      <c r="C41" s="5"/>
      <c r="D41" s="5"/>
      <c r="E41" s="5"/>
      <c r="F41" s="5"/>
    </row>
    <row r="42" spans="3:8" x14ac:dyDescent="0.3">
      <c r="C42" s="5"/>
      <c r="D42" s="5"/>
      <c r="E42" s="5"/>
      <c r="F42" s="5"/>
    </row>
    <row r="43" spans="3:8" x14ac:dyDescent="0.3">
      <c r="C43" s="5"/>
      <c r="D43" s="5"/>
      <c r="E43" s="5"/>
      <c r="F43" s="5"/>
    </row>
    <row r="44" spans="3:8" x14ac:dyDescent="0.3">
      <c r="C44" s="5"/>
      <c r="D44" s="5"/>
      <c r="E44" s="5"/>
      <c r="F44" s="5"/>
    </row>
    <row r="45" spans="3:8" x14ac:dyDescent="0.3">
      <c r="C45" s="5"/>
      <c r="D45" s="5"/>
      <c r="E45" s="5"/>
      <c r="F45" s="5"/>
    </row>
    <row r="46" spans="3:8" x14ac:dyDescent="0.3">
      <c r="C46" s="5"/>
      <c r="D46" s="5"/>
      <c r="E46" s="5"/>
      <c r="F46" s="5"/>
    </row>
    <row r="47" spans="3:8" x14ac:dyDescent="0.3">
      <c r="C47" s="5"/>
      <c r="D47" s="5"/>
      <c r="E47" s="5"/>
      <c r="F47" s="5"/>
    </row>
    <row r="48" spans="3:8" x14ac:dyDescent="0.3">
      <c r="C48" s="5"/>
      <c r="D48" s="5"/>
      <c r="E48" s="5"/>
      <c r="F48" s="5"/>
    </row>
  </sheetData>
  <mergeCells count="2">
    <mergeCell ref="A1:L2"/>
    <mergeCell ref="A3:L3"/>
  </mergeCells>
  <phoneticPr fontId="22" type="noConversion"/>
  <pageMargins left="0" right="0" top="0.74803149606299213" bottom="0" header="0.31496062992125984" footer="0.31496062992125984"/>
  <pageSetup scale="56" orientation="landscape" r:id="rId1"/>
  <colBreaks count="1" manualBreakCount="1">
    <brk id="1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B434-6612-4B9E-AE63-B4EDE2685CB8}">
  <dimension ref="A1:T255"/>
  <sheetViews>
    <sheetView view="pageBreakPreview" topLeftCell="A5" zoomScaleNormal="85" zoomScaleSheetLayoutView="100" workbookViewId="0">
      <selection activeCell="N33" sqref="N33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4414062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1" thickBot="1" x14ac:dyDescent="0.4">
      <c r="B2" s="240" t="s">
        <v>19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76"/>
    </row>
    <row r="3" spans="2:20" s="9" customFormat="1" ht="21.6" thickTop="1" thickBot="1" x14ac:dyDescent="0.4">
      <c r="B3" s="240" t="s">
        <v>154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77"/>
    </row>
    <row r="4" spans="2:20" s="9" customFormat="1" ht="17.399999999999999" customHeight="1" thickTop="1" x14ac:dyDescent="0.3">
      <c r="H4" s="241"/>
      <c r="I4" s="241"/>
    </row>
    <row r="5" spans="2:20" s="9" customFormat="1" ht="21" thickBot="1" x14ac:dyDescent="0.4">
      <c r="B5" s="240" t="s">
        <v>20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</row>
    <row r="6" spans="2:20" s="9" customFormat="1" ht="21" thickTop="1" x14ac:dyDescent="0.35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2:20" s="9" customFormat="1" ht="21" thickBot="1" x14ac:dyDescent="0.4"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2:20" s="9" customFormat="1" ht="21.6" thickTop="1" thickBot="1" x14ac:dyDescent="0.35">
      <c r="B8" s="99" t="s">
        <v>161</v>
      </c>
      <c r="C8" s="132">
        <v>20</v>
      </c>
      <c r="D8" s="132">
        <v>25</v>
      </c>
      <c r="E8" s="132">
        <v>30</v>
      </c>
      <c r="F8" s="132">
        <v>35</v>
      </c>
      <c r="G8" s="132">
        <v>40</v>
      </c>
      <c r="H8" s="132">
        <v>45</v>
      </c>
      <c r="I8" s="132">
        <v>50</v>
      </c>
      <c r="J8" s="132">
        <v>55</v>
      </c>
      <c r="K8" s="132">
        <v>60</v>
      </c>
      <c r="L8" s="132">
        <v>65</v>
      </c>
      <c r="M8" s="132">
        <v>70</v>
      </c>
      <c r="N8" s="132">
        <v>75</v>
      </c>
      <c r="O8" s="132">
        <v>80</v>
      </c>
    </row>
    <row r="9" spans="2:20" s="9" customFormat="1" ht="31.2" customHeight="1" thickTop="1" thickBot="1" x14ac:dyDescent="0.35">
      <c r="B9" s="99" t="s">
        <v>21</v>
      </c>
      <c r="C9" s="113">
        <v>0.5</v>
      </c>
      <c r="D9" s="114">
        <v>0.75</v>
      </c>
      <c r="E9" s="115">
        <v>1</v>
      </c>
      <c r="F9" s="114">
        <v>1.5</v>
      </c>
      <c r="G9" s="115">
        <v>2</v>
      </c>
      <c r="H9" s="116">
        <v>3</v>
      </c>
      <c r="I9" s="115">
        <v>4</v>
      </c>
      <c r="J9" s="115">
        <v>6</v>
      </c>
      <c r="K9" s="115">
        <v>8</v>
      </c>
      <c r="L9" s="116">
        <v>10</v>
      </c>
      <c r="M9" s="116">
        <v>12</v>
      </c>
      <c r="N9" s="116">
        <v>16</v>
      </c>
      <c r="O9" s="115">
        <v>20</v>
      </c>
      <c r="P9" s="117" t="s">
        <v>22</v>
      </c>
      <c r="T9" s="13"/>
    </row>
    <row r="10" spans="2:20" s="9" customFormat="1" ht="18.600000000000001" thickTop="1" thickBot="1" x14ac:dyDescent="0.35">
      <c r="B10" s="85" t="s">
        <v>145</v>
      </c>
      <c r="C10" s="118">
        <v>37</v>
      </c>
      <c r="D10" s="118">
        <v>16</v>
      </c>
      <c r="E10" s="118">
        <v>3</v>
      </c>
      <c r="F10" s="118">
        <v>5</v>
      </c>
      <c r="G10" s="118">
        <v>17</v>
      </c>
      <c r="H10" s="118">
        <v>24</v>
      </c>
      <c r="I10" s="118">
        <v>15</v>
      </c>
      <c r="J10" s="118">
        <v>14</v>
      </c>
      <c r="K10" s="118" t="s">
        <v>94</v>
      </c>
      <c r="L10" s="118" t="s">
        <v>94</v>
      </c>
      <c r="M10" s="118" t="s">
        <v>94</v>
      </c>
      <c r="N10" s="118" t="s">
        <v>94</v>
      </c>
      <c r="O10" s="118" t="s">
        <v>94</v>
      </c>
      <c r="P10" s="119">
        <f>SUM(C10:O10)</f>
        <v>131</v>
      </c>
    </row>
    <row r="11" spans="2:20" s="9" customFormat="1" ht="18.600000000000001" thickTop="1" thickBot="1" x14ac:dyDescent="0.35">
      <c r="B11" s="85" t="s">
        <v>146</v>
      </c>
      <c r="C11" s="118">
        <v>35</v>
      </c>
      <c r="D11" s="118">
        <v>18</v>
      </c>
      <c r="E11" s="118">
        <v>1</v>
      </c>
      <c r="F11" s="118" t="s">
        <v>94</v>
      </c>
      <c r="G11" s="118">
        <v>25</v>
      </c>
      <c r="H11" s="118">
        <v>12</v>
      </c>
      <c r="I11" s="118">
        <v>15</v>
      </c>
      <c r="J11" s="118">
        <v>9</v>
      </c>
      <c r="K11" s="118" t="s">
        <v>94</v>
      </c>
      <c r="L11" s="118" t="s">
        <v>94</v>
      </c>
      <c r="M11" s="118" t="s">
        <v>94</v>
      </c>
      <c r="N11" s="118" t="s">
        <v>94</v>
      </c>
      <c r="O11" s="118" t="s">
        <v>94</v>
      </c>
      <c r="P11" s="119">
        <f t="shared" ref="P11:P12" si="0">SUM(C11:O11)</f>
        <v>115</v>
      </c>
    </row>
    <row r="12" spans="2:20" s="9" customFormat="1" ht="18.600000000000001" thickTop="1" thickBot="1" x14ac:dyDescent="0.35">
      <c r="B12" s="85" t="s">
        <v>147</v>
      </c>
      <c r="C12" s="118">
        <v>46</v>
      </c>
      <c r="D12" s="118">
        <v>15</v>
      </c>
      <c r="E12" s="118">
        <v>1</v>
      </c>
      <c r="F12" s="118">
        <v>1</v>
      </c>
      <c r="G12" s="118">
        <v>13</v>
      </c>
      <c r="H12" s="118">
        <v>14</v>
      </c>
      <c r="I12" s="118">
        <v>11</v>
      </c>
      <c r="J12" s="118">
        <v>3</v>
      </c>
      <c r="K12" s="118">
        <v>6</v>
      </c>
      <c r="L12" s="118" t="s">
        <v>94</v>
      </c>
      <c r="M12" s="118" t="s">
        <v>94</v>
      </c>
      <c r="N12" s="118" t="s">
        <v>94</v>
      </c>
      <c r="O12" s="118" t="s">
        <v>94</v>
      </c>
      <c r="P12" s="119">
        <f t="shared" si="0"/>
        <v>110</v>
      </c>
    </row>
    <row r="13" spans="2:20" s="9" customFormat="1" ht="16.2" thickTop="1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>
      <c r="B16" s="133" t="s">
        <v>21</v>
      </c>
      <c r="C16" s="133" t="s">
        <v>162</v>
      </c>
      <c r="D16" s="133" t="s">
        <v>145</v>
      </c>
      <c r="E16" s="133" t="s">
        <v>146</v>
      </c>
      <c r="F16" s="133" t="s">
        <v>147</v>
      </c>
    </row>
    <row r="17" spans="2:6" s="9" customFormat="1" ht="15.6" x14ac:dyDescent="0.3">
      <c r="B17" s="134">
        <v>0.5</v>
      </c>
      <c r="C17" s="135">
        <v>20</v>
      </c>
      <c r="D17" s="133">
        <v>37</v>
      </c>
      <c r="E17" s="133">
        <v>35</v>
      </c>
      <c r="F17" s="133">
        <v>46</v>
      </c>
    </row>
    <row r="18" spans="2:6" s="9" customFormat="1" ht="15.6" x14ac:dyDescent="0.3">
      <c r="B18" s="134">
        <v>0.75</v>
      </c>
      <c r="C18" s="135">
        <v>25</v>
      </c>
      <c r="D18" s="133">
        <v>16</v>
      </c>
      <c r="E18" s="133">
        <v>18</v>
      </c>
      <c r="F18" s="133">
        <v>15</v>
      </c>
    </row>
    <row r="19" spans="2:6" s="9" customFormat="1" ht="15.6" x14ac:dyDescent="0.3">
      <c r="B19" s="133">
        <v>1</v>
      </c>
      <c r="C19" s="135">
        <v>30</v>
      </c>
      <c r="D19" s="133">
        <v>3</v>
      </c>
      <c r="E19" s="133">
        <v>1</v>
      </c>
      <c r="F19" s="133">
        <v>1</v>
      </c>
    </row>
    <row r="20" spans="2:6" s="9" customFormat="1" ht="15.6" x14ac:dyDescent="0.3">
      <c r="B20" s="134">
        <v>1.5</v>
      </c>
      <c r="C20" s="135">
        <v>35</v>
      </c>
      <c r="D20" s="133">
        <v>5</v>
      </c>
      <c r="E20" s="133" t="s">
        <v>94</v>
      </c>
      <c r="F20" s="133">
        <v>1</v>
      </c>
    </row>
    <row r="21" spans="2:6" s="9" customFormat="1" ht="15.6" x14ac:dyDescent="0.3">
      <c r="B21" s="133">
        <v>2</v>
      </c>
      <c r="C21" s="135">
        <v>40</v>
      </c>
      <c r="D21" s="133">
        <v>17</v>
      </c>
      <c r="E21" s="133">
        <v>25</v>
      </c>
      <c r="F21" s="133">
        <v>13</v>
      </c>
    </row>
    <row r="22" spans="2:6" s="9" customFormat="1" ht="15.6" x14ac:dyDescent="0.3">
      <c r="B22" s="133">
        <v>3</v>
      </c>
      <c r="C22" s="135">
        <v>45</v>
      </c>
      <c r="D22" s="133">
        <v>24</v>
      </c>
      <c r="E22" s="133">
        <v>12</v>
      </c>
      <c r="F22" s="133">
        <v>14</v>
      </c>
    </row>
    <row r="23" spans="2:6" s="9" customFormat="1" ht="15.6" x14ac:dyDescent="0.3">
      <c r="B23" s="133">
        <v>4</v>
      </c>
      <c r="C23" s="135">
        <v>50</v>
      </c>
      <c r="D23" s="133">
        <v>15</v>
      </c>
      <c r="E23" s="133">
        <v>15</v>
      </c>
      <c r="F23" s="133">
        <v>11</v>
      </c>
    </row>
    <row r="24" spans="2:6" s="9" customFormat="1" ht="15.6" x14ac:dyDescent="0.3">
      <c r="B24" s="133">
        <v>6</v>
      </c>
      <c r="C24" s="135">
        <v>55</v>
      </c>
      <c r="D24" s="133">
        <v>14</v>
      </c>
      <c r="E24" s="133">
        <v>9</v>
      </c>
      <c r="F24" s="133">
        <v>3</v>
      </c>
    </row>
    <row r="25" spans="2:6" s="9" customFormat="1" ht="15.6" x14ac:dyDescent="0.3">
      <c r="B25" s="133">
        <v>8</v>
      </c>
      <c r="C25" s="135">
        <v>60</v>
      </c>
      <c r="D25" s="133"/>
      <c r="E25" s="133"/>
      <c r="F25" s="133">
        <v>6</v>
      </c>
    </row>
    <row r="26" spans="2:6" s="9" customFormat="1" ht="15.6" x14ac:dyDescent="0.3">
      <c r="B26" s="133">
        <v>10</v>
      </c>
      <c r="C26" s="135">
        <v>65</v>
      </c>
      <c r="D26" s="133"/>
      <c r="E26" s="133"/>
      <c r="F26" s="133"/>
    </row>
    <row r="27" spans="2:6" s="9" customFormat="1" ht="15.6" x14ac:dyDescent="0.3">
      <c r="B27" s="133">
        <v>12</v>
      </c>
      <c r="C27" s="135">
        <v>70</v>
      </c>
      <c r="D27" s="133"/>
      <c r="E27" s="133"/>
      <c r="F27" s="133"/>
    </row>
    <row r="28" spans="2:6" s="9" customFormat="1" ht="15.6" x14ac:dyDescent="0.3">
      <c r="B28" s="133">
        <v>16</v>
      </c>
      <c r="C28" s="135">
        <v>75</v>
      </c>
      <c r="D28" s="133"/>
      <c r="E28" s="133"/>
      <c r="F28" s="133"/>
    </row>
    <row r="29" spans="2:6" s="9" customFormat="1" ht="15.6" x14ac:dyDescent="0.3">
      <c r="B29" s="133">
        <v>20</v>
      </c>
      <c r="C29" s="135">
        <v>80</v>
      </c>
      <c r="D29" s="133"/>
      <c r="E29" s="133"/>
      <c r="F29" s="133"/>
    </row>
    <row r="30" spans="2:6" s="9" customFormat="1" ht="15.6" x14ac:dyDescent="0.3"/>
    <row r="31" spans="2:6" s="9" customFormat="1" ht="15.6" x14ac:dyDescent="0.3"/>
    <row r="32" spans="2:6" s="9" customFormat="1" ht="15.6" x14ac:dyDescent="0.3"/>
    <row r="33" spans="1:1" s="9" customFormat="1" ht="15.6" x14ac:dyDescent="0.3">
      <c r="A33" s="9" t="s">
        <v>163</v>
      </c>
    </row>
    <row r="34" spans="1:1" s="9" customFormat="1" ht="15.6" x14ac:dyDescent="0.3"/>
    <row r="35" spans="1:1" s="9" customFormat="1" ht="15.6" x14ac:dyDescent="0.3"/>
    <row r="36" spans="1:1" s="9" customFormat="1" ht="15.6" x14ac:dyDescent="0.3"/>
    <row r="37" spans="1:1" s="9" customFormat="1" ht="15.6" x14ac:dyDescent="0.3"/>
    <row r="38" spans="1:1" s="9" customFormat="1" ht="15.6" x14ac:dyDescent="0.3"/>
    <row r="39" spans="1:1" s="9" customFormat="1" ht="15.6" x14ac:dyDescent="0.3"/>
    <row r="40" spans="1:1" s="9" customFormat="1" ht="15.6" x14ac:dyDescent="0.3"/>
    <row r="41" spans="1:1" s="9" customFormat="1" ht="15.6" x14ac:dyDescent="0.3"/>
    <row r="42" spans="1:1" s="9" customFormat="1" ht="15.6" x14ac:dyDescent="0.3"/>
    <row r="43" spans="1:1" s="9" customFormat="1" ht="15.6" x14ac:dyDescent="0.3"/>
    <row r="44" spans="1:1" s="9" customFormat="1" ht="15.6" x14ac:dyDescent="0.3"/>
    <row r="45" spans="1:1" s="9" customFormat="1" ht="15.6" x14ac:dyDescent="0.3"/>
    <row r="46" spans="1:1" s="9" customFormat="1" ht="15.6" x14ac:dyDescent="0.3"/>
    <row r="47" spans="1:1" s="9" customFormat="1" ht="15.6" x14ac:dyDescent="0.3"/>
    <row r="48" spans="1:1" s="9" customFormat="1" ht="15.6" x14ac:dyDescent="0.3"/>
    <row r="49" spans="2:18" s="9" customFormat="1" ht="15.6" x14ac:dyDescent="0.3"/>
    <row r="50" spans="2:18" s="9" customFormat="1" ht="15.6" x14ac:dyDescent="0.3"/>
    <row r="51" spans="2:18" s="9" customFormat="1" ht="15.6" x14ac:dyDescent="0.3"/>
    <row r="52" spans="2:18" s="9" customFormat="1" ht="15.6" x14ac:dyDescent="0.3"/>
    <row r="53" spans="2:18" s="9" customFormat="1" ht="15.6" x14ac:dyDescent="0.3"/>
    <row r="54" spans="2:18" s="9" customFormat="1" ht="15.6" x14ac:dyDescent="0.3"/>
    <row r="55" spans="2:18" s="9" customFormat="1" ht="15.6" x14ac:dyDescent="0.3"/>
    <row r="56" spans="2:18" s="9" customFormat="1" ht="15.6" x14ac:dyDescent="0.3"/>
    <row r="57" spans="2:18" s="9" customFormat="1" ht="15.6" x14ac:dyDescent="0.3"/>
    <row r="58" spans="2:18" s="9" customFormat="1" ht="22.8" customHeight="1" thickBot="1" x14ac:dyDescent="0.35">
      <c r="B58" s="235" t="s">
        <v>23</v>
      </c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</row>
    <row r="59" spans="2:18" s="9" customFormat="1" ht="16.2" thickTop="1" x14ac:dyDescent="0.3"/>
    <row r="60" spans="2:18" s="9" customFormat="1" ht="15" customHeight="1" thickBot="1" x14ac:dyDescent="0.35"/>
    <row r="61" spans="2:18" s="9" customFormat="1" ht="30.75" customHeight="1" thickTop="1" thickBot="1" x14ac:dyDescent="0.35">
      <c r="B61" s="108" t="s">
        <v>12</v>
      </c>
      <c r="C61" s="108" t="s">
        <v>24</v>
      </c>
      <c r="D61" s="108">
        <v>0.5</v>
      </c>
      <c r="E61" s="108">
        <v>0.75</v>
      </c>
      <c r="F61" s="109">
        <v>1</v>
      </c>
      <c r="G61" s="110">
        <v>1.5</v>
      </c>
      <c r="H61" s="109">
        <v>2</v>
      </c>
      <c r="I61" s="109">
        <v>3</v>
      </c>
      <c r="J61" s="109">
        <v>4</v>
      </c>
      <c r="K61" s="109">
        <v>6</v>
      </c>
      <c r="L61" s="109">
        <v>8</v>
      </c>
      <c r="M61" s="109">
        <v>10</v>
      </c>
      <c r="N61" s="109">
        <v>12</v>
      </c>
      <c r="O61" s="109">
        <v>16</v>
      </c>
      <c r="P61" s="109">
        <v>20</v>
      </c>
      <c r="Q61" s="109">
        <v>24</v>
      </c>
      <c r="R61" s="108" t="s">
        <v>25</v>
      </c>
    </row>
    <row r="62" spans="2:18" s="9" customFormat="1" ht="22.2" customHeight="1" thickTop="1" thickBot="1" x14ac:dyDescent="0.35">
      <c r="B62" s="236" t="s">
        <v>145</v>
      </c>
      <c r="C62" s="90" t="s">
        <v>125</v>
      </c>
      <c r="D62" s="111" t="s">
        <v>94</v>
      </c>
      <c r="E62" s="111" t="s">
        <v>94</v>
      </c>
      <c r="F62" s="111" t="s">
        <v>94</v>
      </c>
      <c r="G62" s="111" t="s">
        <v>94</v>
      </c>
      <c r="H62" s="111">
        <v>1</v>
      </c>
      <c r="I62" s="111">
        <v>1</v>
      </c>
      <c r="J62" s="111">
        <v>3</v>
      </c>
      <c r="K62" s="111">
        <v>1</v>
      </c>
      <c r="L62" s="111" t="s">
        <v>94</v>
      </c>
      <c r="M62" s="111" t="s">
        <v>94</v>
      </c>
      <c r="N62" s="111" t="s">
        <v>94</v>
      </c>
      <c r="O62" s="111" t="s">
        <v>94</v>
      </c>
      <c r="P62" s="111" t="s">
        <v>94</v>
      </c>
      <c r="Q62" s="111" t="s">
        <v>94</v>
      </c>
      <c r="R62" s="112">
        <f>SUM(D62:Q62)</f>
        <v>6</v>
      </c>
    </row>
    <row r="63" spans="2:18" s="9" customFormat="1" ht="22.2" customHeight="1" thickTop="1" thickBot="1" x14ac:dyDescent="0.35">
      <c r="B63" s="237"/>
      <c r="C63" s="90" t="s">
        <v>127</v>
      </c>
      <c r="D63" s="111" t="s">
        <v>94</v>
      </c>
      <c r="E63" s="111" t="s">
        <v>94</v>
      </c>
      <c r="F63" s="111" t="s">
        <v>94</v>
      </c>
      <c r="G63" s="111" t="s">
        <v>94</v>
      </c>
      <c r="H63" s="111" t="s">
        <v>94</v>
      </c>
      <c r="I63" s="111">
        <v>4</v>
      </c>
      <c r="J63" s="111">
        <v>3</v>
      </c>
      <c r="K63" s="111" t="s">
        <v>94</v>
      </c>
      <c r="L63" s="111" t="s">
        <v>94</v>
      </c>
      <c r="M63" s="111" t="s">
        <v>94</v>
      </c>
      <c r="N63" s="111" t="s">
        <v>94</v>
      </c>
      <c r="O63" s="111" t="s">
        <v>94</v>
      </c>
      <c r="P63" s="111" t="s">
        <v>94</v>
      </c>
      <c r="Q63" s="111" t="s">
        <v>94</v>
      </c>
      <c r="R63" s="112">
        <f t="shared" ref="R63:R92" si="1">SUM(D63:Q63)</f>
        <v>7</v>
      </c>
    </row>
    <row r="64" spans="2:18" s="9" customFormat="1" ht="22.2" customHeight="1" thickTop="1" thickBot="1" x14ac:dyDescent="0.35">
      <c r="B64" s="237"/>
      <c r="C64" s="90" t="s">
        <v>26</v>
      </c>
      <c r="D64" s="111" t="s">
        <v>94</v>
      </c>
      <c r="E64" s="111">
        <v>14</v>
      </c>
      <c r="F64" s="111">
        <v>12</v>
      </c>
      <c r="G64" s="111">
        <v>4</v>
      </c>
      <c r="H64" s="111">
        <v>2</v>
      </c>
      <c r="I64" s="111" t="s">
        <v>94</v>
      </c>
      <c r="J64" s="111" t="s">
        <v>94</v>
      </c>
      <c r="K64" s="111" t="s">
        <v>94</v>
      </c>
      <c r="L64" s="111" t="s">
        <v>94</v>
      </c>
      <c r="M64" s="111" t="s">
        <v>94</v>
      </c>
      <c r="N64" s="111" t="s">
        <v>94</v>
      </c>
      <c r="O64" s="111" t="s">
        <v>94</v>
      </c>
      <c r="P64" s="111" t="s">
        <v>94</v>
      </c>
      <c r="Q64" s="111" t="s">
        <v>94</v>
      </c>
      <c r="R64" s="112">
        <f t="shared" si="1"/>
        <v>32</v>
      </c>
    </row>
    <row r="65" spans="2:18" s="9" customFormat="1" ht="22.2" customHeight="1" thickTop="1" thickBot="1" x14ac:dyDescent="0.35">
      <c r="B65" s="237"/>
      <c r="C65" s="90" t="s">
        <v>99</v>
      </c>
      <c r="D65" s="111" t="s">
        <v>94</v>
      </c>
      <c r="E65" s="111" t="s">
        <v>94</v>
      </c>
      <c r="F65" s="111" t="s">
        <v>94</v>
      </c>
      <c r="G65" s="111" t="s">
        <v>94</v>
      </c>
      <c r="H65" s="111">
        <v>9</v>
      </c>
      <c r="I65" s="111">
        <v>14</v>
      </c>
      <c r="J65" s="111">
        <v>11</v>
      </c>
      <c r="K65" s="111">
        <v>12</v>
      </c>
      <c r="L65" s="111" t="s">
        <v>94</v>
      </c>
      <c r="M65" s="111" t="s">
        <v>94</v>
      </c>
      <c r="N65" s="111" t="s">
        <v>94</v>
      </c>
      <c r="O65" s="111" t="s">
        <v>94</v>
      </c>
      <c r="P65" s="111" t="s">
        <v>94</v>
      </c>
      <c r="Q65" s="111" t="s">
        <v>94</v>
      </c>
      <c r="R65" s="112">
        <f t="shared" si="1"/>
        <v>46</v>
      </c>
    </row>
    <row r="66" spans="2:18" s="9" customFormat="1" ht="22.2" customHeight="1" thickTop="1" thickBot="1" x14ac:dyDescent="0.35">
      <c r="B66" s="237"/>
      <c r="C66" s="90" t="s">
        <v>120</v>
      </c>
      <c r="D66" s="111" t="s">
        <v>94</v>
      </c>
      <c r="E66" s="111" t="s">
        <v>94</v>
      </c>
      <c r="F66" s="111" t="s">
        <v>94</v>
      </c>
      <c r="G66" s="111" t="s">
        <v>94</v>
      </c>
      <c r="H66" s="111" t="s">
        <v>94</v>
      </c>
      <c r="I66" s="111" t="s">
        <v>94</v>
      </c>
      <c r="J66" s="111" t="s">
        <v>94</v>
      </c>
      <c r="K66" s="111">
        <v>7</v>
      </c>
      <c r="L66" s="111" t="s">
        <v>94</v>
      </c>
      <c r="M66" s="111" t="s">
        <v>94</v>
      </c>
      <c r="N66" s="111" t="s">
        <v>94</v>
      </c>
      <c r="O66" s="111" t="s">
        <v>94</v>
      </c>
      <c r="P66" s="111" t="s">
        <v>94</v>
      </c>
      <c r="Q66" s="111" t="s">
        <v>94</v>
      </c>
      <c r="R66" s="112">
        <f t="shared" si="1"/>
        <v>7</v>
      </c>
    </row>
    <row r="67" spans="2:18" s="9" customFormat="1" ht="22.2" customHeight="1" thickTop="1" thickBot="1" x14ac:dyDescent="0.35">
      <c r="B67" s="237"/>
      <c r="C67" s="90" t="s">
        <v>126</v>
      </c>
      <c r="D67" s="111" t="s">
        <v>94</v>
      </c>
      <c r="E67" s="111" t="s">
        <v>94</v>
      </c>
      <c r="F67" s="111" t="s">
        <v>94</v>
      </c>
      <c r="G67" s="111" t="s">
        <v>94</v>
      </c>
      <c r="H67" s="111">
        <v>13</v>
      </c>
      <c r="I67" s="111">
        <v>20</v>
      </c>
      <c r="J67" s="111">
        <v>10</v>
      </c>
      <c r="K67" s="111" t="s">
        <v>94</v>
      </c>
      <c r="L67" s="111" t="s">
        <v>94</v>
      </c>
      <c r="M67" s="111" t="s">
        <v>94</v>
      </c>
      <c r="N67" s="111" t="s">
        <v>94</v>
      </c>
      <c r="O67" s="111" t="s">
        <v>94</v>
      </c>
      <c r="P67" s="111" t="s">
        <v>94</v>
      </c>
      <c r="Q67" s="111" t="s">
        <v>94</v>
      </c>
      <c r="R67" s="112">
        <f t="shared" si="1"/>
        <v>43</v>
      </c>
    </row>
    <row r="68" spans="2:18" s="9" customFormat="1" ht="22.2" customHeight="1" thickTop="1" thickBot="1" x14ac:dyDescent="0.35">
      <c r="B68" s="237"/>
      <c r="C68" s="90" t="s">
        <v>95</v>
      </c>
      <c r="D68" s="111">
        <v>17</v>
      </c>
      <c r="E68" s="111">
        <v>8</v>
      </c>
      <c r="F68" s="111">
        <v>2</v>
      </c>
      <c r="G68" s="111">
        <v>2</v>
      </c>
      <c r="H68" s="111">
        <v>2</v>
      </c>
      <c r="I68" s="111">
        <v>4</v>
      </c>
      <c r="J68" s="111">
        <v>3</v>
      </c>
      <c r="K68" s="111" t="s">
        <v>94</v>
      </c>
      <c r="L68" s="111" t="s">
        <v>94</v>
      </c>
      <c r="M68" s="111" t="s">
        <v>94</v>
      </c>
      <c r="N68" s="111" t="s">
        <v>94</v>
      </c>
      <c r="O68" s="111" t="s">
        <v>94</v>
      </c>
      <c r="P68" s="111" t="s">
        <v>94</v>
      </c>
      <c r="Q68" s="111" t="s">
        <v>94</v>
      </c>
      <c r="R68" s="112">
        <f t="shared" si="1"/>
        <v>38</v>
      </c>
    </row>
    <row r="69" spans="2:18" s="9" customFormat="1" ht="22.2" customHeight="1" thickTop="1" thickBot="1" x14ac:dyDescent="0.35">
      <c r="B69" s="237"/>
      <c r="C69" s="90" t="s">
        <v>96</v>
      </c>
      <c r="D69" s="111">
        <v>12</v>
      </c>
      <c r="E69" s="111">
        <v>11</v>
      </c>
      <c r="F69" s="111" t="s">
        <v>94</v>
      </c>
      <c r="G69" s="111">
        <v>3</v>
      </c>
      <c r="H69" s="111">
        <v>2</v>
      </c>
      <c r="I69" s="111">
        <v>2</v>
      </c>
      <c r="J69" s="111" t="s">
        <v>94</v>
      </c>
      <c r="K69" s="111" t="s">
        <v>94</v>
      </c>
      <c r="L69" s="111" t="s">
        <v>94</v>
      </c>
      <c r="M69" s="111" t="s">
        <v>94</v>
      </c>
      <c r="N69" s="111" t="s">
        <v>94</v>
      </c>
      <c r="O69" s="111" t="s">
        <v>94</v>
      </c>
      <c r="P69" s="111" t="s">
        <v>94</v>
      </c>
      <c r="Q69" s="111" t="s">
        <v>94</v>
      </c>
      <c r="R69" s="112">
        <f t="shared" si="1"/>
        <v>30</v>
      </c>
    </row>
    <row r="70" spans="2:18" s="9" customFormat="1" ht="16.8" thickTop="1" thickBot="1" x14ac:dyDescent="0.35">
      <c r="B70" s="237"/>
      <c r="C70" s="90" t="s">
        <v>100</v>
      </c>
      <c r="D70" s="111">
        <v>15</v>
      </c>
      <c r="E70" s="111">
        <v>17</v>
      </c>
      <c r="F70" s="111">
        <v>4</v>
      </c>
      <c r="G70" s="111" t="s">
        <v>94</v>
      </c>
      <c r="H70" s="111" t="s">
        <v>94</v>
      </c>
      <c r="I70" s="111" t="s">
        <v>94</v>
      </c>
      <c r="J70" s="111" t="s">
        <v>94</v>
      </c>
      <c r="K70" s="111" t="s">
        <v>94</v>
      </c>
      <c r="L70" s="111" t="s">
        <v>94</v>
      </c>
      <c r="M70" s="111" t="s">
        <v>94</v>
      </c>
      <c r="N70" s="111" t="s">
        <v>94</v>
      </c>
      <c r="O70" s="111" t="s">
        <v>94</v>
      </c>
      <c r="P70" s="111" t="s">
        <v>94</v>
      </c>
      <c r="Q70" s="111" t="s">
        <v>94</v>
      </c>
      <c r="R70" s="112">
        <f t="shared" si="1"/>
        <v>36</v>
      </c>
    </row>
    <row r="71" spans="2:18" s="9" customFormat="1" ht="27.6" customHeight="1" thickTop="1" thickBot="1" x14ac:dyDescent="0.35">
      <c r="B71" s="238" t="s">
        <v>146</v>
      </c>
      <c r="C71" s="90" t="s">
        <v>125</v>
      </c>
      <c r="D71" s="111" t="s">
        <v>94</v>
      </c>
      <c r="E71" s="111" t="s">
        <v>94</v>
      </c>
      <c r="F71" s="111" t="s">
        <v>94</v>
      </c>
      <c r="G71" s="111" t="s">
        <v>94</v>
      </c>
      <c r="H71" s="111" t="s">
        <v>94</v>
      </c>
      <c r="I71" s="111">
        <v>2</v>
      </c>
      <c r="J71" s="111" t="s">
        <v>94</v>
      </c>
      <c r="K71" s="111">
        <v>1</v>
      </c>
      <c r="L71" s="111" t="s">
        <v>94</v>
      </c>
      <c r="M71" s="111" t="s">
        <v>94</v>
      </c>
      <c r="N71" s="111" t="s">
        <v>94</v>
      </c>
      <c r="O71" s="111">
        <v>1</v>
      </c>
      <c r="P71" s="111" t="s">
        <v>94</v>
      </c>
      <c r="Q71" s="111" t="s">
        <v>94</v>
      </c>
      <c r="R71" s="112">
        <f t="shared" si="1"/>
        <v>4</v>
      </c>
    </row>
    <row r="72" spans="2:18" s="9" customFormat="1" ht="16.8" customHeight="1" thickTop="1" thickBot="1" x14ac:dyDescent="0.35">
      <c r="B72" s="239"/>
      <c r="C72" s="90" t="s">
        <v>127</v>
      </c>
      <c r="D72" s="111" t="s">
        <v>94</v>
      </c>
      <c r="E72" s="111" t="s">
        <v>94</v>
      </c>
      <c r="F72" s="111" t="s">
        <v>94</v>
      </c>
      <c r="G72" s="111" t="s">
        <v>94</v>
      </c>
      <c r="H72" s="111" t="s">
        <v>94</v>
      </c>
      <c r="I72" s="111">
        <v>2</v>
      </c>
      <c r="J72" s="111">
        <v>2</v>
      </c>
      <c r="K72" s="111" t="s">
        <v>94</v>
      </c>
      <c r="L72" s="111">
        <v>1</v>
      </c>
      <c r="M72" s="111" t="s">
        <v>94</v>
      </c>
      <c r="N72" s="111" t="s">
        <v>94</v>
      </c>
      <c r="O72" s="111" t="s">
        <v>94</v>
      </c>
      <c r="P72" s="111" t="s">
        <v>94</v>
      </c>
      <c r="Q72" s="111" t="s">
        <v>94</v>
      </c>
      <c r="R72" s="112">
        <f t="shared" si="1"/>
        <v>5</v>
      </c>
    </row>
    <row r="73" spans="2:18" s="9" customFormat="1" ht="16.8" customHeight="1" thickTop="1" thickBot="1" x14ac:dyDescent="0.35">
      <c r="B73" s="239"/>
      <c r="C73" s="90" t="s">
        <v>26</v>
      </c>
      <c r="D73" s="111">
        <v>12</v>
      </c>
      <c r="E73" s="111">
        <v>5</v>
      </c>
      <c r="F73" s="111" t="s">
        <v>94</v>
      </c>
      <c r="G73" s="111" t="s">
        <v>94</v>
      </c>
      <c r="H73" s="111" t="s">
        <v>94</v>
      </c>
      <c r="I73" s="111">
        <v>3</v>
      </c>
      <c r="J73" s="111" t="s">
        <v>94</v>
      </c>
      <c r="K73" s="111" t="s">
        <v>94</v>
      </c>
      <c r="L73" s="111" t="s">
        <v>94</v>
      </c>
      <c r="M73" s="111" t="s">
        <v>94</v>
      </c>
      <c r="N73" s="111" t="s">
        <v>94</v>
      </c>
      <c r="O73" s="111" t="s">
        <v>94</v>
      </c>
      <c r="P73" s="111" t="s">
        <v>94</v>
      </c>
      <c r="Q73" s="111" t="s">
        <v>94</v>
      </c>
      <c r="R73" s="112">
        <f t="shared" si="1"/>
        <v>20</v>
      </c>
    </row>
    <row r="74" spans="2:18" s="9" customFormat="1" ht="16.8" customHeight="1" thickTop="1" thickBot="1" x14ac:dyDescent="0.35">
      <c r="B74" s="239"/>
      <c r="C74" s="90" t="s">
        <v>148</v>
      </c>
      <c r="D74" s="111" t="s">
        <v>94</v>
      </c>
      <c r="E74" s="111" t="s">
        <v>94</v>
      </c>
      <c r="F74" s="111" t="s">
        <v>94</v>
      </c>
      <c r="G74" s="111" t="s">
        <v>94</v>
      </c>
      <c r="H74" s="111" t="s">
        <v>94</v>
      </c>
      <c r="I74" s="111" t="s">
        <v>94</v>
      </c>
      <c r="J74" s="111" t="s">
        <v>94</v>
      </c>
      <c r="K74" s="111" t="s">
        <v>94</v>
      </c>
      <c r="L74" s="111" t="s">
        <v>94</v>
      </c>
      <c r="M74" s="111" t="s">
        <v>94</v>
      </c>
      <c r="N74" s="111" t="s">
        <v>94</v>
      </c>
      <c r="O74" s="111" t="s">
        <v>94</v>
      </c>
      <c r="P74" s="111" t="s">
        <v>94</v>
      </c>
      <c r="Q74" s="111">
        <v>3</v>
      </c>
      <c r="R74" s="112">
        <f t="shared" si="1"/>
        <v>3</v>
      </c>
    </row>
    <row r="75" spans="2:18" s="9" customFormat="1" ht="16.8" customHeight="1" thickTop="1" thickBot="1" x14ac:dyDescent="0.35">
      <c r="B75" s="239"/>
      <c r="C75" s="90" t="s">
        <v>99</v>
      </c>
      <c r="D75" s="111" t="s">
        <v>94</v>
      </c>
      <c r="E75" s="111" t="s">
        <v>94</v>
      </c>
      <c r="F75" s="111" t="s">
        <v>94</v>
      </c>
      <c r="G75" s="111" t="s">
        <v>94</v>
      </c>
      <c r="H75" s="111">
        <v>8</v>
      </c>
      <c r="I75" s="111">
        <v>12</v>
      </c>
      <c r="J75" s="111">
        <v>15</v>
      </c>
      <c r="K75" s="111" t="s">
        <v>94</v>
      </c>
      <c r="L75" s="111" t="s">
        <v>94</v>
      </c>
      <c r="M75" s="111">
        <v>10</v>
      </c>
      <c r="N75" s="111" t="s">
        <v>94</v>
      </c>
      <c r="O75" s="111">
        <v>2</v>
      </c>
      <c r="P75" s="111">
        <v>1</v>
      </c>
      <c r="Q75" s="111" t="s">
        <v>94</v>
      </c>
      <c r="R75" s="112">
        <f t="shared" si="1"/>
        <v>48</v>
      </c>
    </row>
    <row r="76" spans="2:18" s="9" customFormat="1" ht="16.8" customHeight="1" thickTop="1" thickBot="1" x14ac:dyDescent="0.35">
      <c r="B76" s="239"/>
      <c r="C76" s="90" t="s">
        <v>120</v>
      </c>
      <c r="D76" s="111" t="s">
        <v>94</v>
      </c>
      <c r="E76" s="111" t="s">
        <v>94</v>
      </c>
      <c r="F76" s="111" t="s">
        <v>94</v>
      </c>
      <c r="G76" s="111" t="s">
        <v>94</v>
      </c>
      <c r="H76" s="111" t="s">
        <v>94</v>
      </c>
      <c r="I76" s="111" t="s">
        <v>94</v>
      </c>
      <c r="J76" s="111" t="s">
        <v>94</v>
      </c>
      <c r="K76" s="111">
        <v>3</v>
      </c>
      <c r="L76" s="111" t="s">
        <v>94</v>
      </c>
      <c r="M76" s="111" t="s">
        <v>94</v>
      </c>
      <c r="N76" s="111" t="s">
        <v>94</v>
      </c>
      <c r="O76" s="111" t="s">
        <v>94</v>
      </c>
      <c r="P76" s="111">
        <v>1</v>
      </c>
      <c r="Q76" s="111" t="s">
        <v>94</v>
      </c>
      <c r="R76" s="112">
        <f t="shared" si="1"/>
        <v>4</v>
      </c>
    </row>
    <row r="77" spans="2:18" s="9" customFormat="1" ht="16.8" customHeight="1" thickTop="1" thickBot="1" x14ac:dyDescent="0.35">
      <c r="B77" s="239"/>
      <c r="C77" s="90" t="s">
        <v>126</v>
      </c>
      <c r="D77" s="111" t="s">
        <v>94</v>
      </c>
      <c r="E77" s="111" t="s">
        <v>94</v>
      </c>
      <c r="F77" s="111" t="s">
        <v>94</v>
      </c>
      <c r="G77" s="111" t="s">
        <v>94</v>
      </c>
      <c r="H77" s="111">
        <v>8</v>
      </c>
      <c r="I77" s="111">
        <v>7</v>
      </c>
      <c r="J77" s="111">
        <v>5</v>
      </c>
      <c r="K77" s="111" t="s">
        <v>94</v>
      </c>
      <c r="L77" s="111" t="s">
        <v>94</v>
      </c>
      <c r="M77" s="111" t="s">
        <v>94</v>
      </c>
      <c r="N77" s="111" t="s">
        <v>94</v>
      </c>
      <c r="O77" s="111" t="s">
        <v>94</v>
      </c>
      <c r="P77" s="111" t="s">
        <v>94</v>
      </c>
      <c r="Q77" s="111" t="s">
        <v>94</v>
      </c>
      <c r="R77" s="112">
        <f t="shared" si="1"/>
        <v>20</v>
      </c>
    </row>
    <row r="78" spans="2:18" s="9" customFormat="1" ht="16.8" customHeight="1" thickTop="1" thickBot="1" x14ac:dyDescent="0.35">
      <c r="B78" s="239"/>
      <c r="C78" s="90" t="s">
        <v>95</v>
      </c>
      <c r="D78" s="111">
        <v>12</v>
      </c>
      <c r="E78" s="111">
        <v>5</v>
      </c>
      <c r="F78" s="111" t="s">
        <v>94</v>
      </c>
      <c r="G78" s="111" t="s">
        <v>94</v>
      </c>
      <c r="H78" s="111">
        <v>2</v>
      </c>
      <c r="I78" s="111">
        <v>2</v>
      </c>
      <c r="J78" s="111" t="s">
        <v>94</v>
      </c>
      <c r="K78" s="111">
        <v>1</v>
      </c>
      <c r="L78" s="111" t="s">
        <v>94</v>
      </c>
      <c r="M78" s="111" t="s">
        <v>94</v>
      </c>
      <c r="N78" s="111" t="s">
        <v>94</v>
      </c>
      <c r="O78" s="111" t="s">
        <v>94</v>
      </c>
      <c r="P78" s="111" t="s">
        <v>94</v>
      </c>
      <c r="Q78" s="111" t="s">
        <v>94</v>
      </c>
      <c r="R78" s="112">
        <f t="shared" si="1"/>
        <v>22</v>
      </c>
    </row>
    <row r="79" spans="2:18" s="9" customFormat="1" ht="16.8" customHeight="1" thickTop="1" thickBot="1" x14ac:dyDescent="0.35">
      <c r="B79" s="239"/>
      <c r="C79" s="90" t="s">
        <v>96</v>
      </c>
      <c r="D79" s="111">
        <v>11</v>
      </c>
      <c r="E79" s="111">
        <v>7</v>
      </c>
      <c r="F79" s="111" t="s">
        <v>94</v>
      </c>
      <c r="G79" s="111" t="s">
        <v>94</v>
      </c>
      <c r="H79" s="111">
        <v>3</v>
      </c>
      <c r="I79" s="111">
        <v>2</v>
      </c>
      <c r="J79" s="111" t="s">
        <v>94</v>
      </c>
      <c r="K79" s="111" t="s">
        <v>94</v>
      </c>
      <c r="L79" s="111" t="s">
        <v>94</v>
      </c>
      <c r="M79" s="111" t="s">
        <v>94</v>
      </c>
      <c r="N79" s="111" t="s">
        <v>94</v>
      </c>
      <c r="O79" s="111" t="s">
        <v>94</v>
      </c>
      <c r="P79" s="111" t="s">
        <v>94</v>
      </c>
      <c r="Q79" s="111" t="s">
        <v>94</v>
      </c>
      <c r="R79" s="112">
        <f t="shared" si="1"/>
        <v>23</v>
      </c>
    </row>
    <row r="80" spans="2:18" s="9" customFormat="1" ht="16.8" customHeight="1" thickTop="1" thickBot="1" x14ac:dyDescent="0.35">
      <c r="B80" s="239"/>
      <c r="C80" s="90" t="s">
        <v>100</v>
      </c>
      <c r="D80" s="111">
        <v>19</v>
      </c>
      <c r="E80" s="111">
        <v>16</v>
      </c>
      <c r="F80" s="111" t="s">
        <v>94</v>
      </c>
      <c r="G80" s="111" t="s">
        <v>94</v>
      </c>
      <c r="H80" s="111" t="s">
        <v>94</v>
      </c>
      <c r="I80" s="111" t="s">
        <v>94</v>
      </c>
      <c r="J80" s="111" t="s">
        <v>94</v>
      </c>
      <c r="K80" s="111" t="s">
        <v>94</v>
      </c>
      <c r="L80" s="111" t="s">
        <v>94</v>
      </c>
      <c r="M80" s="111" t="s">
        <v>94</v>
      </c>
      <c r="N80" s="111" t="s">
        <v>94</v>
      </c>
      <c r="O80" s="111" t="s">
        <v>94</v>
      </c>
      <c r="P80" s="111" t="s">
        <v>94</v>
      </c>
      <c r="Q80" s="111" t="s">
        <v>94</v>
      </c>
      <c r="R80" s="112">
        <f t="shared" si="1"/>
        <v>35</v>
      </c>
    </row>
    <row r="81" spans="2:18" s="9" customFormat="1" ht="16.8" thickTop="1" thickBot="1" x14ac:dyDescent="0.35">
      <c r="B81" s="238" t="s">
        <v>147</v>
      </c>
      <c r="C81" s="90" t="s">
        <v>125</v>
      </c>
      <c r="D81" s="111" t="s">
        <v>94</v>
      </c>
      <c r="E81" s="111" t="s">
        <v>94</v>
      </c>
      <c r="F81" s="111" t="s">
        <v>94</v>
      </c>
      <c r="G81" s="111" t="s">
        <v>94</v>
      </c>
      <c r="H81" s="111" t="s">
        <v>94</v>
      </c>
      <c r="I81" s="111">
        <v>3</v>
      </c>
      <c r="J81" s="111">
        <v>1</v>
      </c>
      <c r="K81" s="111" t="s">
        <v>94</v>
      </c>
      <c r="L81" s="111">
        <v>1</v>
      </c>
      <c r="M81" s="111" t="s">
        <v>94</v>
      </c>
      <c r="N81" s="111" t="s">
        <v>94</v>
      </c>
      <c r="O81" s="111" t="s">
        <v>94</v>
      </c>
      <c r="P81" s="111" t="s">
        <v>94</v>
      </c>
      <c r="Q81" s="111" t="s">
        <v>94</v>
      </c>
      <c r="R81" s="112">
        <f t="shared" si="1"/>
        <v>5</v>
      </c>
    </row>
    <row r="82" spans="2:18" s="9" customFormat="1" ht="16.8" customHeight="1" thickTop="1" thickBot="1" x14ac:dyDescent="0.35">
      <c r="B82" s="239"/>
      <c r="C82" s="90" t="s">
        <v>150</v>
      </c>
      <c r="D82" s="111" t="s">
        <v>94</v>
      </c>
      <c r="E82" s="111" t="s">
        <v>94</v>
      </c>
      <c r="F82" s="111" t="s">
        <v>94</v>
      </c>
      <c r="G82" s="111" t="s">
        <v>94</v>
      </c>
      <c r="H82" s="111">
        <v>1</v>
      </c>
      <c r="I82" s="111" t="s">
        <v>94</v>
      </c>
      <c r="J82" s="111" t="s">
        <v>94</v>
      </c>
      <c r="K82" s="111" t="s">
        <v>94</v>
      </c>
      <c r="L82" s="111" t="s">
        <v>94</v>
      </c>
      <c r="M82" s="111" t="s">
        <v>94</v>
      </c>
      <c r="N82" s="111" t="s">
        <v>94</v>
      </c>
      <c r="O82" s="111" t="s">
        <v>94</v>
      </c>
      <c r="P82" s="111" t="s">
        <v>94</v>
      </c>
      <c r="Q82" s="111" t="s">
        <v>94</v>
      </c>
      <c r="R82" s="112">
        <f t="shared" si="1"/>
        <v>1</v>
      </c>
    </row>
    <row r="83" spans="2:18" s="9" customFormat="1" ht="16.8" customHeight="1" thickTop="1" thickBot="1" x14ac:dyDescent="0.35">
      <c r="B83" s="239"/>
      <c r="C83" s="90" t="s">
        <v>127</v>
      </c>
      <c r="D83" s="111" t="s">
        <v>94</v>
      </c>
      <c r="E83" s="111" t="s">
        <v>94</v>
      </c>
      <c r="F83" s="111" t="s">
        <v>94</v>
      </c>
      <c r="G83" s="111" t="s">
        <v>94</v>
      </c>
      <c r="H83" s="111" t="s">
        <v>94</v>
      </c>
      <c r="I83" s="111">
        <v>2</v>
      </c>
      <c r="J83" s="111">
        <v>1</v>
      </c>
      <c r="K83" s="111">
        <v>1</v>
      </c>
      <c r="L83" s="111">
        <v>2</v>
      </c>
      <c r="M83" s="111" t="s">
        <v>94</v>
      </c>
      <c r="N83" s="111" t="s">
        <v>94</v>
      </c>
      <c r="O83" s="111" t="s">
        <v>94</v>
      </c>
      <c r="P83" s="111" t="s">
        <v>94</v>
      </c>
      <c r="Q83" s="111" t="s">
        <v>94</v>
      </c>
      <c r="R83" s="112">
        <f t="shared" si="1"/>
        <v>6</v>
      </c>
    </row>
    <row r="84" spans="2:18" s="9" customFormat="1" ht="16.8" customHeight="1" thickTop="1" thickBot="1" x14ac:dyDescent="0.35">
      <c r="B84" s="239"/>
      <c r="C84" s="90" t="s">
        <v>151</v>
      </c>
      <c r="D84" s="111">
        <v>10</v>
      </c>
      <c r="E84" s="111">
        <v>6</v>
      </c>
      <c r="F84" s="111" t="s">
        <v>94</v>
      </c>
      <c r="G84" s="111" t="s">
        <v>94</v>
      </c>
      <c r="H84" s="111">
        <v>2</v>
      </c>
      <c r="I84" s="111">
        <v>8</v>
      </c>
      <c r="J84" s="111">
        <v>3</v>
      </c>
      <c r="K84" s="111">
        <v>1</v>
      </c>
      <c r="L84" s="111" t="s">
        <v>94</v>
      </c>
      <c r="M84" s="111" t="s">
        <v>94</v>
      </c>
      <c r="N84" s="111" t="s">
        <v>94</v>
      </c>
      <c r="O84" s="111" t="s">
        <v>94</v>
      </c>
      <c r="P84" s="111" t="s">
        <v>94</v>
      </c>
      <c r="Q84" s="111" t="s">
        <v>94</v>
      </c>
      <c r="R84" s="112">
        <f t="shared" si="1"/>
        <v>30</v>
      </c>
    </row>
    <row r="85" spans="2:18" s="9" customFormat="1" ht="16.8" customHeight="1" thickTop="1" thickBot="1" x14ac:dyDescent="0.35">
      <c r="B85" s="239"/>
      <c r="C85" s="90" t="s">
        <v>99</v>
      </c>
      <c r="D85" s="111">
        <v>14</v>
      </c>
      <c r="E85" s="111">
        <v>6</v>
      </c>
      <c r="F85" s="111" t="s">
        <v>94</v>
      </c>
      <c r="G85" s="111" t="s">
        <v>94</v>
      </c>
      <c r="H85" s="111">
        <v>5</v>
      </c>
      <c r="I85" s="111">
        <v>12</v>
      </c>
      <c r="J85" s="111">
        <v>10</v>
      </c>
      <c r="K85" s="111">
        <v>2</v>
      </c>
      <c r="L85" s="111">
        <v>4</v>
      </c>
      <c r="M85" s="111" t="s">
        <v>94</v>
      </c>
      <c r="N85" s="111" t="s">
        <v>94</v>
      </c>
      <c r="O85" s="111" t="s">
        <v>94</v>
      </c>
      <c r="P85" s="111">
        <v>2</v>
      </c>
      <c r="Q85" s="111" t="s">
        <v>94</v>
      </c>
      <c r="R85" s="112">
        <f t="shared" si="1"/>
        <v>55</v>
      </c>
    </row>
    <row r="86" spans="2:18" s="9" customFormat="1" ht="16.8" customHeight="1" thickTop="1" thickBot="1" x14ac:dyDescent="0.35">
      <c r="B86" s="239"/>
      <c r="C86" s="90" t="s">
        <v>152</v>
      </c>
      <c r="D86" s="111" t="s">
        <v>94</v>
      </c>
      <c r="E86" s="111" t="s">
        <v>94</v>
      </c>
      <c r="F86" s="111" t="s">
        <v>94</v>
      </c>
      <c r="G86" s="111" t="s">
        <v>94</v>
      </c>
      <c r="H86" s="111" t="s">
        <v>94</v>
      </c>
      <c r="I86" s="111">
        <v>2</v>
      </c>
      <c r="J86" s="111" t="s">
        <v>94</v>
      </c>
      <c r="K86" s="111" t="s">
        <v>94</v>
      </c>
      <c r="L86" s="111" t="s">
        <v>94</v>
      </c>
      <c r="M86" s="111" t="s">
        <v>94</v>
      </c>
      <c r="N86" s="111" t="s">
        <v>94</v>
      </c>
      <c r="O86" s="111" t="s">
        <v>94</v>
      </c>
      <c r="P86" s="111" t="s">
        <v>94</v>
      </c>
      <c r="Q86" s="111" t="s">
        <v>94</v>
      </c>
      <c r="R86" s="112">
        <f t="shared" si="1"/>
        <v>2</v>
      </c>
    </row>
    <row r="87" spans="2:18" s="9" customFormat="1" ht="16.8" customHeight="1" thickTop="1" thickBot="1" x14ac:dyDescent="0.35">
      <c r="B87" s="239"/>
      <c r="C87" s="90" t="s">
        <v>153</v>
      </c>
      <c r="D87" s="111">
        <v>6</v>
      </c>
      <c r="E87" s="111">
        <v>4</v>
      </c>
      <c r="F87" s="111" t="s">
        <v>94</v>
      </c>
      <c r="G87" s="111" t="s">
        <v>94</v>
      </c>
      <c r="H87" s="111" t="s">
        <v>94</v>
      </c>
      <c r="I87" s="111" t="s">
        <v>94</v>
      </c>
      <c r="J87" s="111" t="s">
        <v>94</v>
      </c>
      <c r="K87" s="111" t="s">
        <v>94</v>
      </c>
      <c r="L87" s="111" t="s">
        <v>94</v>
      </c>
      <c r="M87" s="111" t="s">
        <v>94</v>
      </c>
      <c r="N87" s="111" t="s">
        <v>94</v>
      </c>
      <c r="O87" s="111" t="s">
        <v>94</v>
      </c>
      <c r="P87" s="111" t="s">
        <v>94</v>
      </c>
      <c r="Q87" s="111" t="s">
        <v>94</v>
      </c>
      <c r="R87" s="112">
        <f t="shared" si="1"/>
        <v>10</v>
      </c>
    </row>
    <row r="88" spans="2:18" s="9" customFormat="1" ht="16.8" customHeight="1" thickTop="1" thickBot="1" x14ac:dyDescent="0.35">
      <c r="B88" s="239"/>
      <c r="C88" s="90" t="s">
        <v>120</v>
      </c>
      <c r="D88" s="111" t="s">
        <v>94</v>
      </c>
      <c r="E88" s="111" t="s">
        <v>94</v>
      </c>
      <c r="F88" s="111" t="s">
        <v>94</v>
      </c>
      <c r="G88" s="111" t="s">
        <v>94</v>
      </c>
      <c r="H88" s="111" t="s">
        <v>94</v>
      </c>
      <c r="I88" s="111" t="s">
        <v>94</v>
      </c>
      <c r="J88" s="111" t="s">
        <v>94</v>
      </c>
      <c r="K88" s="111">
        <v>2</v>
      </c>
      <c r="L88" s="111">
        <v>3</v>
      </c>
      <c r="M88" s="111" t="s">
        <v>94</v>
      </c>
      <c r="N88" s="111" t="s">
        <v>94</v>
      </c>
      <c r="O88" s="111" t="s">
        <v>94</v>
      </c>
      <c r="P88" s="111" t="s">
        <v>94</v>
      </c>
      <c r="Q88" s="111" t="s">
        <v>94</v>
      </c>
      <c r="R88" s="112">
        <f t="shared" si="1"/>
        <v>5</v>
      </c>
    </row>
    <row r="89" spans="2:18" s="9" customFormat="1" ht="16.8" customHeight="1" thickTop="1" thickBot="1" x14ac:dyDescent="0.35">
      <c r="B89" s="239"/>
      <c r="C89" s="90" t="s">
        <v>126</v>
      </c>
      <c r="D89" s="111" t="s">
        <v>94</v>
      </c>
      <c r="E89" s="111" t="s">
        <v>94</v>
      </c>
      <c r="F89" s="111" t="s">
        <v>94</v>
      </c>
      <c r="G89" s="111" t="s">
        <v>94</v>
      </c>
      <c r="H89" s="111">
        <v>6</v>
      </c>
      <c r="I89" s="111">
        <v>7</v>
      </c>
      <c r="J89" s="111">
        <v>5</v>
      </c>
      <c r="K89" s="111" t="s">
        <v>94</v>
      </c>
      <c r="L89" s="111" t="s">
        <v>94</v>
      </c>
      <c r="M89" s="111" t="s">
        <v>94</v>
      </c>
      <c r="N89" s="111" t="s">
        <v>94</v>
      </c>
      <c r="O89" s="111" t="s">
        <v>94</v>
      </c>
      <c r="P89" s="111" t="s">
        <v>94</v>
      </c>
      <c r="Q89" s="111" t="s">
        <v>94</v>
      </c>
      <c r="R89" s="112">
        <f t="shared" si="1"/>
        <v>18</v>
      </c>
    </row>
    <row r="90" spans="2:18" s="9" customFormat="1" ht="16.8" customHeight="1" thickTop="1" thickBot="1" x14ac:dyDescent="0.35">
      <c r="B90" s="239"/>
      <c r="C90" s="90" t="s">
        <v>95</v>
      </c>
      <c r="D90" s="111">
        <v>17</v>
      </c>
      <c r="E90" s="111">
        <v>5</v>
      </c>
      <c r="F90" s="111" t="s">
        <v>94</v>
      </c>
      <c r="G90" s="111" t="s">
        <v>94</v>
      </c>
      <c r="H90" s="111">
        <v>3</v>
      </c>
      <c r="I90" s="111" t="s">
        <v>94</v>
      </c>
      <c r="J90" s="111" t="s">
        <v>94</v>
      </c>
      <c r="K90" s="111" t="s">
        <v>94</v>
      </c>
      <c r="L90" s="111" t="s">
        <v>94</v>
      </c>
      <c r="M90" s="111" t="s">
        <v>94</v>
      </c>
      <c r="N90" s="111" t="s">
        <v>94</v>
      </c>
      <c r="O90" s="111" t="s">
        <v>94</v>
      </c>
      <c r="P90" s="111" t="s">
        <v>94</v>
      </c>
      <c r="Q90" s="111" t="s">
        <v>94</v>
      </c>
      <c r="R90" s="112">
        <f t="shared" si="1"/>
        <v>25</v>
      </c>
    </row>
    <row r="91" spans="2:18" s="9" customFormat="1" ht="16.8" customHeight="1" thickTop="1" thickBot="1" x14ac:dyDescent="0.35">
      <c r="B91" s="239"/>
      <c r="C91" s="90" t="s">
        <v>96</v>
      </c>
      <c r="D91" s="111">
        <v>6</v>
      </c>
      <c r="E91" s="111">
        <v>4</v>
      </c>
      <c r="F91" s="111" t="s">
        <v>94</v>
      </c>
      <c r="G91" s="111" t="s">
        <v>94</v>
      </c>
      <c r="H91" s="111">
        <v>1</v>
      </c>
      <c r="I91" s="111">
        <v>2</v>
      </c>
      <c r="J91" s="111" t="s">
        <v>94</v>
      </c>
      <c r="K91" s="111" t="s">
        <v>94</v>
      </c>
      <c r="L91" s="111" t="s">
        <v>94</v>
      </c>
      <c r="M91" s="111" t="s">
        <v>94</v>
      </c>
      <c r="N91" s="111" t="s">
        <v>94</v>
      </c>
      <c r="O91" s="111" t="s">
        <v>94</v>
      </c>
      <c r="P91" s="111" t="s">
        <v>94</v>
      </c>
      <c r="Q91" s="111" t="s">
        <v>94</v>
      </c>
      <c r="R91" s="112">
        <f t="shared" si="1"/>
        <v>13</v>
      </c>
    </row>
    <row r="92" spans="2:18" s="9" customFormat="1" ht="16.8" customHeight="1" thickTop="1" thickBot="1" x14ac:dyDescent="0.35">
      <c r="B92" s="239"/>
      <c r="C92" s="90" t="s">
        <v>100</v>
      </c>
      <c r="D92" s="111">
        <v>20</v>
      </c>
      <c r="E92" s="111">
        <v>16</v>
      </c>
      <c r="F92" s="111" t="s">
        <v>94</v>
      </c>
      <c r="G92" s="111" t="s">
        <v>94</v>
      </c>
      <c r="H92" s="111" t="s">
        <v>94</v>
      </c>
      <c r="I92" s="111" t="s">
        <v>94</v>
      </c>
      <c r="J92" s="111" t="s">
        <v>94</v>
      </c>
      <c r="K92" s="111" t="s">
        <v>94</v>
      </c>
      <c r="L92" s="111" t="s">
        <v>94</v>
      </c>
      <c r="M92" s="111" t="s">
        <v>94</v>
      </c>
      <c r="N92" s="111" t="s">
        <v>94</v>
      </c>
      <c r="O92" s="111" t="s">
        <v>94</v>
      </c>
      <c r="P92" s="111" t="s">
        <v>94</v>
      </c>
      <c r="Q92" s="111" t="s">
        <v>94</v>
      </c>
      <c r="R92" s="112">
        <f t="shared" si="1"/>
        <v>36</v>
      </c>
    </row>
    <row r="93" spans="2:18" s="9" customFormat="1" ht="16.2" thickTop="1" x14ac:dyDescent="0.3">
      <c r="G93" s="14"/>
      <c r="M93" s="14"/>
    </row>
    <row r="94" spans="2:18" s="9" customFormat="1" ht="15.6" x14ac:dyDescent="0.3"/>
    <row r="95" spans="2:18" s="9" customFormat="1" ht="15.6" x14ac:dyDescent="0.3"/>
    <row r="96" spans="2:18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</sheetData>
  <mergeCells count="8">
    <mergeCell ref="B71:B80"/>
    <mergeCell ref="B81:B92"/>
    <mergeCell ref="B2:P2"/>
    <mergeCell ref="B3:P3"/>
    <mergeCell ref="H4:I4"/>
    <mergeCell ref="B5:P5"/>
    <mergeCell ref="B58:R58"/>
    <mergeCell ref="B62:B70"/>
  </mergeCells>
  <phoneticPr fontId="22" type="noConversion"/>
  <pageMargins left="0.7" right="0.7" top="0.75" bottom="0.75" header="0.3" footer="0.3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70"/>
  <sheetViews>
    <sheetView topLeftCell="A22" zoomScale="55" zoomScaleNormal="55" workbookViewId="0">
      <selection activeCell="K19" sqref="K19"/>
    </sheetView>
  </sheetViews>
  <sheetFormatPr baseColWidth="10" defaultColWidth="11.44140625" defaultRowHeight="14.4" x14ac:dyDescent="0.3"/>
  <cols>
    <col min="1" max="1" width="7.109375" style="5" customWidth="1"/>
    <col min="2" max="2" width="27.44140625" style="5" bestFit="1" customWidth="1"/>
    <col min="3" max="3" width="11.33203125" style="5" customWidth="1"/>
    <col min="4" max="4" width="15.33203125" style="5" bestFit="1" customWidth="1"/>
    <col min="5" max="5" width="14.21875" style="5" bestFit="1" customWidth="1"/>
    <col min="6" max="6" width="13.109375" style="5" customWidth="1"/>
    <col min="7" max="7" width="3.88671875" style="5" customWidth="1"/>
    <col min="8" max="8" width="26.88671875" style="5" bestFit="1" customWidth="1"/>
    <col min="9" max="9" width="17.6640625" style="5" customWidth="1"/>
    <col min="10" max="10" width="12.5546875" style="5" customWidth="1"/>
    <col min="11" max="11" width="13.5546875" style="5" bestFit="1" customWidth="1"/>
    <col min="12" max="12" width="15.109375" style="5" customWidth="1"/>
    <col min="13" max="13" width="11.33203125" style="5" bestFit="1" customWidth="1"/>
    <col min="14" max="14" width="11" style="5" customWidth="1"/>
    <col min="15" max="15" width="9.6640625" style="5" customWidth="1"/>
    <col min="16" max="16384" width="11.44140625" style="5"/>
  </cols>
  <sheetData>
    <row r="2" spans="2:24" ht="25.8" x14ac:dyDescent="0.5">
      <c r="B2" s="218" t="s">
        <v>92</v>
      </c>
      <c r="C2" s="218"/>
      <c r="D2" s="218"/>
      <c r="E2" s="218"/>
      <c r="F2" s="218"/>
      <c r="G2" s="81"/>
      <c r="H2" s="81"/>
      <c r="I2" s="81"/>
      <c r="J2" s="81"/>
      <c r="K2" s="81"/>
      <c r="L2" s="81"/>
      <c r="M2" s="81"/>
      <c r="N2" s="81"/>
      <c r="O2" s="81"/>
    </row>
    <row r="3" spans="2:24" ht="18" x14ac:dyDescent="0.3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24" ht="37.200000000000003" customHeight="1" thickBot="1" x14ac:dyDescent="0.4">
      <c r="B4" s="82" t="s">
        <v>93</v>
      </c>
      <c r="C4" s="82" t="s">
        <v>145</v>
      </c>
      <c r="D4" s="82" t="s">
        <v>146</v>
      </c>
      <c r="E4" s="82" t="s">
        <v>147</v>
      </c>
      <c r="F4" s="83" t="s">
        <v>2</v>
      </c>
      <c r="H4" s="34"/>
      <c r="I4" s="34"/>
      <c r="U4" s="4"/>
      <c r="V4" s="4"/>
      <c r="W4" s="4"/>
      <c r="X4" s="4"/>
    </row>
    <row r="5" spans="2:24" ht="20.399999999999999" customHeight="1" thickTop="1" thickBot="1" x14ac:dyDescent="0.4">
      <c r="B5" s="78" t="s">
        <v>63</v>
      </c>
      <c r="C5" s="79">
        <v>94.21052631578948</v>
      </c>
      <c r="D5" s="79">
        <v>97.631578947368425</v>
      </c>
      <c r="E5" s="79">
        <v>98.32</v>
      </c>
      <c r="F5" s="79">
        <f t="shared" ref="F5:F30" si="0">IFERROR((AVERAGE(C5:E5)),"-")</f>
        <v>96.720701754385971</v>
      </c>
      <c r="H5" s="215"/>
      <c r="I5" s="191"/>
      <c r="J5" s="26"/>
      <c r="K5" s="26"/>
      <c r="L5" s="26"/>
    </row>
    <row r="6" spans="2:24" ht="20.399999999999999" customHeight="1" thickTop="1" thickBot="1" x14ac:dyDescent="0.4">
      <c r="B6" s="78" t="s">
        <v>64</v>
      </c>
      <c r="C6" s="79">
        <v>98.333333333333329</v>
      </c>
      <c r="D6" s="79">
        <v>96.666666666666671</v>
      </c>
      <c r="E6" s="79">
        <v>96.25</v>
      </c>
      <c r="F6" s="79">
        <f t="shared" si="0"/>
        <v>97.083333333333329</v>
      </c>
      <c r="H6" s="215"/>
      <c r="I6" s="191"/>
      <c r="J6" s="26"/>
      <c r="K6" s="26"/>
      <c r="L6" s="26"/>
    </row>
    <row r="7" spans="2:24" ht="20.399999999999999" customHeight="1" thickTop="1" thickBot="1" x14ac:dyDescent="0.4">
      <c r="B7" s="78" t="s">
        <v>86</v>
      </c>
      <c r="C7" s="79">
        <v>96.25</v>
      </c>
      <c r="D7" s="79">
        <v>100</v>
      </c>
      <c r="E7" s="79">
        <v>100</v>
      </c>
      <c r="F7" s="79">
        <f t="shared" si="0"/>
        <v>98.75</v>
      </c>
      <c r="H7" s="215"/>
      <c r="I7" s="191"/>
      <c r="J7" s="26"/>
      <c r="K7" s="26"/>
      <c r="L7" s="26"/>
    </row>
    <row r="8" spans="2:24" ht="20.399999999999999" customHeight="1" thickTop="1" thickBot="1" x14ac:dyDescent="0.4">
      <c r="B8" s="78" t="s">
        <v>87</v>
      </c>
      <c r="C8" s="79">
        <v>96.25</v>
      </c>
      <c r="D8" s="79">
        <v>100</v>
      </c>
      <c r="E8" s="79">
        <v>100</v>
      </c>
      <c r="F8" s="79">
        <f t="shared" si="0"/>
        <v>98.75</v>
      </c>
      <c r="H8" s="215"/>
      <c r="I8" s="191"/>
      <c r="J8" s="26"/>
      <c r="K8" s="26"/>
      <c r="L8" s="26"/>
    </row>
    <row r="9" spans="2:24" ht="20.399999999999999" customHeight="1" thickTop="1" thickBot="1" x14ac:dyDescent="0.4">
      <c r="B9" s="78" t="s">
        <v>142</v>
      </c>
      <c r="C9" s="79">
        <v>100</v>
      </c>
      <c r="D9" s="79" t="s">
        <v>94</v>
      </c>
      <c r="E9" s="79" t="s">
        <v>94</v>
      </c>
      <c r="F9" s="79">
        <f t="shared" si="0"/>
        <v>100</v>
      </c>
      <c r="H9" s="215"/>
      <c r="I9" s="191"/>
      <c r="J9" s="26"/>
      <c r="K9" s="26"/>
      <c r="L9" s="26"/>
    </row>
    <row r="10" spans="2:24" ht="20.399999999999999" customHeight="1" thickTop="1" thickBot="1" x14ac:dyDescent="0.4">
      <c r="B10" s="78" t="s">
        <v>143</v>
      </c>
      <c r="C10" s="79">
        <v>100</v>
      </c>
      <c r="D10" s="79">
        <v>100</v>
      </c>
      <c r="E10" s="79">
        <v>100</v>
      </c>
      <c r="F10" s="79">
        <f t="shared" si="0"/>
        <v>100</v>
      </c>
      <c r="H10" s="215"/>
      <c r="I10" s="191"/>
      <c r="J10" s="26"/>
      <c r="K10" s="26"/>
      <c r="L10" s="26"/>
    </row>
    <row r="11" spans="2:24" ht="20.399999999999999" customHeight="1" thickTop="1" thickBot="1" x14ac:dyDescent="0.4">
      <c r="B11" s="78" t="s">
        <v>88</v>
      </c>
      <c r="C11" s="79">
        <v>96.25</v>
      </c>
      <c r="D11" s="79">
        <v>93.333333333333329</v>
      </c>
      <c r="E11" s="79">
        <v>93</v>
      </c>
      <c r="F11" s="79">
        <f t="shared" si="0"/>
        <v>94.194444444444443</v>
      </c>
      <c r="H11" s="215"/>
      <c r="I11" s="191"/>
      <c r="J11" s="26"/>
      <c r="K11" s="26"/>
      <c r="L11" s="26"/>
    </row>
    <row r="12" spans="2:24" ht="20.399999999999999" customHeight="1" thickTop="1" thickBot="1" x14ac:dyDescent="0.4">
      <c r="B12" s="78" t="s">
        <v>65</v>
      </c>
      <c r="C12" s="79">
        <v>100</v>
      </c>
      <c r="D12" s="79">
        <v>100</v>
      </c>
      <c r="E12" s="79">
        <v>100</v>
      </c>
      <c r="F12" s="79">
        <f t="shared" si="0"/>
        <v>100</v>
      </c>
      <c r="H12" s="215"/>
      <c r="I12" s="191"/>
      <c r="J12" s="26"/>
      <c r="K12" s="26"/>
      <c r="L12" s="26"/>
    </row>
    <row r="13" spans="2:24" ht="20.399999999999999" customHeight="1" thickTop="1" thickBot="1" x14ac:dyDescent="0.4">
      <c r="B13" s="78" t="s">
        <v>144</v>
      </c>
      <c r="C13" s="79">
        <v>100</v>
      </c>
      <c r="D13" s="79">
        <v>93.333333333333329</v>
      </c>
      <c r="E13" s="79">
        <v>100</v>
      </c>
      <c r="F13" s="79">
        <f t="shared" si="0"/>
        <v>97.777777777777771</v>
      </c>
      <c r="H13" s="215"/>
      <c r="I13" s="191"/>
      <c r="J13" s="26"/>
      <c r="K13" s="26"/>
      <c r="L13" s="26"/>
    </row>
    <row r="14" spans="2:24" ht="20.399999999999999" customHeight="1" thickTop="1" thickBot="1" x14ac:dyDescent="0.4">
      <c r="B14" s="78" t="s">
        <v>121</v>
      </c>
      <c r="C14" s="79">
        <v>96.25</v>
      </c>
      <c r="D14" s="79">
        <v>95</v>
      </c>
      <c r="E14" s="79">
        <v>100</v>
      </c>
      <c r="F14" s="79">
        <f t="shared" si="0"/>
        <v>97.083333333333329</v>
      </c>
      <c r="H14" s="215"/>
      <c r="I14" s="191"/>
      <c r="J14" s="26"/>
      <c r="K14" s="26"/>
      <c r="L14" s="26"/>
    </row>
    <row r="15" spans="2:24" ht="20.399999999999999" customHeight="1" thickTop="1" thickBot="1" x14ac:dyDescent="0.4">
      <c r="B15" s="78" t="s">
        <v>66</v>
      </c>
      <c r="C15" s="79">
        <v>100</v>
      </c>
      <c r="D15" s="79">
        <v>100</v>
      </c>
      <c r="E15" s="79">
        <v>100</v>
      </c>
      <c r="F15" s="79">
        <f t="shared" si="0"/>
        <v>100</v>
      </c>
      <c r="H15" s="215"/>
      <c r="I15" s="191"/>
      <c r="J15" s="26"/>
      <c r="K15" s="26"/>
      <c r="L15" s="26"/>
    </row>
    <row r="16" spans="2:24" ht="20.399999999999999" customHeight="1" thickTop="1" thickBot="1" x14ac:dyDescent="0.4">
      <c r="B16" s="78" t="s">
        <v>185</v>
      </c>
      <c r="C16" s="79">
        <v>100</v>
      </c>
      <c r="D16" s="79">
        <v>100</v>
      </c>
      <c r="E16" s="79">
        <v>100</v>
      </c>
      <c r="F16" s="79">
        <f t="shared" si="0"/>
        <v>100</v>
      </c>
      <c r="H16" s="215"/>
      <c r="I16" s="191"/>
      <c r="J16" s="26"/>
      <c r="K16" s="26"/>
      <c r="L16" s="26"/>
    </row>
    <row r="17" spans="2:12" ht="20.399999999999999" customHeight="1" thickTop="1" thickBot="1" x14ac:dyDescent="0.4">
      <c r="B17" s="78" t="s">
        <v>102</v>
      </c>
      <c r="C17" s="79">
        <v>97.5</v>
      </c>
      <c r="D17" s="79">
        <v>100</v>
      </c>
      <c r="E17" s="79">
        <v>100</v>
      </c>
      <c r="F17" s="79">
        <f t="shared" si="0"/>
        <v>99.166666666666671</v>
      </c>
      <c r="H17" s="215"/>
      <c r="I17" s="191"/>
      <c r="J17" s="26"/>
      <c r="K17" s="26"/>
      <c r="L17" s="26"/>
    </row>
    <row r="18" spans="2:12" ht="20.399999999999999" customHeight="1" thickTop="1" thickBot="1" x14ac:dyDescent="0.4">
      <c r="B18" s="78" t="s">
        <v>192</v>
      </c>
      <c r="C18" s="79">
        <v>90</v>
      </c>
      <c r="D18" s="79">
        <v>90</v>
      </c>
      <c r="E18" s="79">
        <v>100</v>
      </c>
      <c r="F18" s="79">
        <f t="shared" si="0"/>
        <v>93.333333333333329</v>
      </c>
      <c r="H18" s="215"/>
      <c r="I18" s="192"/>
      <c r="J18" s="26"/>
      <c r="K18" s="26"/>
      <c r="L18" s="26"/>
    </row>
    <row r="19" spans="2:12" ht="20.399999999999999" customHeight="1" thickTop="1" thickBot="1" x14ac:dyDescent="0.4">
      <c r="B19" s="78" t="s">
        <v>89</v>
      </c>
      <c r="C19" s="79">
        <v>88.75</v>
      </c>
      <c r="D19" s="79">
        <v>91.25</v>
      </c>
      <c r="E19" s="79">
        <v>93.75</v>
      </c>
      <c r="F19" s="79">
        <f t="shared" si="0"/>
        <v>91.25</v>
      </c>
      <c r="H19" s="215"/>
      <c r="I19" s="191"/>
      <c r="J19" s="26"/>
      <c r="K19" s="26"/>
      <c r="L19" s="26"/>
    </row>
    <row r="20" spans="2:12" ht="20.399999999999999" customHeight="1" thickTop="1" thickBot="1" x14ac:dyDescent="0.4">
      <c r="B20" s="78" t="s">
        <v>67</v>
      </c>
      <c r="C20" s="79">
        <v>92.5</v>
      </c>
      <c r="D20" s="79">
        <v>95</v>
      </c>
      <c r="E20" s="79">
        <v>95</v>
      </c>
      <c r="F20" s="79">
        <f t="shared" si="0"/>
        <v>94.166666666666671</v>
      </c>
      <c r="H20" s="215"/>
      <c r="I20" s="191"/>
      <c r="J20" s="26"/>
      <c r="K20" s="26"/>
      <c r="L20" s="26"/>
    </row>
    <row r="21" spans="2:12" ht="20.399999999999999" customHeight="1" thickTop="1" thickBot="1" x14ac:dyDescent="0.4">
      <c r="B21" s="78" t="s">
        <v>98</v>
      </c>
      <c r="C21" s="79">
        <v>95</v>
      </c>
      <c r="D21" s="79">
        <v>90</v>
      </c>
      <c r="E21" s="79">
        <v>96</v>
      </c>
      <c r="F21" s="79">
        <f t="shared" si="0"/>
        <v>93.666666666666671</v>
      </c>
      <c r="H21" s="215"/>
      <c r="I21" s="191"/>
      <c r="J21" s="26"/>
      <c r="K21" s="26"/>
      <c r="L21" s="26"/>
    </row>
    <row r="22" spans="2:12" ht="20.399999999999999" customHeight="1" thickTop="1" thickBot="1" x14ac:dyDescent="0.4">
      <c r="B22" s="78" t="s">
        <v>68</v>
      </c>
      <c r="C22" s="79">
        <v>95</v>
      </c>
      <c r="D22" s="79">
        <v>95</v>
      </c>
      <c r="E22" s="79">
        <v>96</v>
      </c>
      <c r="F22" s="79">
        <f t="shared" si="0"/>
        <v>95.333333333333329</v>
      </c>
      <c r="H22" s="215"/>
      <c r="I22" s="191"/>
      <c r="J22" s="26"/>
      <c r="K22" s="26"/>
      <c r="L22" s="26"/>
    </row>
    <row r="23" spans="2:12" ht="20.399999999999999" customHeight="1" thickTop="1" thickBot="1" x14ac:dyDescent="0.4">
      <c r="B23" s="78" t="s">
        <v>123</v>
      </c>
      <c r="C23" s="79">
        <v>86.666666666666671</v>
      </c>
      <c r="D23" s="79">
        <v>85</v>
      </c>
      <c r="E23" s="79">
        <v>96</v>
      </c>
      <c r="F23" s="79">
        <f t="shared" si="0"/>
        <v>89.222222222222229</v>
      </c>
      <c r="H23" s="215"/>
      <c r="I23" s="191"/>
      <c r="J23" s="26"/>
      <c r="K23" s="26"/>
      <c r="L23" s="26"/>
    </row>
    <row r="24" spans="2:12" ht="20.399999999999999" customHeight="1" thickTop="1" thickBot="1" x14ac:dyDescent="0.4">
      <c r="B24" s="78" t="s">
        <v>69</v>
      </c>
      <c r="C24" s="79">
        <v>90</v>
      </c>
      <c r="D24" s="79">
        <v>100</v>
      </c>
      <c r="E24" s="79">
        <v>100</v>
      </c>
      <c r="F24" s="79">
        <f t="shared" si="0"/>
        <v>96.666666666666671</v>
      </c>
      <c r="H24" s="215"/>
      <c r="I24" s="191"/>
      <c r="J24" s="26"/>
      <c r="K24" s="26"/>
      <c r="L24" s="26"/>
    </row>
    <row r="25" spans="2:12" ht="20.399999999999999" customHeight="1" thickTop="1" thickBot="1" x14ac:dyDescent="0.4">
      <c r="B25" s="78" t="s">
        <v>195</v>
      </c>
      <c r="C25" s="79">
        <v>90</v>
      </c>
      <c r="D25" s="79">
        <v>100</v>
      </c>
      <c r="E25" s="79">
        <v>100</v>
      </c>
      <c r="F25" s="79">
        <f t="shared" si="0"/>
        <v>96.666666666666671</v>
      </c>
      <c r="H25" s="215"/>
      <c r="I25" s="191"/>
      <c r="J25" s="26"/>
      <c r="K25" s="26"/>
      <c r="L25" s="26"/>
    </row>
    <row r="26" spans="2:12" ht="20.399999999999999" customHeight="1" thickTop="1" thickBot="1" x14ac:dyDescent="0.4">
      <c r="B26" s="78" t="s">
        <v>186</v>
      </c>
      <c r="C26" s="79">
        <v>100</v>
      </c>
      <c r="D26" s="79">
        <v>90</v>
      </c>
      <c r="E26" s="79">
        <v>80</v>
      </c>
      <c r="F26" s="79">
        <f t="shared" si="0"/>
        <v>90</v>
      </c>
      <c r="H26" s="215"/>
      <c r="I26" s="191"/>
      <c r="J26" s="26"/>
      <c r="K26" s="26"/>
      <c r="L26" s="26"/>
    </row>
    <row r="27" spans="2:12" ht="20.399999999999999" customHeight="1" thickTop="1" thickBot="1" x14ac:dyDescent="0.4">
      <c r="B27" s="78" t="s">
        <v>197</v>
      </c>
      <c r="C27" s="79">
        <v>80</v>
      </c>
      <c r="D27" s="79">
        <v>80</v>
      </c>
      <c r="E27" s="79">
        <v>80</v>
      </c>
      <c r="F27" s="79">
        <f t="shared" si="0"/>
        <v>80</v>
      </c>
      <c r="H27" s="215"/>
      <c r="I27" s="191"/>
      <c r="J27" s="26"/>
      <c r="K27" s="26"/>
      <c r="L27" s="26"/>
    </row>
    <row r="28" spans="2:12" ht="20.399999999999999" customHeight="1" thickTop="1" thickBot="1" x14ac:dyDescent="0.4">
      <c r="B28" s="78" t="s">
        <v>90</v>
      </c>
      <c r="C28" s="79">
        <v>100</v>
      </c>
      <c r="D28" s="79">
        <v>100</v>
      </c>
      <c r="E28" s="79">
        <v>100</v>
      </c>
      <c r="F28" s="79">
        <f t="shared" si="0"/>
        <v>100</v>
      </c>
      <c r="H28" s="215"/>
      <c r="I28" s="191"/>
      <c r="J28" s="26"/>
      <c r="K28" s="26"/>
      <c r="L28" s="26"/>
    </row>
    <row r="29" spans="2:12" ht="20.399999999999999" customHeight="1" thickTop="1" thickBot="1" x14ac:dyDescent="0.4">
      <c r="B29" s="78" t="s">
        <v>122</v>
      </c>
      <c r="C29" s="79">
        <v>100</v>
      </c>
      <c r="D29" s="79">
        <v>100</v>
      </c>
      <c r="E29" s="79">
        <v>100</v>
      </c>
      <c r="F29" s="79">
        <f t="shared" si="0"/>
        <v>100</v>
      </c>
      <c r="H29" s="215"/>
      <c r="I29" s="191"/>
      <c r="J29" s="26"/>
      <c r="K29" s="26"/>
      <c r="L29" s="26"/>
    </row>
    <row r="30" spans="2:12" ht="20.399999999999999" customHeight="1" thickTop="1" thickBot="1" x14ac:dyDescent="0.4">
      <c r="B30" s="78" t="s">
        <v>70</v>
      </c>
      <c r="C30" s="79">
        <v>90</v>
      </c>
      <c r="D30" s="79">
        <v>100</v>
      </c>
      <c r="E30" s="79">
        <v>100</v>
      </c>
      <c r="F30" s="79">
        <f t="shared" si="0"/>
        <v>96.666666666666671</v>
      </c>
      <c r="H30" s="34"/>
      <c r="I30" s="191"/>
      <c r="J30" s="26"/>
      <c r="K30" s="26"/>
      <c r="L30" s="26"/>
    </row>
    <row r="31" spans="2:12" ht="18.600000000000001" thickTop="1" x14ac:dyDescent="0.3">
      <c r="B31" s="80" t="s">
        <v>25</v>
      </c>
      <c r="C31" s="178">
        <f>IFERROR(AVERAGE(C5:C30),"-")</f>
        <v>95.113866396761139</v>
      </c>
      <c r="D31" s="178">
        <f>IFERROR(AVERAGE(D5:D30),"-")</f>
        <v>95.688596491228068</v>
      </c>
      <c r="E31" s="178">
        <f>IFERROR(AVERAGE(E5:E30),"-")</f>
        <v>96.972799999999992</v>
      </c>
      <c r="F31" s="178">
        <f>IFERROR(AVERAGE(F5:F30),"-")</f>
        <v>96.019172289698616</v>
      </c>
      <c r="I31" s="192"/>
      <c r="L31" s="26"/>
    </row>
    <row r="32" spans="2:12" ht="18" x14ac:dyDescent="0.35">
      <c r="C32" s="35"/>
      <c r="D32" s="35"/>
      <c r="E32" s="35"/>
      <c r="F32" s="35"/>
      <c r="I32" s="26"/>
    </row>
    <row r="41" spans="20:20" x14ac:dyDescent="0.3">
      <c r="T41" s="30"/>
    </row>
    <row r="42" spans="20:20" x14ac:dyDescent="0.3">
      <c r="T42" s="30"/>
    </row>
    <row r="68" ht="16.5" customHeight="1" x14ac:dyDescent="0.3"/>
    <row r="69" ht="52.2" customHeight="1" x14ac:dyDescent="0.3"/>
    <row r="70" ht="69" customHeight="1" x14ac:dyDescent="0.3"/>
  </sheetData>
  <mergeCells count="1">
    <mergeCell ref="B2:F2"/>
  </mergeCells>
  <phoneticPr fontId="22" type="noConversion"/>
  <conditionalFormatting sqref="C5:F31">
    <cfRule type="cellIs" dxfId="2" priority="3" operator="lessThan">
      <formula>95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114"/>
  <sheetViews>
    <sheetView tabSelected="1" view="pageBreakPreview" zoomScale="55" zoomScaleNormal="70" zoomScaleSheetLayoutView="55" workbookViewId="0">
      <selection activeCell="C70" sqref="C70:R94"/>
    </sheetView>
  </sheetViews>
  <sheetFormatPr baseColWidth="10" defaultColWidth="11.44140625" defaultRowHeight="15.6" x14ac:dyDescent="0.3"/>
  <cols>
    <col min="1" max="1" width="0.33203125" style="9" customWidth="1"/>
    <col min="2" max="2" width="6.109375" style="9" customWidth="1"/>
    <col min="3" max="3" width="28.5546875" style="38" customWidth="1"/>
    <col min="4" max="4" width="18.109375" style="15" bestFit="1" customWidth="1"/>
    <col min="5" max="5" width="16.21875" style="15" bestFit="1" customWidth="1"/>
    <col min="6" max="6" width="15.6640625" style="15" bestFit="1" customWidth="1"/>
    <col min="7" max="7" width="14.88671875" style="15" bestFit="1" customWidth="1"/>
    <col min="8" max="8" width="17.109375" style="15" bestFit="1" customWidth="1"/>
    <col min="9" max="9" width="15.6640625" style="15" customWidth="1"/>
    <col min="10" max="10" width="17.44140625" style="15" customWidth="1"/>
    <col min="11" max="11" width="22.88671875" style="15" customWidth="1"/>
    <col min="12" max="12" width="12.6640625" style="15" customWidth="1"/>
    <col min="13" max="13" width="21.109375" style="15" customWidth="1"/>
    <col min="14" max="14" width="21.6640625" style="15" customWidth="1"/>
    <col min="15" max="15" width="19.77734375" style="9" customWidth="1"/>
    <col min="16" max="16" width="19.88671875" style="9" customWidth="1"/>
    <col min="17" max="17" width="26.77734375" style="9" customWidth="1"/>
    <col min="18" max="18" width="28.21875" style="9" customWidth="1"/>
    <col min="19" max="50" width="11.44140625" style="9"/>
    <col min="51" max="16384" width="11.44140625" style="15"/>
  </cols>
  <sheetData>
    <row r="1" spans="3:18" s="9" customFormat="1" ht="9" customHeight="1" x14ac:dyDescent="0.3">
      <c r="C1" s="37"/>
    </row>
    <row r="2" spans="3:18" s="9" customFormat="1" x14ac:dyDescent="0.3">
      <c r="C2" s="37"/>
    </row>
    <row r="3" spans="3:18" s="9" customFormat="1" x14ac:dyDescent="0.3">
      <c r="C3" s="37"/>
    </row>
    <row r="4" spans="3:18" s="9" customFormat="1" x14ac:dyDescent="0.3">
      <c r="C4" s="37"/>
    </row>
    <row r="5" spans="3:18" s="9" customFormat="1" x14ac:dyDescent="0.3">
      <c r="C5" s="37"/>
    </row>
    <row r="6" spans="3:18" s="9" customFormat="1" x14ac:dyDescent="0.3">
      <c r="C6" s="37"/>
    </row>
    <row r="7" spans="3:18" s="9" customFormat="1" x14ac:dyDescent="0.3">
      <c r="C7" s="37"/>
    </row>
    <row r="8" spans="3:18" s="9" customFormat="1" x14ac:dyDescent="0.3">
      <c r="C8" s="37"/>
    </row>
    <row r="9" spans="3:18" s="9" customFormat="1" x14ac:dyDescent="0.3">
      <c r="C9" s="37"/>
    </row>
    <row r="10" spans="3:18" s="9" customFormat="1" x14ac:dyDescent="0.3">
      <c r="C10" s="37"/>
    </row>
    <row r="11" spans="3:18" s="9" customFormat="1" x14ac:dyDescent="0.3">
      <c r="C11" s="37"/>
    </row>
    <row r="12" spans="3:18" s="9" customFormat="1" ht="34.799999999999997" x14ac:dyDescent="0.55000000000000004">
      <c r="C12" s="224" t="s">
        <v>234</v>
      </c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3:18" s="9" customFormat="1" ht="34.799999999999997" x14ac:dyDescent="0.55000000000000004">
      <c r="C13" s="224" t="s">
        <v>245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3:18" s="9" customFormat="1" x14ac:dyDescent="0.3">
      <c r="C14" s="37"/>
      <c r="D14"/>
    </row>
    <row r="15" spans="3:18" s="9" customFormat="1" ht="25.8" customHeight="1" x14ac:dyDescent="0.3">
      <c r="C15" s="225" t="s">
        <v>84</v>
      </c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</row>
    <row r="16" spans="3:18" s="9" customFormat="1" ht="12.6" customHeight="1" x14ac:dyDescent="0.3">
      <c r="C16" s="214"/>
      <c r="D16" s="213"/>
    </row>
    <row r="17" spans="3:50" ht="9.6" customHeight="1" thickBot="1" x14ac:dyDescent="0.3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3:50" ht="110.4" customHeight="1" thickTop="1" thickBot="1" x14ac:dyDescent="0.35">
      <c r="C18" s="98" t="s">
        <v>85</v>
      </c>
      <c r="D18" s="98" t="s">
        <v>107</v>
      </c>
      <c r="E18" s="98" t="s">
        <v>108</v>
      </c>
      <c r="F18" s="98" t="s">
        <v>109</v>
      </c>
      <c r="G18" s="150" t="s">
        <v>110</v>
      </c>
      <c r="H18" s="150" t="s">
        <v>111</v>
      </c>
      <c r="I18" s="98" t="s">
        <v>112</v>
      </c>
      <c r="J18" s="151" t="s">
        <v>113</v>
      </c>
      <c r="K18" s="150" t="s">
        <v>114</v>
      </c>
      <c r="L18" s="98" t="s">
        <v>115</v>
      </c>
      <c r="M18" s="152" t="s">
        <v>116</v>
      </c>
      <c r="N18" s="150" t="s">
        <v>117</v>
      </c>
      <c r="O18" s="150" t="s">
        <v>118</v>
      </c>
      <c r="P18" s="150" t="s">
        <v>119</v>
      </c>
      <c r="Q18" s="150" t="s">
        <v>12</v>
      </c>
      <c r="R18" s="150" t="s">
        <v>168</v>
      </c>
    </row>
    <row r="19" spans="3:50" ht="32.4" customHeight="1" thickTop="1" thickBot="1" x14ac:dyDescent="0.35">
      <c r="C19" s="87" t="s">
        <v>63</v>
      </c>
      <c r="D19" s="87">
        <v>76</v>
      </c>
      <c r="E19" s="87">
        <v>76</v>
      </c>
      <c r="F19" s="87">
        <v>380</v>
      </c>
      <c r="G19" s="87">
        <v>100</v>
      </c>
      <c r="H19" s="87">
        <v>42</v>
      </c>
      <c r="I19" s="87">
        <v>39</v>
      </c>
      <c r="J19" s="87">
        <v>22</v>
      </c>
      <c r="K19" s="87">
        <v>358</v>
      </c>
      <c r="L19" s="93">
        <v>94.21052631578948</v>
      </c>
      <c r="M19" s="87">
        <v>94.21052631578948</v>
      </c>
      <c r="N19" s="94">
        <v>7</v>
      </c>
      <c r="O19" s="94">
        <v>20</v>
      </c>
      <c r="P19" s="94">
        <v>100</v>
      </c>
      <c r="Q19" s="94" t="s">
        <v>145</v>
      </c>
      <c r="R19" s="94" t="str">
        <f t="shared" ref="R19:R50" si="0">IFERROR(VLOOKUP(C19,MUNICIPIO,2,0)," ")</f>
        <v>Moca</v>
      </c>
    </row>
    <row r="20" spans="3:50" ht="32.4" customHeight="1" thickTop="1" thickBot="1" x14ac:dyDescent="0.35">
      <c r="C20" s="87" t="s">
        <v>64</v>
      </c>
      <c r="D20" s="87">
        <v>16</v>
      </c>
      <c r="E20" s="87">
        <v>12</v>
      </c>
      <c r="F20" s="87">
        <v>60</v>
      </c>
      <c r="G20" s="87">
        <v>75</v>
      </c>
      <c r="H20" s="87">
        <v>1</v>
      </c>
      <c r="I20" s="87">
        <v>1</v>
      </c>
      <c r="J20" s="87">
        <v>1</v>
      </c>
      <c r="K20" s="87">
        <v>59</v>
      </c>
      <c r="L20" s="93">
        <v>98.333333333333329</v>
      </c>
      <c r="M20" s="87">
        <v>73.75</v>
      </c>
      <c r="N20" s="94">
        <v>0</v>
      </c>
      <c r="O20" s="94">
        <v>1</v>
      </c>
      <c r="P20" s="94">
        <v>100</v>
      </c>
      <c r="Q20" s="94" t="s">
        <v>145</v>
      </c>
      <c r="R20" s="94" t="str">
        <f t="shared" si="0"/>
        <v>Moca</v>
      </c>
    </row>
    <row r="21" spans="3:50" ht="32.4" customHeight="1" thickTop="1" thickBot="1" x14ac:dyDescent="0.35">
      <c r="C21" s="87" t="s">
        <v>86</v>
      </c>
      <c r="D21" s="87">
        <v>16</v>
      </c>
      <c r="E21" s="87">
        <v>16</v>
      </c>
      <c r="F21" s="87">
        <v>80</v>
      </c>
      <c r="G21" s="87">
        <v>100</v>
      </c>
      <c r="H21" s="87">
        <v>4</v>
      </c>
      <c r="I21" s="87">
        <v>4</v>
      </c>
      <c r="J21" s="87">
        <v>3</v>
      </c>
      <c r="K21" s="87">
        <v>77</v>
      </c>
      <c r="L21" s="93">
        <v>96.25</v>
      </c>
      <c r="M21" s="87">
        <v>96.25</v>
      </c>
      <c r="N21" s="94">
        <v>0</v>
      </c>
      <c r="O21" s="94">
        <v>3</v>
      </c>
      <c r="P21" s="94">
        <v>100</v>
      </c>
      <c r="Q21" s="94" t="s">
        <v>145</v>
      </c>
      <c r="R21" s="94" t="str">
        <f t="shared" si="0"/>
        <v>Moca</v>
      </c>
    </row>
    <row r="22" spans="3:50" ht="32.4" customHeight="1" thickTop="1" thickBot="1" x14ac:dyDescent="0.35">
      <c r="C22" s="87" t="s">
        <v>87</v>
      </c>
      <c r="D22" s="87">
        <v>16</v>
      </c>
      <c r="E22" s="87">
        <v>16</v>
      </c>
      <c r="F22" s="87">
        <v>80</v>
      </c>
      <c r="G22" s="87">
        <v>100</v>
      </c>
      <c r="H22" s="87">
        <v>5</v>
      </c>
      <c r="I22" s="87">
        <v>5</v>
      </c>
      <c r="J22" s="87">
        <v>3</v>
      </c>
      <c r="K22" s="87">
        <v>77</v>
      </c>
      <c r="L22" s="93">
        <v>96.25</v>
      </c>
      <c r="M22" s="87">
        <v>96.25</v>
      </c>
      <c r="N22" s="94">
        <v>0</v>
      </c>
      <c r="O22" s="94">
        <v>3</v>
      </c>
      <c r="P22" s="94">
        <v>100</v>
      </c>
      <c r="Q22" s="94" t="s">
        <v>145</v>
      </c>
      <c r="R22" s="94" t="str">
        <f t="shared" si="0"/>
        <v>Moca</v>
      </c>
    </row>
    <row r="23" spans="3:50" ht="32.4" customHeight="1" thickTop="1" thickBot="1" x14ac:dyDescent="0.35">
      <c r="C23" s="87" t="s">
        <v>142</v>
      </c>
      <c r="D23" s="87">
        <v>4</v>
      </c>
      <c r="E23" s="87">
        <v>1</v>
      </c>
      <c r="F23" s="87">
        <v>5</v>
      </c>
      <c r="G23" s="87">
        <v>25</v>
      </c>
      <c r="H23" s="87">
        <v>0</v>
      </c>
      <c r="I23" s="87">
        <v>0</v>
      </c>
      <c r="J23" s="87">
        <v>0</v>
      </c>
      <c r="K23" s="87">
        <v>5</v>
      </c>
      <c r="L23" s="93">
        <v>100</v>
      </c>
      <c r="M23" s="87">
        <v>25</v>
      </c>
      <c r="N23" s="94">
        <v>0</v>
      </c>
      <c r="O23" s="94">
        <v>0</v>
      </c>
      <c r="P23" s="94">
        <v>100</v>
      </c>
      <c r="Q23" s="94" t="s">
        <v>145</v>
      </c>
      <c r="R23" s="94" t="str">
        <f t="shared" si="0"/>
        <v>Moca</v>
      </c>
    </row>
    <row r="24" spans="3:50" ht="32.4" customHeight="1" thickTop="1" thickBot="1" x14ac:dyDescent="0.35">
      <c r="C24" s="87" t="s">
        <v>143</v>
      </c>
      <c r="D24" s="87">
        <v>4</v>
      </c>
      <c r="E24" s="87">
        <v>1</v>
      </c>
      <c r="F24" s="87">
        <v>5</v>
      </c>
      <c r="G24" s="87">
        <v>25</v>
      </c>
      <c r="H24" s="87">
        <v>0</v>
      </c>
      <c r="I24" s="87">
        <v>0</v>
      </c>
      <c r="J24" s="87">
        <v>0</v>
      </c>
      <c r="K24" s="87">
        <v>5</v>
      </c>
      <c r="L24" s="93">
        <v>100</v>
      </c>
      <c r="M24" s="87">
        <v>25</v>
      </c>
      <c r="N24" s="94">
        <v>0</v>
      </c>
      <c r="O24" s="94">
        <v>0</v>
      </c>
      <c r="P24" s="94">
        <v>100</v>
      </c>
      <c r="Q24" s="94" t="s">
        <v>145</v>
      </c>
      <c r="R24" s="94" t="str">
        <f t="shared" si="0"/>
        <v>Moca</v>
      </c>
    </row>
    <row r="25" spans="3:50" ht="32.4" customHeight="1" thickTop="1" thickBot="1" x14ac:dyDescent="0.35">
      <c r="C25" s="87" t="s">
        <v>88</v>
      </c>
      <c r="D25" s="87">
        <v>16</v>
      </c>
      <c r="E25" s="87">
        <v>16</v>
      </c>
      <c r="F25" s="87">
        <v>80</v>
      </c>
      <c r="G25" s="87">
        <v>100</v>
      </c>
      <c r="H25" s="87">
        <v>10</v>
      </c>
      <c r="I25" s="87">
        <v>8</v>
      </c>
      <c r="J25" s="87">
        <v>3</v>
      </c>
      <c r="K25" s="87">
        <v>77</v>
      </c>
      <c r="L25" s="93">
        <v>96.25</v>
      </c>
      <c r="M25" s="87">
        <v>96.25</v>
      </c>
      <c r="N25" s="94">
        <v>0</v>
      </c>
      <c r="O25" s="94">
        <v>2</v>
      </c>
      <c r="P25" s="94">
        <v>100</v>
      </c>
      <c r="Q25" s="94" t="s">
        <v>145</v>
      </c>
      <c r="R25" s="94" t="str">
        <f t="shared" si="0"/>
        <v>Moca</v>
      </c>
    </row>
    <row r="26" spans="3:50" ht="32.4" customHeight="1" thickTop="1" thickBot="1" x14ac:dyDescent="0.35">
      <c r="C26" s="87" t="s">
        <v>65</v>
      </c>
      <c r="D26" s="87">
        <v>8</v>
      </c>
      <c r="E26" s="87">
        <v>8</v>
      </c>
      <c r="F26" s="87">
        <v>40</v>
      </c>
      <c r="G26" s="87">
        <v>100</v>
      </c>
      <c r="H26" s="87">
        <v>0</v>
      </c>
      <c r="I26" s="87">
        <v>0</v>
      </c>
      <c r="J26" s="87">
        <v>0</v>
      </c>
      <c r="K26" s="87">
        <v>40</v>
      </c>
      <c r="L26" s="93">
        <v>100</v>
      </c>
      <c r="M26" s="87">
        <v>100</v>
      </c>
      <c r="N26" s="94">
        <v>0</v>
      </c>
      <c r="O26" s="94">
        <v>0</v>
      </c>
      <c r="P26" s="94">
        <v>100</v>
      </c>
      <c r="Q26" s="94" t="s">
        <v>145</v>
      </c>
      <c r="R26" s="94" t="str">
        <f t="shared" si="0"/>
        <v>Moca</v>
      </c>
    </row>
    <row r="27" spans="3:50" ht="32.4" customHeight="1" thickTop="1" thickBot="1" x14ac:dyDescent="0.35">
      <c r="C27" s="87" t="s">
        <v>144</v>
      </c>
      <c r="D27" s="87">
        <v>4</v>
      </c>
      <c r="E27" s="87">
        <v>4</v>
      </c>
      <c r="F27" s="87">
        <v>20</v>
      </c>
      <c r="G27" s="87">
        <v>100</v>
      </c>
      <c r="H27" s="87">
        <v>0</v>
      </c>
      <c r="I27" s="87">
        <v>0</v>
      </c>
      <c r="J27" s="87">
        <v>0</v>
      </c>
      <c r="K27" s="87">
        <v>20</v>
      </c>
      <c r="L27" s="93">
        <v>100</v>
      </c>
      <c r="M27" s="87">
        <v>100</v>
      </c>
      <c r="N27" s="94">
        <v>0</v>
      </c>
      <c r="O27" s="94">
        <v>0</v>
      </c>
      <c r="P27" s="94">
        <v>100</v>
      </c>
      <c r="Q27" s="94" t="s">
        <v>145</v>
      </c>
      <c r="R27" s="94" t="str">
        <f t="shared" si="0"/>
        <v>Moca</v>
      </c>
    </row>
    <row r="28" spans="3:50" ht="32.4" customHeight="1" thickTop="1" thickBot="1" x14ac:dyDescent="0.35">
      <c r="C28" s="87" t="s">
        <v>121</v>
      </c>
      <c r="D28" s="87">
        <v>16</v>
      </c>
      <c r="E28" s="87">
        <v>16</v>
      </c>
      <c r="F28" s="87">
        <v>80</v>
      </c>
      <c r="G28" s="87">
        <v>100</v>
      </c>
      <c r="H28" s="87">
        <v>9</v>
      </c>
      <c r="I28" s="87">
        <v>9</v>
      </c>
      <c r="J28" s="87">
        <v>3</v>
      </c>
      <c r="K28" s="87">
        <v>77</v>
      </c>
      <c r="L28" s="93">
        <v>96.25</v>
      </c>
      <c r="M28" s="87">
        <v>96.25</v>
      </c>
      <c r="N28" s="94">
        <v>0</v>
      </c>
      <c r="O28" s="94">
        <v>3</v>
      </c>
      <c r="P28" s="94">
        <v>100</v>
      </c>
      <c r="Q28" s="94" t="s">
        <v>145</v>
      </c>
      <c r="R28" s="94" t="str">
        <f t="shared" si="0"/>
        <v>Moca</v>
      </c>
    </row>
    <row r="29" spans="3:50" ht="32.4" customHeight="1" thickTop="1" thickBot="1" x14ac:dyDescent="0.35">
      <c r="C29" s="87" t="s">
        <v>66</v>
      </c>
      <c r="D29" s="87">
        <v>8</v>
      </c>
      <c r="E29" s="87">
        <v>8</v>
      </c>
      <c r="F29" s="87">
        <v>40</v>
      </c>
      <c r="G29" s="87">
        <v>100</v>
      </c>
      <c r="H29" s="87">
        <v>0</v>
      </c>
      <c r="I29" s="87">
        <v>0</v>
      </c>
      <c r="J29" s="87">
        <v>0</v>
      </c>
      <c r="K29" s="87">
        <v>40</v>
      </c>
      <c r="L29" s="93">
        <v>100</v>
      </c>
      <c r="M29" s="87">
        <v>100</v>
      </c>
      <c r="N29" s="94">
        <v>0</v>
      </c>
      <c r="O29" s="94">
        <v>0</v>
      </c>
      <c r="P29" s="94">
        <v>100</v>
      </c>
      <c r="Q29" s="94" t="s">
        <v>145</v>
      </c>
      <c r="R29" s="94" t="str">
        <f t="shared" si="0"/>
        <v>Moca</v>
      </c>
    </row>
    <row r="30" spans="3:50" ht="32.4" customHeight="1" thickTop="1" thickBot="1" x14ac:dyDescent="0.35">
      <c r="C30" s="87" t="s">
        <v>185</v>
      </c>
      <c r="D30" s="87">
        <v>2</v>
      </c>
      <c r="E30" s="87">
        <v>2</v>
      </c>
      <c r="F30" s="87">
        <v>10</v>
      </c>
      <c r="G30" s="87">
        <v>100</v>
      </c>
      <c r="H30" s="87">
        <v>0</v>
      </c>
      <c r="I30" s="87">
        <v>0</v>
      </c>
      <c r="J30" s="87">
        <v>0</v>
      </c>
      <c r="K30" s="87">
        <v>10</v>
      </c>
      <c r="L30" s="93">
        <v>100</v>
      </c>
      <c r="M30" s="87">
        <v>100</v>
      </c>
      <c r="N30" s="94">
        <v>0</v>
      </c>
      <c r="O30" s="94">
        <v>0</v>
      </c>
      <c r="P30" s="94">
        <v>100</v>
      </c>
      <c r="Q30" s="94" t="s">
        <v>145</v>
      </c>
      <c r="R30" s="94" t="str">
        <f t="shared" si="0"/>
        <v>Moca</v>
      </c>
    </row>
    <row r="31" spans="3:50" ht="32.4" customHeight="1" thickTop="1" thickBot="1" x14ac:dyDescent="0.35">
      <c r="C31" s="87" t="s">
        <v>102</v>
      </c>
      <c r="D31" s="87">
        <v>16</v>
      </c>
      <c r="E31" s="87">
        <v>16</v>
      </c>
      <c r="F31" s="87">
        <v>80</v>
      </c>
      <c r="G31" s="87">
        <v>100</v>
      </c>
      <c r="H31" s="87">
        <v>6</v>
      </c>
      <c r="I31" s="87">
        <v>6</v>
      </c>
      <c r="J31" s="87">
        <v>2</v>
      </c>
      <c r="K31" s="87">
        <v>78</v>
      </c>
      <c r="L31" s="93">
        <v>97.5</v>
      </c>
      <c r="M31" s="87">
        <v>97.5</v>
      </c>
      <c r="N31" s="94">
        <v>0</v>
      </c>
      <c r="O31" s="94">
        <v>2</v>
      </c>
      <c r="P31" s="94">
        <v>100</v>
      </c>
      <c r="Q31" s="94" t="s">
        <v>145</v>
      </c>
      <c r="R31" s="94" t="str">
        <f t="shared" si="0"/>
        <v>Moca</v>
      </c>
    </row>
    <row r="32" spans="3:50" ht="32.4" customHeight="1" thickTop="1" thickBot="1" x14ac:dyDescent="0.35">
      <c r="C32" s="87" t="s">
        <v>192</v>
      </c>
      <c r="D32" s="87">
        <v>2</v>
      </c>
      <c r="E32" s="87">
        <v>2</v>
      </c>
      <c r="F32" s="87">
        <v>10</v>
      </c>
      <c r="G32" s="87">
        <v>100</v>
      </c>
      <c r="H32" s="87">
        <v>1</v>
      </c>
      <c r="I32" s="87">
        <v>1</v>
      </c>
      <c r="J32" s="87">
        <v>1</v>
      </c>
      <c r="K32" s="87">
        <v>9</v>
      </c>
      <c r="L32" s="93">
        <v>90</v>
      </c>
      <c r="M32" s="87">
        <v>90</v>
      </c>
      <c r="N32" s="94">
        <v>0</v>
      </c>
      <c r="O32" s="94">
        <v>1</v>
      </c>
      <c r="P32" s="94">
        <v>100</v>
      </c>
      <c r="Q32" s="94" t="s">
        <v>145</v>
      </c>
      <c r="R32" s="94" t="str">
        <f t="shared" si="0"/>
        <v>Moca</v>
      </c>
    </row>
    <row r="33" spans="3:18" ht="32.4" customHeight="1" thickTop="1" thickBot="1" x14ac:dyDescent="0.35">
      <c r="C33" s="87" t="s">
        <v>89</v>
      </c>
      <c r="D33" s="87">
        <v>16</v>
      </c>
      <c r="E33" s="87">
        <v>16</v>
      </c>
      <c r="F33" s="87">
        <v>80</v>
      </c>
      <c r="G33" s="87">
        <v>100</v>
      </c>
      <c r="H33" s="87">
        <v>26</v>
      </c>
      <c r="I33" s="87">
        <v>26</v>
      </c>
      <c r="J33" s="87">
        <v>9</v>
      </c>
      <c r="K33" s="87">
        <v>71</v>
      </c>
      <c r="L33" s="93">
        <v>88.75</v>
      </c>
      <c r="M33" s="87">
        <v>88.75</v>
      </c>
      <c r="N33" s="94">
        <v>3</v>
      </c>
      <c r="O33" s="94">
        <v>9</v>
      </c>
      <c r="P33" s="94">
        <v>100</v>
      </c>
      <c r="Q33" s="94" t="s">
        <v>145</v>
      </c>
      <c r="R33" s="94" t="str">
        <f t="shared" si="0"/>
        <v>Cayetano Germosen</v>
      </c>
    </row>
    <row r="34" spans="3:18" ht="32.4" customHeight="1" thickTop="1" thickBot="1" x14ac:dyDescent="0.35">
      <c r="C34" s="87" t="s">
        <v>67</v>
      </c>
      <c r="D34" s="87">
        <v>16</v>
      </c>
      <c r="E34" s="87">
        <v>16</v>
      </c>
      <c r="F34" s="87">
        <v>80</v>
      </c>
      <c r="G34" s="87">
        <v>100</v>
      </c>
      <c r="H34" s="87">
        <v>19</v>
      </c>
      <c r="I34" s="87">
        <v>17</v>
      </c>
      <c r="J34" s="87">
        <v>6</v>
      </c>
      <c r="K34" s="87">
        <v>74</v>
      </c>
      <c r="L34" s="93">
        <v>92.5</v>
      </c>
      <c r="M34" s="87">
        <v>92.5</v>
      </c>
      <c r="N34" s="94">
        <v>1</v>
      </c>
      <c r="O34" s="94">
        <v>6</v>
      </c>
      <c r="P34" s="94">
        <v>62.5</v>
      </c>
      <c r="Q34" s="94" t="s">
        <v>145</v>
      </c>
      <c r="R34" s="94" t="str">
        <f t="shared" si="0"/>
        <v>Cayetano Germosen</v>
      </c>
    </row>
    <row r="35" spans="3:18" ht="32.4" customHeight="1" thickTop="1" thickBot="1" x14ac:dyDescent="0.35">
      <c r="C35" s="87" t="s">
        <v>98</v>
      </c>
      <c r="D35" s="87">
        <v>4</v>
      </c>
      <c r="E35" s="87">
        <v>4</v>
      </c>
      <c r="F35" s="87">
        <v>20</v>
      </c>
      <c r="G35" s="87">
        <v>100</v>
      </c>
      <c r="H35" s="87">
        <v>1</v>
      </c>
      <c r="I35" s="87">
        <v>1</v>
      </c>
      <c r="J35" s="87">
        <v>1</v>
      </c>
      <c r="K35" s="87">
        <v>19</v>
      </c>
      <c r="L35" s="93">
        <v>95</v>
      </c>
      <c r="M35" s="87">
        <v>95</v>
      </c>
      <c r="N35" s="94">
        <v>1</v>
      </c>
      <c r="O35" s="94">
        <v>1</v>
      </c>
      <c r="P35" s="94">
        <v>100</v>
      </c>
      <c r="Q35" s="94" t="s">
        <v>145</v>
      </c>
      <c r="R35" s="94" t="str">
        <f t="shared" si="0"/>
        <v>Cayetano Germosen</v>
      </c>
    </row>
    <row r="36" spans="3:18" ht="32.4" customHeight="1" thickTop="1" thickBot="1" x14ac:dyDescent="0.35">
      <c r="C36" s="87" t="s">
        <v>68</v>
      </c>
      <c r="D36" s="87">
        <v>4</v>
      </c>
      <c r="E36" s="87">
        <v>4</v>
      </c>
      <c r="F36" s="87">
        <v>20</v>
      </c>
      <c r="G36" s="87">
        <v>100</v>
      </c>
      <c r="H36" s="87">
        <v>5</v>
      </c>
      <c r="I36" s="87">
        <v>4</v>
      </c>
      <c r="J36" s="87">
        <v>1</v>
      </c>
      <c r="K36" s="87">
        <v>19</v>
      </c>
      <c r="L36" s="93">
        <v>95</v>
      </c>
      <c r="M36" s="87">
        <v>95</v>
      </c>
      <c r="N36" s="94">
        <v>0</v>
      </c>
      <c r="O36" s="94">
        <v>1</v>
      </c>
      <c r="P36" s="94">
        <v>100</v>
      </c>
      <c r="Q36" s="94" t="s">
        <v>145</v>
      </c>
      <c r="R36" s="94" t="str">
        <f t="shared" si="0"/>
        <v>Cayetano Germosen</v>
      </c>
    </row>
    <row r="37" spans="3:18" ht="32.4" customHeight="1" thickTop="1" thickBot="1" x14ac:dyDescent="0.35">
      <c r="C37" s="87" t="s">
        <v>123</v>
      </c>
      <c r="D37" s="87">
        <v>4</v>
      </c>
      <c r="E37" s="87">
        <v>3</v>
      </c>
      <c r="F37" s="87">
        <v>15</v>
      </c>
      <c r="G37" s="87">
        <v>75</v>
      </c>
      <c r="H37" s="87">
        <v>9</v>
      </c>
      <c r="I37" s="87">
        <v>5</v>
      </c>
      <c r="J37" s="87">
        <v>2</v>
      </c>
      <c r="K37" s="87">
        <v>13</v>
      </c>
      <c r="L37" s="93">
        <v>86.666666666666671</v>
      </c>
      <c r="M37" s="87">
        <v>65</v>
      </c>
      <c r="N37" s="94">
        <v>0</v>
      </c>
      <c r="O37" s="94">
        <v>1</v>
      </c>
      <c r="P37" s="94">
        <v>100</v>
      </c>
      <c r="Q37" s="94" t="s">
        <v>145</v>
      </c>
      <c r="R37" s="94" t="str">
        <f t="shared" si="0"/>
        <v>Cayetano Germosen</v>
      </c>
    </row>
    <row r="38" spans="3:18" ht="32.4" customHeight="1" thickTop="1" thickBot="1" x14ac:dyDescent="0.35">
      <c r="C38" s="87" t="s">
        <v>69</v>
      </c>
      <c r="D38" s="87">
        <v>8</v>
      </c>
      <c r="E38" s="87">
        <v>8</v>
      </c>
      <c r="F38" s="87">
        <v>40</v>
      </c>
      <c r="G38" s="87">
        <v>100</v>
      </c>
      <c r="H38" s="87">
        <v>20</v>
      </c>
      <c r="I38" s="87">
        <v>20</v>
      </c>
      <c r="J38" s="87">
        <v>4</v>
      </c>
      <c r="K38" s="87">
        <v>36</v>
      </c>
      <c r="L38" s="93">
        <v>90</v>
      </c>
      <c r="M38" s="87">
        <v>90</v>
      </c>
      <c r="N38" s="94">
        <v>0</v>
      </c>
      <c r="O38" s="94">
        <v>4</v>
      </c>
      <c r="P38" s="94">
        <v>100</v>
      </c>
      <c r="Q38" s="94" t="s">
        <v>145</v>
      </c>
      <c r="R38" s="94" t="str">
        <f t="shared" si="0"/>
        <v>Jamao al Norte</v>
      </c>
    </row>
    <row r="39" spans="3:18" ht="32.4" customHeight="1" thickTop="1" thickBot="1" x14ac:dyDescent="0.35">
      <c r="C39" s="87" t="s">
        <v>195</v>
      </c>
      <c r="D39" s="87">
        <v>2</v>
      </c>
      <c r="E39" s="87">
        <v>2</v>
      </c>
      <c r="F39" s="87">
        <v>10</v>
      </c>
      <c r="G39" s="87">
        <v>100</v>
      </c>
      <c r="H39" s="87">
        <v>5</v>
      </c>
      <c r="I39" s="87">
        <v>5</v>
      </c>
      <c r="J39" s="87">
        <v>1</v>
      </c>
      <c r="K39" s="87">
        <v>9</v>
      </c>
      <c r="L39" s="93">
        <v>90</v>
      </c>
      <c r="M39" s="87">
        <v>90</v>
      </c>
      <c r="N39" s="94">
        <v>0</v>
      </c>
      <c r="O39" s="95">
        <v>1</v>
      </c>
      <c r="P39" s="94">
        <v>100</v>
      </c>
      <c r="Q39" s="94" t="s">
        <v>145</v>
      </c>
      <c r="R39" s="94" t="str">
        <f t="shared" si="0"/>
        <v>Jamao al Norte</v>
      </c>
    </row>
    <row r="40" spans="3:18" ht="40.200000000000003" customHeight="1" thickTop="1" thickBot="1" x14ac:dyDescent="0.35">
      <c r="C40" s="87" t="s">
        <v>186</v>
      </c>
      <c r="D40" s="87">
        <v>2</v>
      </c>
      <c r="E40" s="87">
        <v>1</v>
      </c>
      <c r="F40" s="87">
        <v>5</v>
      </c>
      <c r="G40" s="87">
        <v>50</v>
      </c>
      <c r="H40" s="87">
        <v>0</v>
      </c>
      <c r="I40" s="87">
        <v>0</v>
      </c>
      <c r="J40" s="87">
        <v>0</v>
      </c>
      <c r="K40" s="87">
        <v>5</v>
      </c>
      <c r="L40" s="93">
        <v>100</v>
      </c>
      <c r="M40" s="87">
        <v>50</v>
      </c>
      <c r="N40" s="94">
        <v>0</v>
      </c>
      <c r="O40" s="95">
        <v>0</v>
      </c>
      <c r="P40" s="94">
        <v>100</v>
      </c>
      <c r="Q40" s="94" t="s">
        <v>145</v>
      </c>
      <c r="R40" s="94" t="str">
        <f t="shared" si="0"/>
        <v>Jamao al Norte</v>
      </c>
    </row>
    <row r="41" spans="3:18" ht="32.4" customHeight="1" thickTop="1" thickBot="1" x14ac:dyDescent="0.35">
      <c r="C41" s="87" t="s">
        <v>197</v>
      </c>
      <c r="D41" s="87">
        <v>2</v>
      </c>
      <c r="E41" s="87">
        <v>1</v>
      </c>
      <c r="F41" s="87">
        <v>5</v>
      </c>
      <c r="G41" s="87">
        <v>50</v>
      </c>
      <c r="H41" s="87">
        <v>5</v>
      </c>
      <c r="I41" s="87">
        <v>5</v>
      </c>
      <c r="J41" s="87">
        <v>1</v>
      </c>
      <c r="K41" s="87">
        <v>4</v>
      </c>
      <c r="L41" s="93">
        <v>80</v>
      </c>
      <c r="M41" s="87">
        <v>40</v>
      </c>
      <c r="N41" s="94">
        <v>0</v>
      </c>
      <c r="O41" s="95">
        <v>1</v>
      </c>
      <c r="P41" s="94">
        <v>0</v>
      </c>
      <c r="Q41" s="94" t="s">
        <v>145</v>
      </c>
      <c r="R41" s="94" t="str">
        <f t="shared" si="0"/>
        <v>Gaspar hernandez</v>
      </c>
    </row>
    <row r="42" spans="3:18" ht="32.4" customHeight="1" thickTop="1" thickBot="1" x14ac:dyDescent="0.35">
      <c r="C42" s="87" t="s">
        <v>124</v>
      </c>
      <c r="D42" s="87">
        <v>8</v>
      </c>
      <c r="E42" s="87">
        <v>8</v>
      </c>
      <c r="F42" s="87">
        <v>40</v>
      </c>
      <c r="G42" s="87">
        <v>100</v>
      </c>
      <c r="H42" s="87">
        <v>0</v>
      </c>
      <c r="I42" s="87">
        <v>0</v>
      </c>
      <c r="J42" s="87">
        <v>0</v>
      </c>
      <c r="K42" s="87">
        <v>40</v>
      </c>
      <c r="L42" s="93">
        <v>100</v>
      </c>
      <c r="M42" s="87">
        <v>100</v>
      </c>
      <c r="N42" s="94">
        <v>0</v>
      </c>
      <c r="O42" s="95">
        <v>0</v>
      </c>
      <c r="P42" s="94">
        <v>100</v>
      </c>
      <c r="Q42" s="94" t="s">
        <v>145</v>
      </c>
      <c r="R42" s="94" t="str">
        <f t="shared" si="0"/>
        <v>Gaspar hernandez</v>
      </c>
    </row>
    <row r="43" spans="3:18" ht="32.4" customHeight="1" thickTop="1" thickBot="1" x14ac:dyDescent="0.35">
      <c r="C43" s="87" t="s">
        <v>122</v>
      </c>
      <c r="D43" s="87">
        <v>4</v>
      </c>
      <c r="E43" s="87">
        <v>4</v>
      </c>
      <c r="F43" s="87">
        <v>20</v>
      </c>
      <c r="G43" s="87">
        <v>100</v>
      </c>
      <c r="H43" s="87">
        <v>0</v>
      </c>
      <c r="I43" s="87">
        <v>0</v>
      </c>
      <c r="J43" s="87">
        <v>0</v>
      </c>
      <c r="K43" s="87">
        <v>20</v>
      </c>
      <c r="L43" s="93">
        <v>100</v>
      </c>
      <c r="M43" s="87">
        <v>100</v>
      </c>
      <c r="N43" s="94">
        <v>0</v>
      </c>
      <c r="O43" s="95">
        <v>0</v>
      </c>
      <c r="P43" s="94">
        <v>100</v>
      </c>
      <c r="Q43" s="94" t="s">
        <v>145</v>
      </c>
      <c r="R43" s="94" t="str">
        <f t="shared" si="0"/>
        <v>Gaspar hernandez</v>
      </c>
    </row>
    <row r="44" spans="3:18" ht="32.4" customHeight="1" thickTop="1" thickBot="1" x14ac:dyDescent="0.35">
      <c r="C44" s="87" t="s">
        <v>70</v>
      </c>
      <c r="D44" s="87">
        <v>2</v>
      </c>
      <c r="E44" s="87">
        <v>2</v>
      </c>
      <c r="F44" s="87">
        <v>10</v>
      </c>
      <c r="G44" s="87">
        <v>100</v>
      </c>
      <c r="H44" s="87">
        <v>1</v>
      </c>
      <c r="I44" s="87">
        <v>1</v>
      </c>
      <c r="J44" s="87">
        <v>1</v>
      </c>
      <c r="K44" s="87">
        <v>9</v>
      </c>
      <c r="L44" s="93">
        <v>90</v>
      </c>
      <c r="M44" s="87">
        <v>90</v>
      </c>
      <c r="N44" s="94">
        <v>0</v>
      </c>
      <c r="O44" s="95">
        <v>1</v>
      </c>
      <c r="P44" s="94">
        <v>100</v>
      </c>
      <c r="Q44" s="94" t="s">
        <v>145</v>
      </c>
      <c r="R44" s="94" t="str">
        <f t="shared" si="0"/>
        <v>Gaspar hernandez</v>
      </c>
    </row>
    <row r="45" spans="3:18" ht="32.4" customHeight="1" thickTop="1" thickBot="1" x14ac:dyDescent="0.35">
      <c r="C45" s="87" t="s">
        <v>63</v>
      </c>
      <c r="D45" s="87">
        <v>76</v>
      </c>
      <c r="E45" s="87">
        <v>76</v>
      </c>
      <c r="F45" s="87">
        <v>380</v>
      </c>
      <c r="G45" s="87">
        <v>100</v>
      </c>
      <c r="H45" s="87">
        <v>17</v>
      </c>
      <c r="I45" s="87">
        <v>17</v>
      </c>
      <c r="J45" s="87">
        <v>9</v>
      </c>
      <c r="K45" s="87">
        <v>371</v>
      </c>
      <c r="L45" s="93">
        <v>97.631578947368425</v>
      </c>
      <c r="M45" s="87">
        <v>97.631578947368411</v>
      </c>
      <c r="N45" s="94">
        <v>0</v>
      </c>
      <c r="O45" s="95">
        <v>9</v>
      </c>
      <c r="P45" s="94">
        <v>100</v>
      </c>
      <c r="Q45" s="94" t="s">
        <v>146</v>
      </c>
      <c r="R45" s="94" t="str">
        <f t="shared" si="0"/>
        <v>Moca</v>
      </c>
    </row>
    <row r="46" spans="3:18" ht="32.4" customHeight="1" thickTop="1" thickBot="1" x14ac:dyDescent="0.35">
      <c r="C46" s="87" t="s">
        <v>64</v>
      </c>
      <c r="D46" s="87">
        <v>16</v>
      </c>
      <c r="E46" s="87">
        <v>12</v>
      </c>
      <c r="F46" s="87">
        <v>60</v>
      </c>
      <c r="G46" s="87">
        <v>75</v>
      </c>
      <c r="H46" s="87">
        <v>3</v>
      </c>
      <c r="I46" s="87">
        <v>3</v>
      </c>
      <c r="J46" s="87">
        <v>2</v>
      </c>
      <c r="K46" s="87">
        <v>58</v>
      </c>
      <c r="L46" s="93">
        <v>96.666666666666671</v>
      </c>
      <c r="M46" s="87">
        <v>72.5</v>
      </c>
      <c r="N46" s="94">
        <v>0</v>
      </c>
      <c r="O46" s="95">
        <v>2</v>
      </c>
      <c r="P46" s="94">
        <v>100</v>
      </c>
      <c r="Q46" s="94" t="s">
        <v>146</v>
      </c>
      <c r="R46" s="94" t="str">
        <f t="shared" si="0"/>
        <v>Moca</v>
      </c>
    </row>
    <row r="47" spans="3:18" ht="32.4" customHeight="1" thickTop="1" thickBot="1" x14ac:dyDescent="0.35">
      <c r="C47" s="87" t="s">
        <v>86</v>
      </c>
      <c r="D47" s="87">
        <v>16</v>
      </c>
      <c r="E47" s="87">
        <v>8</v>
      </c>
      <c r="F47" s="87">
        <v>40</v>
      </c>
      <c r="G47" s="87">
        <v>50</v>
      </c>
      <c r="H47" s="87">
        <v>0</v>
      </c>
      <c r="I47" s="87">
        <v>0</v>
      </c>
      <c r="J47" s="87">
        <v>0</v>
      </c>
      <c r="K47" s="87">
        <v>40</v>
      </c>
      <c r="L47" s="93">
        <v>100</v>
      </c>
      <c r="M47" s="87">
        <v>50</v>
      </c>
      <c r="N47" s="94">
        <v>0</v>
      </c>
      <c r="O47" s="95">
        <v>0</v>
      </c>
      <c r="P47" s="94">
        <v>100</v>
      </c>
      <c r="Q47" s="94" t="s">
        <v>146</v>
      </c>
      <c r="R47" s="94" t="str">
        <f t="shared" si="0"/>
        <v>Moca</v>
      </c>
    </row>
    <row r="48" spans="3:18" ht="32.4" customHeight="1" thickTop="1" thickBot="1" x14ac:dyDescent="0.35">
      <c r="C48" s="87" t="s">
        <v>87</v>
      </c>
      <c r="D48" s="87">
        <v>16</v>
      </c>
      <c r="E48" s="87">
        <v>8</v>
      </c>
      <c r="F48" s="87">
        <v>40</v>
      </c>
      <c r="G48" s="87">
        <v>50</v>
      </c>
      <c r="H48" s="87">
        <v>0</v>
      </c>
      <c r="I48" s="87">
        <v>0</v>
      </c>
      <c r="J48" s="87">
        <v>0</v>
      </c>
      <c r="K48" s="87">
        <v>40</v>
      </c>
      <c r="L48" s="93">
        <v>100</v>
      </c>
      <c r="M48" s="87">
        <v>50</v>
      </c>
      <c r="N48" s="94">
        <v>0</v>
      </c>
      <c r="O48" s="95">
        <v>0</v>
      </c>
      <c r="P48" s="94">
        <v>100</v>
      </c>
      <c r="Q48" s="94" t="s">
        <v>146</v>
      </c>
      <c r="R48" s="94" t="str">
        <f t="shared" si="0"/>
        <v>Moca</v>
      </c>
    </row>
    <row r="49" spans="3:18" ht="32.4" customHeight="1" thickTop="1" thickBot="1" x14ac:dyDescent="0.35">
      <c r="C49" s="87" t="s">
        <v>143</v>
      </c>
      <c r="D49" s="87">
        <v>4</v>
      </c>
      <c r="E49" s="87">
        <v>1</v>
      </c>
      <c r="F49" s="87">
        <v>5</v>
      </c>
      <c r="G49" s="87">
        <v>25</v>
      </c>
      <c r="H49" s="87">
        <v>0</v>
      </c>
      <c r="I49" s="87">
        <v>0</v>
      </c>
      <c r="J49" s="87">
        <v>0</v>
      </c>
      <c r="K49" s="87">
        <v>5</v>
      </c>
      <c r="L49" s="93">
        <v>100</v>
      </c>
      <c r="M49" s="87">
        <v>25</v>
      </c>
      <c r="N49" s="94">
        <v>0</v>
      </c>
      <c r="O49" s="95">
        <v>0</v>
      </c>
      <c r="P49" s="94">
        <v>100</v>
      </c>
      <c r="Q49" s="94" t="s">
        <v>146</v>
      </c>
      <c r="R49" s="94" t="str">
        <f t="shared" si="0"/>
        <v>Moca</v>
      </c>
    </row>
    <row r="50" spans="3:18" ht="32.4" customHeight="1" thickTop="1" thickBot="1" x14ac:dyDescent="0.35">
      <c r="C50" s="87" t="s">
        <v>88</v>
      </c>
      <c r="D50" s="87">
        <v>12</v>
      </c>
      <c r="E50" s="87">
        <v>12</v>
      </c>
      <c r="F50" s="87">
        <v>60</v>
      </c>
      <c r="G50" s="87">
        <v>100</v>
      </c>
      <c r="H50" s="87">
        <v>12</v>
      </c>
      <c r="I50" s="87">
        <v>12</v>
      </c>
      <c r="J50" s="87">
        <v>4</v>
      </c>
      <c r="K50" s="87">
        <v>56</v>
      </c>
      <c r="L50" s="93">
        <v>93.333333333333329</v>
      </c>
      <c r="M50" s="87">
        <v>93.333333333333314</v>
      </c>
      <c r="N50" s="94">
        <v>0</v>
      </c>
      <c r="O50" s="95">
        <v>4</v>
      </c>
      <c r="P50" s="94">
        <v>100</v>
      </c>
      <c r="Q50" s="94" t="s">
        <v>146</v>
      </c>
      <c r="R50" s="94" t="str">
        <f t="shared" si="0"/>
        <v>Moca</v>
      </c>
    </row>
    <row r="51" spans="3:18" ht="32.4" customHeight="1" thickTop="1" thickBot="1" x14ac:dyDescent="0.35">
      <c r="C51" s="87" t="s">
        <v>65</v>
      </c>
      <c r="D51" s="87">
        <v>6</v>
      </c>
      <c r="E51" s="87">
        <v>6</v>
      </c>
      <c r="F51" s="87">
        <v>30</v>
      </c>
      <c r="G51" s="87">
        <v>100</v>
      </c>
      <c r="H51" s="87">
        <v>0</v>
      </c>
      <c r="I51" s="87">
        <v>0</v>
      </c>
      <c r="J51" s="87">
        <v>0</v>
      </c>
      <c r="K51" s="87">
        <v>30</v>
      </c>
      <c r="L51" s="93">
        <v>100</v>
      </c>
      <c r="M51" s="87">
        <v>100</v>
      </c>
      <c r="N51" s="94">
        <v>0</v>
      </c>
      <c r="O51" s="95">
        <v>0</v>
      </c>
      <c r="P51" s="94">
        <v>100</v>
      </c>
      <c r="Q51" s="94" t="s">
        <v>146</v>
      </c>
      <c r="R51" s="94" t="str">
        <f t="shared" ref="R51:R94" si="1">IFERROR(VLOOKUP(C51,MUNICIPIO,2,0)," ")</f>
        <v>Moca</v>
      </c>
    </row>
    <row r="52" spans="3:18" ht="32.4" customHeight="1" thickTop="1" thickBot="1" x14ac:dyDescent="0.35">
      <c r="C52" s="87" t="s">
        <v>144</v>
      </c>
      <c r="D52" s="87">
        <v>3</v>
      </c>
      <c r="E52" s="87">
        <v>3</v>
      </c>
      <c r="F52" s="87">
        <v>15</v>
      </c>
      <c r="G52" s="87">
        <v>100</v>
      </c>
      <c r="H52" s="87">
        <v>2</v>
      </c>
      <c r="I52" s="87">
        <v>2</v>
      </c>
      <c r="J52" s="87">
        <v>1</v>
      </c>
      <c r="K52" s="87">
        <v>14</v>
      </c>
      <c r="L52" s="93">
        <v>93.333333333333329</v>
      </c>
      <c r="M52" s="87">
        <v>93.333333333333314</v>
      </c>
      <c r="N52" s="94">
        <v>0</v>
      </c>
      <c r="O52" s="95">
        <v>1</v>
      </c>
      <c r="P52" s="94">
        <v>100</v>
      </c>
      <c r="Q52" s="94" t="s">
        <v>146</v>
      </c>
      <c r="R52" s="94" t="str">
        <f t="shared" si="1"/>
        <v>Moca</v>
      </c>
    </row>
    <row r="53" spans="3:18" ht="32.4" customHeight="1" thickTop="1" thickBot="1" x14ac:dyDescent="0.35">
      <c r="C53" s="87" t="s">
        <v>121</v>
      </c>
      <c r="D53" s="87">
        <v>16</v>
      </c>
      <c r="E53" s="87">
        <v>16</v>
      </c>
      <c r="F53" s="87">
        <v>80</v>
      </c>
      <c r="G53" s="87">
        <v>100</v>
      </c>
      <c r="H53" s="87">
        <v>12</v>
      </c>
      <c r="I53" s="87">
        <v>12</v>
      </c>
      <c r="J53" s="87">
        <v>4</v>
      </c>
      <c r="K53" s="87">
        <v>76</v>
      </c>
      <c r="L53" s="93">
        <v>95</v>
      </c>
      <c r="M53" s="87">
        <v>95</v>
      </c>
      <c r="N53" s="94">
        <v>0</v>
      </c>
      <c r="O53" s="95">
        <v>4</v>
      </c>
      <c r="P53" s="94">
        <v>100</v>
      </c>
      <c r="Q53" s="94" t="s">
        <v>146</v>
      </c>
      <c r="R53" s="94" t="str">
        <f t="shared" si="1"/>
        <v>Moca</v>
      </c>
    </row>
    <row r="54" spans="3:18" ht="32.4" customHeight="1" thickTop="1" thickBot="1" x14ac:dyDescent="0.35">
      <c r="C54" s="87" t="s">
        <v>66</v>
      </c>
      <c r="D54" s="87">
        <v>8</v>
      </c>
      <c r="E54" s="87">
        <v>4</v>
      </c>
      <c r="F54" s="87">
        <v>20</v>
      </c>
      <c r="G54" s="87">
        <v>50</v>
      </c>
      <c r="H54" s="87">
        <v>0</v>
      </c>
      <c r="I54" s="87">
        <v>0</v>
      </c>
      <c r="J54" s="87">
        <v>0</v>
      </c>
      <c r="K54" s="87">
        <v>20</v>
      </c>
      <c r="L54" s="93">
        <v>100</v>
      </c>
      <c r="M54" s="87">
        <v>50</v>
      </c>
      <c r="N54" s="94">
        <v>0</v>
      </c>
      <c r="O54" s="95">
        <v>0</v>
      </c>
      <c r="P54" s="94">
        <v>100</v>
      </c>
      <c r="Q54" s="94" t="s">
        <v>146</v>
      </c>
      <c r="R54" s="94" t="str">
        <f t="shared" si="1"/>
        <v>Moca</v>
      </c>
    </row>
    <row r="55" spans="3:18" ht="32.4" customHeight="1" thickTop="1" thickBot="1" x14ac:dyDescent="0.35">
      <c r="C55" s="87" t="s">
        <v>185</v>
      </c>
      <c r="D55" s="87">
        <v>2</v>
      </c>
      <c r="E55" s="87">
        <v>1</v>
      </c>
      <c r="F55" s="87">
        <v>5</v>
      </c>
      <c r="G55" s="87">
        <v>50</v>
      </c>
      <c r="H55" s="87">
        <v>0</v>
      </c>
      <c r="I55" s="87">
        <v>0</v>
      </c>
      <c r="J55" s="87">
        <v>0</v>
      </c>
      <c r="K55" s="87">
        <v>5</v>
      </c>
      <c r="L55" s="93">
        <v>100</v>
      </c>
      <c r="M55" s="87">
        <v>50</v>
      </c>
      <c r="N55" s="94">
        <v>0</v>
      </c>
      <c r="O55" s="95">
        <v>0</v>
      </c>
      <c r="P55" s="94">
        <v>100</v>
      </c>
      <c r="Q55" s="94" t="s">
        <v>146</v>
      </c>
      <c r="R55" s="94" t="str">
        <f t="shared" si="1"/>
        <v>Moca</v>
      </c>
    </row>
    <row r="56" spans="3:18" ht="32.4" customHeight="1" thickTop="1" thickBot="1" x14ac:dyDescent="0.35">
      <c r="C56" s="87" t="s">
        <v>102</v>
      </c>
      <c r="D56" s="87">
        <v>16</v>
      </c>
      <c r="E56" s="87">
        <v>12</v>
      </c>
      <c r="F56" s="87">
        <v>60</v>
      </c>
      <c r="G56" s="87">
        <v>75</v>
      </c>
      <c r="H56" s="87">
        <v>0</v>
      </c>
      <c r="I56" s="87">
        <v>0</v>
      </c>
      <c r="J56" s="87">
        <v>0</v>
      </c>
      <c r="K56" s="87">
        <v>60</v>
      </c>
      <c r="L56" s="93">
        <v>100</v>
      </c>
      <c r="M56" s="87">
        <v>75</v>
      </c>
      <c r="N56" s="94">
        <v>0</v>
      </c>
      <c r="O56" s="95">
        <v>0</v>
      </c>
      <c r="P56" s="94">
        <v>100</v>
      </c>
      <c r="Q56" s="94" t="s">
        <v>146</v>
      </c>
      <c r="R56" s="94" t="str">
        <f t="shared" si="1"/>
        <v>Moca</v>
      </c>
    </row>
    <row r="57" spans="3:18" ht="32.4" customHeight="1" thickTop="1" thickBot="1" x14ac:dyDescent="0.35">
      <c r="C57" s="87" t="s">
        <v>192</v>
      </c>
      <c r="D57" s="87">
        <v>2</v>
      </c>
      <c r="E57" s="87">
        <v>2</v>
      </c>
      <c r="F57" s="87">
        <v>10</v>
      </c>
      <c r="G57" s="87">
        <v>100</v>
      </c>
      <c r="H57" s="87">
        <v>5</v>
      </c>
      <c r="I57" s="87">
        <v>5</v>
      </c>
      <c r="J57" s="87">
        <v>1</v>
      </c>
      <c r="K57" s="87">
        <v>9</v>
      </c>
      <c r="L57" s="93">
        <v>90</v>
      </c>
      <c r="M57" s="87">
        <v>90</v>
      </c>
      <c r="N57" s="94">
        <v>0</v>
      </c>
      <c r="O57" s="95">
        <v>1</v>
      </c>
      <c r="P57" s="94">
        <v>100</v>
      </c>
      <c r="Q57" s="94" t="s">
        <v>146</v>
      </c>
      <c r="R57" s="94" t="str">
        <f t="shared" si="1"/>
        <v>Moca</v>
      </c>
    </row>
    <row r="58" spans="3:18" ht="32.4" customHeight="1" thickTop="1" thickBot="1" x14ac:dyDescent="0.35">
      <c r="C58" s="87" t="s">
        <v>89</v>
      </c>
      <c r="D58" s="87">
        <v>16</v>
      </c>
      <c r="E58" s="87">
        <v>16</v>
      </c>
      <c r="F58" s="87">
        <v>80</v>
      </c>
      <c r="G58" s="87">
        <v>100</v>
      </c>
      <c r="H58" s="87">
        <v>15</v>
      </c>
      <c r="I58" s="87">
        <v>15</v>
      </c>
      <c r="J58" s="87">
        <v>7</v>
      </c>
      <c r="K58" s="87">
        <v>73</v>
      </c>
      <c r="L58" s="93">
        <v>91.25</v>
      </c>
      <c r="M58" s="87">
        <v>91.25</v>
      </c>
      <c r="N58" s="94">
        <v>2</v>
      </c>
      <c r="O58" s="95">
        <v>7</v>
      </c>
      <c r="P58" s="94">
        <v>100</v>
      </c>
      <c r="Q58" s="94" t="s">
        <v>146</v>
      </c>
      <c r="R58" s="94" t="str">
        <f t="shared" si="1"/>
        <v>Cayetano Germosen</v>
      </c>
    </row>
    <row r="59" spans="3:18" ht="32.4" customHeight="1" thickTop="1" thickBot="1" x14ac:dyDescent="0.35">
      <c r="C59" s="87" t="s">
        <v>67</v>
      </c>
      <c r="D59" s="87">
        <v>16</v>
      </c>
      <c r="E59" s="87">
        <v>16</v>
      </c>
      <c r="F59" s="87">
        <v>80</v>
      </c>
      <c r="G59" s="87">
        <v>100</v>
      </c>
      <c r="H59" s="87">
        <v>11</v>
      </c>
      <c r="I59" s="87">
        <v>11</v>
      </c>
      <c r="J59" s="87">
        <v>4</v>
      </c>
      <c r="K59" s="87">
        <v>76</v>
      </c>
      <c r="L59" s="93">
        <v>95</v>
      </c>
      <c r="M59" s="87">
        <v>95</v>
      </c>
      <c r="N59" s="94">
        <v>2</v>
      </c>
      <c r="O59" s="95">
        <v>4</v>
      </c>
      <c r="P59" s="94">
        <v>68.75</v>
      </c>
      <c r="Q59" s="94" t="s">
        <v>146</v>
      </c>
      <c r="R59" s="94" t="str">
        <f t="shared" si="1"/>
        <v>Cayetano Germosen</v>
      </c>
    </row>
    <row r="60" spans="3:18" ht="32.4" customHeight="1" thickTop="1" thickBot="1" x14ac:dyDescent="0.35">
      <c r="C60" s="87" t="s">
        <v>98</v>
      </c>
      <c r="D60" s="87">
        <v>4</v>
      </c>
      <c r="E60" s="87">
        <v>4</v>
      </c>
      <c r="F60" s="87">
        <v>20</v>
      </c>
      <c r="G60" s="87">
        <v>100</v>
      </c>
      <c r="H60" s="87">
        <v>3</v>
      </c>
      <c r="I60" s="87">
        <v>3</v>
      </c>
      <c r="J60" s="87">
        <v>2</v>
      </c>
      <c r="K60" s="87">
        <v>18</v>
      </c>
      <c r="L60" s="93">
        <v>90</v>
      </c>
      <c r="M60" s="87">
        <v>90</v>
      </c>
      <c r="N60" s="94">
        <v>0</v>
      </c>
      <c r="O60" s="95">
        <v>2</v>
      </c>
      <c r="P60" s="94">
        <v>100</v>
      </c>
      <c r="Q60" s="94" t="s">
        <v>146</v>
      </c>
      <c r="R60" s="94" t="str">
        <f t="shared" si="1"/>
        <v>Cayetano Germosen</v>
      </c>
    </row>
    <row r="61" spans="3:18" ht="32.4" customHeight="1" thickTop="1" thickBot="1" x14ac:dyDescent="0.35">
      <c r="C61" s="87" t="s">
        <v>68</v>
      </c>
      <c r="D61" s="87">
        <v>4</v>
      </c>
      <c r="E61" s="87">
        <v>4</v>
      </c>
      <c r="F61" s="87">
        <v>20</v>
      </c>
      <c r="G61" s="87">
        <v>100</v>
      </c>
      <c r="H61" s="87">
        <v>3</v>
      </c>
      <c r="I61" s="87">
        <v>3</v>
      </c>
      <c r="J61" s="87">
        <v>1</v>
      </c>
      <c r="K61" s="87">
        <v>19</v>
      </c>
      <c r="L61" s="93">
        <v>95</v>
      </c>
      <c r="M61" s="87">
        <v>95</v>
      </c>
      <c r="N61" s="94">
        <v>1</v>
      </c>
      <c r="O61" s="95">
        <v>1</v>
      </c>
      <c r="P61" s="94">
        <v>100</v>
      </c>
      <c r="Q61" s="94" t="s">
        <v>146</v>
      </c>
      <c r="R61" s="94" t="str">
        <f t="shared" si="1"/>
        <v>Cayetano Germosen</v>
      </c>
    </row>
    <row r="62" spans="3:18" ht="32.4" customHeight="1" thickTop="1" thickBot="1" x14ac:dyDescent="0.35">
      <c r="C62" s="87" t="s">
        <v>123</v>
      </c>
      <c r="D62" s="87">
        <v>4</v>
      </c>
      <c r="E62" s="87">
        <v>4</v>
      </c>
      <c r="F62" s="87">
        <v>20</v>
      </c>
      <c r="G62" s="87">
        <v>100</v>
      </c>
      <c r="H62" s="87">
        <v>7</v>
      </c>
      <c r="I62" s="87">
        <v>7</v>
      </c>
      <c r="J62" s="87">
        <v>3</v>
      </c>
      <c r="K62" s="87">
        <v>17</v>
      </c>
      <c r="L62" s="93">
        <v>85</v>
      </c>
      <c r="M62" s="87">
        <v>85</v>
      </c>
      <c r="N62" s="94">
        <v>0</v>
      </c>
      <c r="O62" s="95">
        <v>3</v>
      </c>
      <c r="P62" s="94">
        <v>100</v>
      </c>
      <c r="Q62" s="94" t="s">
        <v>146</v>
      </c>
      <c r="R62" s="94" t="str">
        <f t="shared" si="1"/>
        <v>Cayetano Germosen</v>
      </c>
    </row>
    <row r="63" spans="3:18" ht="27.6" customHeight="1" thickTop="1" thickBot="1" x14ac:dyDescent="0.35">
      <c r="C63" s="87" t="s">
        <v>69</v>
      </c>
      <c r="D63" s="87">
        <v>8</v>
      </c>
      <c r="E63" s="87">
        <v>8</v>
      </c>
      <c r="F63" s="87">
        <v>40</v>
      </c>
      <c r="G63" s="87">
        <v>100</v>
      </c>
      <c r="H63" s="87">
        <v>0</v>
      </c>
      <c r="I63" s="87">
        <v>0</v>
      </c>
      <c r="J63" s="87">
        <v>0</v>
      </c>
      <c r="K63" s="87">
        <v>40</v>
      </c>
      <c r="L63" s="93">
        <v>100</v>
      </c>
      <c r="M63" s="87">
        <v>100</v>
      </c>
      <c r="N63" s="94">
        <v>0</v>
      </c>
      <c r="O63" s="95">
        <v>0</v>
      </c>
      <c r="P63" s="94">
        <v>100</v>
      </c>
      <c r="Q63" s="94" t="s">
        <v>146</v>
      </c>
      <c r="R63" s="94" t="str">
        <f>IFERROR(VLOOKUP(C63,MUNICIPIO,2,0)," ")</f>
        <v>Jamao al Norte</v>
      </c>
    </row>
    <row r="64" spans="3:18" ht="27.6" customHeight="1" thickTop="1" thickBot="1" x14ac:dyDescent="0.35">
      <c r="C64" s="87" t="s">
        <v>195</v>
      </c>
      <c r="D64" s="87">
        <v>2</v>
      </c>
      <c r="E64" s="87">
        <v>2</v>
      </c>
      <c r="F64" s="87">
        <v>10</v>
      </c>
      <c r="G64" s="87">
        <v>100</v>
      </c>
      <c r="H64" s="87">
        <v>0</v>
      </c>
      <c r="I64" s="87">
        <v>0</v>
      </c>
      <c r="J64" s="87">
        <v>0</v>
      </c>
      <c r="K64" s="87">
        <v>10</v>
      </c>
      <c r="L64" s="93">
        <v>100</v>
      </c>
      <c r="M64" s="87">
        <v>100</v>
      </c>
      <c r="N64" s="94">
        <v>0</v>
      </c>
      <c r="O64" s="95">
        <v>0</v>
      </c>
      <c r="P64" s="94">
        <v>100</v>
      </c>
      <c r="Q64" s="94" t="s">
        <v>146</v>
      </c>
      <c r="R64" s="94" t="str">
        <f t="shared" si="1"/>
        <v>Jamao al Norte</v>
      </c>
    </row>
    <row r="65" spans="3:18" ht="27.6" customHeight="1" thickTop="1" thickBot="1" x14ac:dyDescent="0.35">
      <c r="C65" s="87" t="s">
        <v>186</v>
      </c>
      <c r="D65" s="87">
        <v>2</v>
      </c>
      <c r="E65" s="87">
        <v>2</v>
      </c>
      <c r="F65" s="87">
        <v>10</v>
      </c>
      <c r="G65" s="87">
        <v>100</v>
      </c>
      <c r="H65" s="87">
        <v>5</v>
      </c>
      <c r="I65" s="87">
        <v>5</v>
      </c>
      <c r="J65" s="87">
        <v>1</v>
      </c>
      <c r="K65" s="87">
        <v>9</v>
      </c>
      <c r="L65" s="93">
        <v>90</v>
      </c>
      <c r="M65" s="87">
        <v>90</v>
      </c>
      <c r="N65" s="94">
        <v>0</v>
      </c>
      <c r="O65" s="95">
        <v>1</v>
      </c>
      <c r="P65" s="94">
        <v>50</v>
      </c>
      <c r="Q65" s="94" t="s">
        <v>146</v>
      </c>
      <c r="R65" s="94" t="str">
        <f t="shared" si="1"/>
        <v>Jamao al Norte</v>
      </c>
    </row>
    <row r="66" spans="3:18" ht="27.6" customHeight="1" thickTop="1" thickBot="1" x14ac:dyDescent="0.35">
      <c r="C66" s="87" t="s">
        <v>197</v>
      </c>
      <c r="D66" s="87">
        <v>2</v>
      </c>
      <c r="E66" s="87">
        <v>1</v>
      </c>
      <c r="F66" s="87">
        <v>5</v>
      </c>
      <c r="G66" s="87">
        <v>50</v>
      </c>
      <c r="H66" s="87">
        <v>5</v>
      </c>
      <c r="I66" s="87">
        <v>5</v>
      </c>
      <c r="J66" s="87">
        <v>1</v>
      </c>
      <c r="K66" s="87">
        <v>4</v>
      </c>
      <c r="L66" s="93">
        <v>80</v>
      </c>
      <c r="M66" s="87">
        <v>40</v>
      </c>
      <c r="N66" s="94">
        <v>0</v>
      </c>
      <c r="O66" s="95">
        <v>1</v>
      </c>
      <c r="P66" s="94">
        <v>0</v>
      </c>
      <c r="Q66" s="94" t="s">
        <v>146</v>
      </c>
      <c r="R66" s="94" t="str">
        <f t="shared" si="1"/>
        <v>Gaspar hernandez</v>
      </c>
    </row>
    <row r="67" spans="3:18" ht="27.6" customHeight="1" thickTop="1" thickBot="1" x14ac:dyDescent="0.35">
      <c r="C67" s="87" t="s">
        <v>90</v>
      </c>
      <c r="D67" s="87">
        <v>8</v>
      </c>
      <c r="E67" s="87">
        <v>4</v>
      </c>
      <c r="F67" s="87">
        <v>20</v>
      </c>
      <c r="G67" s="87">
        <v>50</v>
      </c>
      <c r="H67" s="87">
        <v>0</v>
      </c>
      <c r="I67" s="87">
        <v>0</v>
      </c>
      <c r="J67" s="87">
        <v>0</v>
      </c>
      <c r="K67" s="87">
        <v>20</v>
      </c>
      <c r="L67" s="93">
        <v>100</v>
      </c>
      <c r="M67" s="87">
        <v>50</v>
      </c>
      <c r="N67" s="94">
        <v>0</v>
      </c>
      <c r="O67" s="95">
        <v>0</v>
      </c>
      <c r="P67" s="94">
        <v>100</v>
      </c>
      <c r="Q67" s="94" t="s">
        <v>146</v>
      </c>
      <c r="R67" s="94" t="str">
        <f t="shared" si="1"/>
        <v>Gaspar hernandez</v>
      </c>
    </row>
    <row r="68" spans="3:18" ht="27.6" customHeight="1" thickTop="1" thickBot="1" x14ac:dyDescent="0.35">
      <c r="C68" s="87" t="s">
        <v>122</v>
      </c>
      <c r="D68" s="87">
        <v>4</v>
      </c>
      <c r="E68" s="87">
        <v>4</v>
      </c>
      <c r="F68" s="87">
        <v>20</v>
      </c>
      <c r="G68" s="87">
        <v>100</v>
      </c>
      <c r="H68" s="87">
        <v>0</v>
      </c>
      <c r="I68" s="87">
        <v>0</v>
      </c>
      <c r="J68" s="87">
        <v>0</v>
      </c>
      <c r="K68" s="87">
        <v>20</v>
      </c>
      <c r="L68" s="93">
        <v>100</v>
      </c>
      <c r="M68" s="87">
        <v>100</v>
      </c>
      <c r="N68" s="94">
        <v>0</v>
      </c>
      <c r="O68" s="95">
        <v>0</v>
      </c>
      <c r="P68" s="94">
        <v>100</v>
      </c>
      <c r="Q68" s="94" t="s">
        <v>146</v>
      </c>
      <c r="R68" s="94" t="str">
        <f t="shared" si="1"/>
        <v>Gaspar hernandez</v>
      </c>
    </row>
    <row r="69" spans="3:18" ht="27.6" customHeight="1" thickTop="1" thickBot="1" x14ac:dyDescent="0.35">
      <c r="C69" s="87" t="s">
        <v>70</v>
      </c>
      <c r="D69" s="87">
        <v>2</v>
      </c>
      <c r="E69" s="87">
        <v>2</v>
      </c>
      <c r="F69" s="87">
        <v>10</v>
      </c>
      <c r="G69" s="87">
        <v>100</v>
      </c>
      <c r="H69" s="87">
        <v>0</v>
      </c>
      <c r="I69" s="87">
        <v>0</v>
      </c>
      <c r="J69" s="87">
        <v>0</v>
      </c>
      <c r="K69" s="87">
        <v>10</v>
      </c>
      <c r="L69" s="93">
        <v>100</v>
      </c>
      <c r="M69" s="87">
        <v>100</v>
      </c>
      <c r="N69" s="94">
        <v>0</v>
      </c>
      <c r="O69" s="95">
        <v>0</v>
      </c>
      <c r="P69" s="94">
        <v>100</v>
      </c>
      <c r="Q69" s="94" t="s">
        <v>146</v>
      </c>
      <c r="R69" s="94" t="str">
        <f t="shared" si="1"/>
        <v>Gaspar hernandez</v>
      </c>
    </row>
    <row r="70" spans="3:18" ht="27.6" customHeight="1" thickTop="1" thickBot="1" x14ac:dyDescent="0.35">
      <c r="C70" s="87" t="s">
        <v>63</v>
      </c>
      <c r="D70" s="87">
        <v>95</v>
      </c>
      <c r="E70" s="87">
        <v>95</v>
      </c>
      <c r="F70" s="87">
        <v>475</v>
      </c>
      <c r="G70" s="87">
        <v>100</v>
      </c>
      <c r="H70" s="87">
        <v>23</v>
      </c>
      <c r="I70" s="87">
        <v>15</v>
      </c>
      <c r="J70" s="87">
        <v>8</v>
      </c>
      <c r="K70" s="87">
        <v>467</v>
      </c>
      <c r="L70" s="93">
        <v>98.315789473684205</v>
      </c>
      <c r="M70" s="87">
        <v>98.315789473684205</v>
      </c>
      <c r="N70" s="94">
        <v>0</v>
      </c>
      <c r="O70" s="95">
        <v>5</v>
      </c>
      <c r="P70" s="94">
        <v>100</v>
      </c>
      <c r="Q70" s="94" t="s">
        <v>147</v>
      </c>
      <c r="R70" s="94" t="str">
        <f t="shared" si="1"/>
        <v>Moca</v>
      </c>
    </row>
    <row r="71" spans="3:18" ht="27.6" customHeight="1" thickTop="1" thickBot="1" x14ac:dyDescent="0.35">
      <c r="C71" s="87" t="s">
        <v>64</v>
      </c>
      <c r="D71" s="87">
        <v>16</v>
      </c>
      <c r="E71" s="87">
        <v>16</v>
      </c>
      <c r="F71" s="87">
        <v>80</v>
      </c>
      <c r="G71" s="87">
        <v>100</v>
      </c>
      <c r="H71" s="87">
        <v>7</v>
      </c>
      <c r="I71" s="87">
        <v>2</v>
      </c>
      <c r="J71" s="87">
        <v>3</v>
      </c>
      <c r="K71" s="87">
        <v>77</v>
      </c>
      <c r="L71" s="93">
        <v>96.25</v>
      </c>
      <c r="M71" s="87">
        <v>96.25</v>
      </c>
      <c r="N71" s="94">
        <v>0</v>
      </c>
      <c r="O71" s="95">
        <v>2</v>
      </c>
      <c r="P71" s="94">
        <v>100</v>
      </c>
      <c r="Q71" s="94" t="s">
        <v>147</v>
      </c>
      <c r="R71" s="94" t="str">
        <f t="shared" si="1"/>
        <v>Moca</v>
      </c>
    </row>
    <row r="72" spans="3:18" ht="27.6" customHeight="1" thickTop="1" thickBot="1" x14ac:dyDescent="0.35">
      <c r="C72" s="87" t="s">
        <v>86</v>
      </c>
      <c r="D72" s="87">
        <v>12</v>
      </c>
      <c r="E72" s="87">
        <v>4</v>
      </c>
      <c r="F72" s="87">
        <v>20</v>
      </c>
      <c r="G72" s="87">
        <v>33.333333333333329</v>
      </c>
      <c r="H72" s="87">
        <v>0</v>
      </c>
      <c r="I72" s="87">
        <v>0</v>
      </c>
      <c r="J72" s="87">
        <v>0</v>
      </c>
      <c r="K72" s="87">
        <v>20</v>
      </c>
      <c r="L72" s="93">
        <v>100</v>
      </c>
      <c r="M72" s="87">
        <v>33.333333333333329</v>
      </c>
      <c r="N72" s="94">
        <v>0</v>
      </c>
      <c r="O72" s="95">
        <v>0</v>
      </c>
      <c r="P72" s="94">
        <v>100</v>
      </c>
      <c r="Q72" s="94" t="s">
        <v>147</v>
      </c>
      <c r="R72" s="94" t="str">
        <f t="shared" si="1"/>
        <v>Moca</v>
      </c>
    </row>
    <row r="73" spans="3:18" ht="27.6" customHeight="1" thickTop="1" thickBot="1" x14ac:dyDescent="0.35">
      <c r="C73" s="87" t="s">
        <v>87</v>
      </c>
      <c r="D73" s="87">
        <v>12</v>
      </c>
      <c r="E73" s="87">
        <v>4</v>
      </c>
      <c r="F73" s="87">
        <v>20</v>
      </c>
      <c r="G73" s="87">
        <v>33.333333333333329</v>
      </c>
      <c r="H73" s="87">
        <v>0</v>
      </c>
      <c r="I73" s="87">
        <v>0</v>
      </c>
      <c r="J73" s="87">
        <v>0</v>
      </c>
      <c r="K73" s="87">
        <v>20</v>
      </c>
      <c r="L73" s="93">
        <v>100</v>
      </c>
      <c r="M73" s="87">
        <v>33.333333333333329</v>
      </c>
      <c r="N73" s="94">
        <v>0</v>
      </c>
      <c r="O73" s="95">
        <v>0</v>
      </c>
      <c r="P73" s="94">
        <v>100</v>
      </c>
      <c r="Q73" s="94" t="s">
        <v>147</v>
      </c>
      <c r="R73" s="94" t="str">
        <f t="shared" si="1"/>
        <v>Moca</v>
      </c>
    </row>
    <row r="74" spans="3:18" ht="27.6" customHeight="1" thickTop="1" thickBot="1" x14ac:dyDescent="0.35">
      <c r="C74" s="87" t="s">
        <v>143</v>
      </c>
      <c r="D74" s="87">
        <v>3</v>
      </c>
      <c r="E74" s="87">
        <v>1</v>
      </c>
      <c r="F74" s="87">
        <v>5</v>
      </c>
      <c r="G74" s="87">
        <v>33.333333333333329</v>
      </c>
      <c r="H74" s="87">
        <v>0</v>
      </c>
      <c r="I74" s="87">
        <v>0</v>
      </c>
      <c r="J74" s="87">
        <v>0</v>
      </c>
      <c r="K74" s="87">
        <v>5</v>
      </c>
      <c r="L74" s="93">
        <v>100</v>
      </c>
      <c r="M74" s="87">
        <v>33.333333333333329</v>
      </c>
      <c r="N74" s="94">
        <v>0</v>
      </c>
      <c r="O74" s="95">
        <v>0</v>
      </c>
      <c r="P74" s="94">
        <v>100</v>
      </c>
      <c r="Q74" s="94" t="s">
        <v>147</v>
      </c>
      <c r="R74" s="94" t="str">
        <f t="shared" si="1"/>
        <v>Moca</v>
      </c>
    </row>
    <row r="75" spans="3:18" ht="27.6" customHeight="1" thickTop="1" thickBot="1" x14ac:dyDescent="0.35">
      <c r="C75" s="87" t="s">
        <v>88</v>
      </c>
      <c r="D75" s="87">
        <v>20</v>
      </c>
      <c r="E75" s="87">
        <v>20</v>
      </c>
      <c r="F75" s="87">
        <v>100</v>
      </c>
      <c r="G75" s="87">
        <v>100</v>
      </c>
      <c r="H75" s="87">
        <v>15</v>
      </c>
      <c r="I75" s="87">
        <v>8</v>
      </c>
      <c r="J75" s="87">
        <v>7</v>
      </c>
      <c r="K75" s="87">
        <v>93</v>
      </c>
      <c r="L75" s="93">
        <v>93</v>
      </c>
      <c r="M75" s="87">
        <v>93</v>
      </c>
      <c r="N75" s="94">
        <v>0</v>
      </c>
      <c r="O75" s="95">
        <v>5</v>
      </c>
      <c r="P75" s="94">
        <v>100</v>
      </c>
      <c r="Q75" s="94" t="s">
        <v>147</v>
      </c>
      <c r="R75" s="94" t="str">
        <f t="shared" si="1"/>
        <v>Moca</v>
      </c>
    </row>
    <row r="76" spans="3:18" ht="27.6" customHeight="1" thickTop="1" thickBot="1" x14ac:dyDescent="0.35">
      <c r="C76" s="87" t="s">
        <v>65</v>
      </c>
      <c r="D76" s="87">
        <v>10</v>
      </c>
      <c r="E76" s="87">
        <v>10</v>
      </c>
      <c r="F76" s="87">
        <v>50</v>
      </c>
      <c r="G76" s="87">
        <v>100</v>
      </c>
      <c r="H76" s="87">
        <v>0</v>
      </c>
      <c r="I76" s="87">
        <v>0</v>
      </c>
      <c r="J76" s="87">
        <v>0</v>
      </c>
      <c r="K76" s="87">
        <v>50</v>
      </c>
      <c r="L76" s="93">
        <v>100</v>
      </c>
      <c r="M76" s="87">
        <v>100</v>
      </c>
      <c r="N76" s="94">
        <v>0</v>
      </c>
      <c r="O76" s="95">
        <v>0</v>
      </c>
      <c r="P76" s="94">
        <v>100</v>
      </c>
      <c r="Q76" s="94" t="s">
        <v>147</v>
      </c>
      <c r="R76" s="94" t="str">
        <f t="shared" si="1"/>
        <v>Moca</v>
      </c>
    </row>
    <row r="77" spans="3:18" ht="27.6" customHeight="1" thickTop="1" thickBot="1" x14ac:dyDescent="0.35">
      <c r="C77" s="87" t="s">
        <v>144</v>
      </c>
      <c r="D77" s="87">
        <v>5</v>
      </c>
      <c r="E77" s="87">
        <v>5</v>
      </c>
      <c r="F77" s="87">
        <v>25</v>
      </c>
      <c r="G77" s="87">
        <v>100</v>
      </c>
      <c r="H77" s="87">
        <v>0</v>
      </c>
      <c r="I77" s="87">
        <v>0</v>
      </c>
      <c r="J77" s="87">
        <v>0</v>
      </c>
      <c r="K77" s="87">
        <v>25</v>
      </c>
      <c r="L77" s="93">
        <v>100</v>
      </c>
      <c r="M77" s="87">
        <v>100</v>
      </c>
      <c r="N77" s="94">
        <v>0</v>
      </c>
      <c r="O77" s="95">
        <v>0</v>
      </c>
      <c r="P77" s="94">
        <v>100</v>
      </c>
      <c r="Q77" s="94" t="s">
        <v>147</v>
      </c>
      <c r="R77" s="94" t="str">
        <f t="shared" si="1"/>
        <v>Moca</v>
      </c>
    </row>
    <row r="78" spans="3:18" ht="27.6" customHeight="1" thickTop="1" thickBot="1" x14ac:dyDescent="0.35">
      <c r="C78" s="87" t="s">
        <v>121</v>
      </c>
      <c r="D78" s="87">
        <v>16</v>
      </c>
      <c r="E78" s="87">
        <v>16</v>
      </c>
      <c r="F78" s="87">
        <v>80</v>
      </c>
      <c r="G78" s="87">
        <v>100</v>
      </c>
      <c r="H78" s="87">
        <v>0</v>
      </c>
      <c r="I78" s="87">
        <v>0</v>
      </c>
      <c r="J78" s="87">
        <v>0</v>
      </c>
      <c r="K78" s="87">
        <v>80</v>
      </c>
      <c r="L78" s="93">
        <v>100</v>
      </c>
      <c r="M78" s="87">
        <v>100</v>
      </c>
      <c r="N78" s="94">
        <v>0</v>
      </c>
      <c r="O78" s="95">
        <v>0</v>
      </c>
      <c r="P78" s="94">
        <v>100</v>
      </c>
      <c r="Q78" s="94" t="s">
        <v>147</v>
      </c>
      <c r="R78" s="94" t="str">
        <f t="shared" si="1"/>
        <v>Moca</v>
      </c>
    </row>
    <row r="79" spans="3:18" ht="27.6" customHeight="1" thickTop="1" thickBot="1" x14ac:dyDescent="0.35">
      <c r="C79" s="87" t="s">
        <v>66</v>
      </c>
      <c r="D79" s="87">
        <v>8</v>
      </c>
      <c r="E79" s="87">
        <v>8</v>
      </c>
      <c r="F79" s="87">
        <v>40</v>
      </c>
      <c r="G79" s="87">
        <v>100</v>
      </c>
      <c r="H79" s="87">
        <v>0</v>
      </c>
      <c r="I79" s="87">
        <v>0</v>
      </c>
      <c r="J79" s="87">
        <v>0</v>
      </c>
      <c r="K79" s="87">
        <v>40</v>
      </c>
      <c r="L79" s="93">
        <v>100</v>
      </c>
      <c r="M79" s="87">
        <v>100</v>
      </c>
      <c r="N79" s="94">
        <v>0</v>
      </c>
      <c r="O79" s="95">
        <v>0</v>
      </c>
      <c r="P79" s="94">
        <v>100</v>
      </c>
      <c r="Q79" s="94" t="s">
        <v>147</v>
      </c>
      <c r="R79" s="94" t="str">
        <f t="shared" si="1"/>
        <v>Moca</v>
      </c>
    </row>
    <row r="80" spans="3:18" ht="27.6" customHeight="1" thickTop="1" thickBot="1" x14ac:dyDescent="0.35">
      <c r="C80" s="87" t="s">
        <v>185</v>
      </c>
      <c r="D80" s="87">
        <v>2</v>
      </c>
      <c r="E80" s="87">
        <v>2</v>
      </c>
      <c r="F80" s="87">
        <v>10</v>
      </c>
      <c r="G80" s="87">
        <v>100</v>
      </c>
      <c r="H80" s="87">
        <v>0</v>
      </c>
      <c r="I80" s="87">
        <v>0</v>
      </c>
      <c r="J80" s="87">
        <v>0</v>
      </c>
      <c r="K80" s="87">
        <v>10</v>
      </c>
      <c r="L80" s="93">
        <v>100</v>
      </c>
      <c r="M80" s="87">
        <v>100</v>
      </c>
      <c r="N80" s="94">
        <v>0</v>
      </c>
      <c r="O80" s="95">
        <v>0</v>
      </c>
      <c r="P80" s="94">
        <v>100</v>
      </c>
      <c r="Q80" s="94" t="s">
        <v>147</v>
      </c>
      <c r="R80" s="94" t="str">
        <f t="shared" si="1"/>
        <v>Moca</v>
      </c>
    </row>
    <row r="81" spans="3:18" ht="27.6" customHeight="1" thickTop="1" thickBot="1" x14ac:dyDescent="0.35">
      <c r="C81" s="87" t="s">
        <v>102</v>
      </c>
      <c r="D81" s="87">
        <v>20</v>
      </c>
      <c r="E81" s="87">
        <v>20</v>
      </c>
      <c r="F81" s="87">
        <v>100</v>
      </c>
      <c r="G81" s="87">
        <v>100</v>
      </c>
      <c r="H81" s="87">
        <v>0</v>
      </c>
      <c r="I81" s="87">
        <v>0</v>
      </c>
      <c r="J81" s="87">
        <v>0</v>
      </c>
      <c r="K81" s="87">
        <v>100</v>
      </c>
      <c r="L81" s="93">
        <v>100</v>
      </c>
      <c r="M81" s="87">
        <v>100</v>
      </c>
      <c r="N81" s="94">
        <v>0</v>
      </c>
      <c r="O81" s="95">
        <v>0</v>
      </c>
      <c r="P81" s="94">
        <v>100</v>
      </c>
      <c r="Q81" s="94" t="s">
        <v>147</v>
      </c>
      <c r="R81" s="94" t="str">
        <f t="shared" si="1"/>
        <v>Moca</v>
      </c>
    </row>
    <row r="82" spans="3:18" ht="27.6" customHeight="1" thickTop="1" thickBot="1" x14ac:dyDescent="0.35">
      <c r="C82" s="87" t="s">
        <v>192</v>
      </c>
      <c r="D82" s="87">
        <v>2</v>
      </c>
      <c r="E82" s="87">
        <v>2</v>
      </c>
      <c r="F82" s="87">
        <v>10</v>
      </c>
      <c r="G82" s="87">
        <v>100</v>
      </c>
      <c r="H82" s="87">
        <v>0</v>
      </c>
      <c r="I82" s="87">
        <v>0</v>
      </c>
      <c r="J82" s="87">
        <v>0</v>
      </c>
      <c r="K82" s="87">
        <v>10</v>
      </c>
      <c r="L82" s="93">
        <v>100</v>
      </c>
      <c r="M82" s="87">
        <v>100</v>
      </c>
      <c r="N82" s="94">
        <v>0</v>
      </c>
      <c r="O82" s="95">
        <v>0</v>
      </c>
      <c r="P82" s="94">
        <v>100</v>
      </c>
      <c r="Q82" s="94" t="s">
        <v>147</v>
      </c>
      <c r="R82" s="94" t="str">
        <f t="shared" si="1"/>
        <v>Moca</v>
      </c>
    </row>
    <row r="83" spans="3:18" ht="27.6" customHeight="1" thickTop="1" thickBot="1" x14ac:dyDescent="0.35">
      <c r="C83" s="87" t="s">
        <v>89</v>
      </c>
      <c r="D83" s="87">
        <v>20</v>
      </c>
      <c r="E83" s="87">
        <v>16</v>
      </c>
      <c r="F83" s="87">
        <v>80</v>
      </c>
      <c r="G83" s="87">
        <v>80</v>
      </c>
      <c r="H83" s="87">
        <v>16</v>
      </c>
      <c r="I83" s="87">
        <v>5</v>
      </c>
      <c r="J83" s="87">
        <v>5</v>
      </c>
      <c r="K83" s="87">
        <v>75</v>
      </c>
      <c r="L83" s="93">
        <v>93.75</v>
      </c>
      <c r="M83" s="87">
        <v>75</v>
      </c>
      <c r="N83" s="94">
        <v>0</v>
      </c>
      <c r="O83" s="95">
        <v>1</v>
      </c>
      <c r="P83" s="94">
        <v>100</v>
      </c>
      <c r="Q83" s="94" t="s">
        <v>147</v>
      </c>
      <c r="R83" s="94" t="str">
        <f t="shared" si="1"/>
        <v>Cayetano Germosen</v>
      </c>
    </row>
    <row r="84" spans="3:18" ht="27.6" customHeight="1" thickTop="1" thickBot="1" x14ac:dyDescent="0.35">
      <c r="C84" s="87" t="s">
        <v>67</v>
      </c>
      <c r="D84" s="87">
        <v>20</v>
      </c>
      <c r="E84" s="87">
        <v>20</v>
      </c>
      <c r="F84" s="87">
        <v>100</v>
      </c>
      <c r="G84" s="87">
        <v>100</v>
      </c>
      <c r="H84" s="87">
        <v>18</v>
      </c>
      <c r="I84" s="87">
        <v>7</v>
      </c>
      <c r="J84" s="87">
        <v>5</v>
      </c>
      <c r="K84" s="87">
        <v>95</v>
      </c>
      <c r="L84" s="93">
        <v>95</v>
      </c>
      <c r="M84" s="87">
        <v>95</v>
      </c>
      <c r="N84" s="94">
        <v>0</v>
      </c>
      <c r="O84" s="95">
        <v>2</v>
      </c>
      <c r="P84" s="94">
        <v>95</v>
      </c>
      <c r="Q84" s="94" t="s">
        <v>147</v>
      </c>
      <c r="R84" s="94" t="str">
        <f t="shared" si="1"/>
        <v>Cayetano Germosen</v>
      </c>
    </row>
    <row r="85" spans="3:18" ht="27.6" customHeight="1" thickTop="1" thickBot="1" x14ac:dyDescent="0.35">
      <c r="C85" s="87" t="s">
        <v>98</v>
      </c>
      <c r="D85" s="87">
        <v>5</v>
      </c>
      <c r="E85" s="87">
        <v>5</v>
      </c>
      <c r="F85" s="87">
        <v>25</v>
      </c>
      <c r="G85" s="87">
        <v>100</v>
      </c>
      <c r="H85" s="87">
        <v>5</v>
      </c>
      <c r="I85" s="87">
        <v>1</v>
      </c>
      <c r="J85" s="87">
        <v>1</v>
      </c>
      <c r="K85" s="87">
        <v>24</v>
      </c>
      <c r="L85" s="93">
        <v>96</v>
      </c>
      <c r="M85" s="87">
        <v>96</v>
      </c>
      <c r="N85" s="94">
        <v>0</v>
      </c>
      <c r="O85" s="95">
        <v>1</v>
      </c>
      <c r="P85" s="94">
        <v>100</v>
      </c>
      <c r="Q85" s="94" t="s">
        <v>147</v>
      </c>
      <c r="R85" s="94" t="str">
        <f t="shared" si="1"/>
        <v>Cayetano Germosen</v>
      </c>
    </row>
    <row r="86" spans="3:18" ht="27.6" customHeight="1" thickTop="1" thickBot="1" x14ac:dyDescent="0.35">
      <c r="C86" s="87" t="s">
        <v>68</v>
      </c>
      <c r="D86" s="87">
        <v>5</v>
      </c>
      <c r="E86" s="87">
        <v>5</v>
      </c>
      <c r="F86" s="87">
        <v>25</v>
      </c>
      <c r="G86" s="87">
        <v>100</v>
      </c>
      <c r="H86" s="87">
        <v>1</v>
      </c>
      <c r="I86" s="87">
        <v>0</v>
      </c>
      <c r="J86" s="87">
        <v>1</v>
      </c>
      <c r="K86" s="87">
        <v>24</v>
      </c>
      <c r="L86" s="93">
        <v>96</v>
      </c>
      <c r="M86" s="87">
        <v>96</v>
      </c>
      <c r="N86" s="94">
        <v>0</v>
      </c>
      <c r="O86" s="95">
        <v>0</v>
      </c>
      <c r="P86" s="94">
        <v>100</v>
      </c>
      <c r="Q86" s="94" t="s">
        <v>147</v>
      </c>
      <c r="R86" s="94" t="str">
        <f t="shared" si="1"/>
        <v>Cayetano Germosen</v>
      </c>
    </row>
    <row r="87" spans="3:18" ht="27.6" customHeight="1" thickTop="1" thickBot="1" x14ac:dyDescent="0.35">
      <c r="C87" s="87" t="s">
        <v>123</v>
      </c>
      <c r="D87" s="87">
        <v>5</v>
      </c>
      <c r="E87" s="87">
        <v>5</v>
      </c>
      <c r="F87" s="87">
        <v>25</v>
      </c>
      <c r="G87" s="87">
        <v>100</v>
      </c>
      <c r="H87" s="87">
        <v>3</v>
      </c>
      <c r="I87" s="87">
        <v>2</v>
      </c>
      <c r="J87" s="87">
        <v>1</v>
      </c>
      <c r="K87" s="87">
        <v>24</v>
      </c>
      <c r="L87" s="93">
        <v>96</v>
      </c>
      <c r="M87" s="87">
        <v>96</v>
      </c>
      <c r="N87" s="94">
        <v>0</v>
      </c>
      <c r="O87" s="95">
        <v>1</v>
      </c>
      <c r="P87" s="94">
        <v>100</v>
      </c>
      <c r="Q87" s="94" t="s">
        <v>147</v>
      </c>
      <c r="R87" s="94" t="str">
        <f t="shared" si="1"/>
        <v>Cayetano Germosen</v>
      </c>
    </row>
    <row r="88" spans="3:18" ht="27.6" customHeight="1" thickTop="1" thickBot="1" x14ac:dyDescent="0.35">
      <c r="C88" s="87" t="s">
        <v>69</v>
      </c>
      <c r="D88" s="87">
        <v>8</v>
      </c>
      <c r="E88" s="87">
        <v>8</v>
      </c>
      <c r="F88" s="87">
        <v>40</v>
      </c>
      <c r="G88" s="87">
        <v>100</v>
      </c>
      <c r="H88" s="87">
        <v>0</v>
      </c>
      <c r="I88" s="87">
        <v>0</v>
      </c>
      <c r="J88" s="87">
        <v>0</v>
      </c>
      <c r="K88" s="87">
        <v>40</v>
      </c>
      <c r="L88" s="93">
        <v>100</v>
      </c>
      <c r="M88" s="87">
        <v>100</v>
      </c>
      <c r="N88" s="94">
        <v>0</v>
      </c>
      <c r="O88" s="95">
        <v>0</v>
      </c>
      <c r="P88" s="94">
        <v>100</v>
      </c>
      <c r="Q88" s="94" t="s">
        <v>147</v>
      </c>
      <c r="R88" s="94" t="str">
        <f t="shared" si="1"/>
        <v>Jamao al Norte</v>
      </c>
    </row>
    <row r="89" spans="3:18" ht="27.6" customHeight="1" thickTop="1" thickBot="1" x14ac:dyDescent="0.35">
      <c r="C89" s="87" t="s">
        <v>195</v>
      </c>
      <c r="D89" s="87">
        <v>2</v>
      </c>
      <c r="E89" s="87">
        <v>2</v>
      </c>
      <c r="F89" s="87">
        <v>10</v>
      </c>
      <c r="G89" s="87">
        <v>100</v>
      </c>
      <c r="H89" s="87">
        <v>0</v>
      </c>
      <c r="I89" s="87">
        <v>0</v>
      </c>
      <c r="J89" s="87">
        <v>0</v>
      </c>
      <c r="K89" s="87">
        <v>10</v>
      </c>
      <c r="L89" s="93">
        <v>100</v>
      </c>
      <c r="M89" s="87">
        <v>100</v>
      </c>
      <c r="N89" s="94">
        <v>0</v>
      </c>
      <c r="O89" s="95">
        <v>0</v>
      </c>
      <c r="P89" s="94">
        <v>100</v>
      </c>
      <c r="Q89" s="94" t="s">
        <v>147</v>
      </c>
      <c r="R89" s="94" t="str">
        <f t="shared" si="1"/>
        <v>Jamao al Norte</v>
      </c>
    </row>
    <row r="90" spans="3:18" ht="27.6" customHeight="1" thickTop="1" thickBot="1" x14ac:dyDescent="0.35">
      <c r="C90" s="87" t="s">
        <v>186</v>
      </c>
      <c r="D90" s="87">
        <v>2</v>
      </c>
      <c r="E90" s="87">
        <v>2</v>
      </c>
      <c r="F90" s="87">
        <v>10</v>
      </c>
      <c r="G90" s="87">
        <v>100</v>
      </c>
      <c r="H90" s="87">
        <v>10</v>
      </c>
      <c r="I90" s="87">
        <v>10</v>
      </c>
      <c r="J90" s="87">
        <v>2</v>
      </c>
      <c r="K90" s="87">
        <v>8</v>
      </c>
      <c r="L90" s="93">
        <v>80</v>
      </c>
      <c r="M90" s="87">
        <v>80</v>
      </c>
      <c r="N90" s="94">
        <v>0</v>
      </c>
      <c r="O90" s="95">
        <v>2</v>
      </c>
      <c r="P90" s="94">
        <v>0</v>
      </c>
      <c r="Q90" s="94" t="s">
        <v>147</v>
      </c>
      <c r="R90" s="94" t="str">
        <f t="shared" si="1"/>
        <v>Jamao al Norte</v>
      </c>
    </row>
    <row r="91" spans="3:18" ht="27.6" customHeight="1" thickTop="1" thickBot="1" x14ac:dyDescent="0.35">
      <c r="C91" s="87" t="s">
        <v>197</v>
      </c>
      <c r="D91" s="87">
        <v>2</v>
      </c>
      <c r="E91" s="87">
        <v>2</v>
      </c>
      <c r="F91" s="87">
        <v>10</v>
      </c>
      <c r="G91" s="87">
        <v>100</v>
      </c>
      <c r="H91" s="87">
        <v>10</v>
      </c>
      <c r="I91" s="87">
        <v>10</v>
      </c>
      <c r="J91" s="87">
        <v>2</v>
      </c>
      <c r="K91" s="87">
        <v>8</v>
      </c>
      <c r="L91" s="93">
        <v>80</v>
      </c>
      <c r="M91" s="87">
        <v>80</v>
      </c>
      <c r="N91" s="94">
        <v>0</v>
      </c>
      <c r="O91" s="95">
        <v>2</v>
      </c>
      <c r="P91" s="94">
        <v>0</v>
      </c>
      <c r="Q91" s="94" t="s">
        <v>147</v>
      </c>
      <c r="R91" s="94" t="str">
        <f t="shared" si="1"/>
        <v>Gaspar hernandez</v>
      </c>
    </row>
    <row r="92" spans="3:18" ht="27.6" customHeight="1" thickTop="1" thickBot="1" x14ac:dyDescent="0.35">
      <c r="C92" s="87" t="s">
        <v>90</v>
      </c>
      <c r="D92" s="87">
        <v>8</v>
      </c>
      <c r="E92" s="87">
        <v>4</v>
      </c>
      <c r="F92" s="87">
        <v>20</v>
      </c>
      <c r="G92" s="87">
        <v>50</v>
      </c>
      <c r="H92" s="87">
        <v>0</v>
      </c>
      <c r="I92" s="87">
        <v>0</v>
      </c>
      <c r="J92" s="87">
        <v>0</v>
      </c>
      <c r="K92" s="87">
        <v>20</v>
      </c>
      <c r="L92" s="93">
        <v>100</v>
      </c>
      <c r="M92" s="87">
        <v>50</v>
      </c>
      <c r="N92" s="94">
        <v>0</v>
      </c>
      <c r="O92" s="95">
        <v>0</v>
      </c>
      <c r="P92" s="94">
        <v>100</v>
      </c>
      <c r="Q92" s="94" t="s">
        <v>147</v>
      </c>
      <c r="R92" s="94" t="str">
        <f t="shared" si="1"/>
        <v>Gaspar hernandez</v>
      </c>
    </row>
    <row r="93" spans="3:18" ht="27.6" customHeight="1" thickTop="1" thickBot="1" x14ac:dyDescent="0.35">
      <c r="C93" s="87" t="s">
        <v>122</v>
      </c>
      <c r="D93" s="87">
        <v>4</v>
      </c>
      <c r="E93" s="87">
        <v>4</v>
      </c>
      <c r="F93" s="87">
        <v>20</v>
      </c>
      <c r="G93" s="87">
        <v>100</v>
      </c>
      <c r="H93" s="87">
        <v>0</v>
      </c>
      <c r="I93" s="87">
        <v>0</v>
      </c>
      <c r="J93" s="87">
        <v>0</v>
      </c>
      <c r="K93" s="87">
        <v>20</v>
      </c>
      <c r="L93" s="93">
        <v>100</v>
      </c>
      <c r="M93" s="87">
        <v>100</v>
      </c>
      <c r="N93" s="94">
        <v>0</v>
      </c>
      <c r="O93" s="95">
        <v>0</v>
      </c>
      <c r="P93" s="94">
        <v>100</v>
      </c>
      <c r="Q93" s="94" t="s">
        <v>147</v>
      </c>
      <c r="R93" s="94" t="str">
        <f t="shared" si="1"/>
        <v>Gaspar hernandez</v>
      </c>
    </row>
    <row r="94" spans="3:18" ht="27.6" customHeight="1" thickTop="1" thickBot="1" x14ac:dyDescent="0.35">
      <c r="C94" s="87" t="s">
        <v>70</v>
      </c>
      <c r="D94" s="87">
        <v>2</v>
      </c>
      <c r="E94" s="87">
        <v>2</v>
      </c>
      <c r="F94" s="87">
        <v>10</v>
      </c>
      <c r="G94" s="87">
        <v>100</v>
      </c>
      <c r="H94" s="87">
        <v>0</v>
      </c>
      <c r="I94" s="87">
        <v>0</v>
      </c>
      <c r="J94" s="87">
        <v>0</v>
      </c>
      <c r="K94" s="87">
        <v>10</v>
      </c>
      <c r="L94" s="93">
        <v>100</v>
      </c>
      <c r="M94" s="87">
        <v>100</v>
      </c>
      <c r="N94" s="94">
        <v>0</v>
      </c>
      <c r="O94" s="95">
        <v>0</v>
      </c>
      <c r="P94" s="94">
        <v>100</v>
      </c>
      <c r="Q94" s="94" t="s">
        <v>147</v>
      </c>
      <c r="R94" s="94" t="str">
        <f t="shared" si="1"/>
        <v>Gaspar hernandez</v>
      </c>
    </row>
    <row r="95" spans="3:18" s="5" customFormat="1" ht="17.25" customHeight="1" thickTop="1" thickBot="1" x14ac:dyDescent="0.35">
      <c r="C95" s="222"/>
      <c r="D95" s="223"/>
      <c r="E95" s="19"/>
      <c r="F95" s="18"/>
      <c r="G95" s="19"/>
      <c r="H95" s="20"/>
      <c r="I95" s="20"/>
      <c r="J95" s="21"/>
      <c r="K95" s="28"/>
      <c r="L95" s="28"/>
      <c r="M95" s="21"/>
      <c r="N95" s="58"/>
    </row>
    <row r="96" spans="3:18" s="5" customFormat="1" ht="16.8" thickTop="1" thickBot="1" x14ac:dyDescent="0.35">
      <c r="C96" s="171" t="s">
        <v>91</v>
      </c>
      <c r="D96" s="172"/>
      <c r="E96" s="19"/>
      <c r="F96" s="18"/>
      <c r="G96" s="19"/>
      <c r="H96" s="20"/>
      <c r="I96" s="20"/>
      <c r="J96" s="21"/>
      <c r="K96" s="28"/>
      <c r="L96" s="28"/>
      <c r="M96" s="21"/>
      <c r="N96" s="58"/>
    </row>
    <row r="97" spans="3:14" s="5" customFormat="1" ht="16.8" thickTop="1" thickBot="1" x14ac:dyDescent="0.35">
      <c r="C97" s="57"/>
      <c r="D97" s="29"/>
      <c r="E97" s="19"/>
      <c r="F97" s="18"/>
      <c r="G97" s="19"/>
      <c r="H97" s="20"/>
      <c r="I97" s="20"/>
      <c r="J97" s="21"/>
      <c r="K97" s="28"/>
      <c r="L97" s="28"/>
      <c r="M97" s="21"/>
      <c r="N97" s="58"/>
    </row>
    <row r="98" spans="3:14" s="5" customFormat="1" ht="16.8" thickTop="1" thickBot="1" x14ac:dyDescent="0.35">
      <c r="C98" s="57"/>
      <c r="D98" s="29"/>
      <c r="E98" s="19"/>
      <c r="F98" s="18"/>
      <c r="G98" s="19"/>
      <c r="H98" s="20"/>
      <c r="I98" s="20"/>
      <c r="J98" s="21"/>
      <c r="K98" s="28"/>
      <c r="L98" s="28"/>
      <c r="M98" s="21"/>
      <c r="N98" s="58"/>
    </row>
    <row r="99" spans="3:14" s="5" customFormat="1" ht="16.8" thickTop="1" thickBot="1" x14ac:dyDescent="0.35">
      <c r="C99" s="57"/>
      <c r="D99" s="29"/>
      <c r="E99" s="19"/>
      <c r="F99" s="18"/>
      <c r="G99" s="19"/>
      <c r="H99" s="20"/>
      <c r="I99" s="20"/>
      <c r="J99" s="21"/>
      <c r="K99" s="28"/>
      <c r="L99" s="28"/>
      <c r="M99" s="21"/>
      <c r="N99" s="58"/>
    </row>
    <row r="100" spans="3:14" s="5" customFormat="1" ht="16.8" thickTop="1" thickBot="1" x14ac:dyDescent="0.35">
      <c r="C100" s="57"/>
      <c r="D100" s="29"/>
      <c r="E100" s="19"/>
      <c r="F100" s="18"/>
      <c r="G100" s="19"/>
      <c r="H100" s="20"/>
      <c r="I100" s="20"/>
      <c r="J100" s="21"/>
      <c r="K100" s="28"/>
      <c r="L100" s="28"/>
      <c r="M100" s="21"/>
      <c r="N100" s="58"/>
    </row>
    <row r="101" spans="3:14" s="5" customFormat="1" ht="16.8" thickTop="1" thickBot="1" x14ac:dyDescent="0.35">
      <c r="C101" s="57"/>
      <c r="D101" s="29"/>
      <c r="E101" s="19"/>
      <c r="F101" s="18"/>
      <c r="G101" s="19"/>
      <c r="H101" s="20"/>
      <c r="I101" s="20"/>
      <c r="J101" s="21"/>
      <c r="K101" s="28"/>
      <c r="L101" s="28"/>
      <c r="M101" s="21"/>
      <c r="N101" s="58"/>
    </row>
    <row r="102" spans="3:14" s="5" customFormat="1" ht="16.8" thickTop="1" thickBot="1" x14ac:dyDescent="0.35">
      <c r="C102" s="57"/>
      <c r="D102" s="29"/>
      <c r="E102" s="19"/>
      <c r="F102" s="18"/>
      <c r="G102" s="19"/>
      <c r="H102" s="19" t="s">
        <v>69</v>
      </c>
      <c r="I102" s="20"/>
      <c r="J102" s="21"/>
      <c r="K102" s="28"/>
      <c r="L102" s="28"/>
      <c r="M102" s="21"/>
      <c r="N102" s="58"/>
    </row>
    <row r="103" spans="3:14" s="5" customFormat="1" ht="16.8" thickTop="1" thickBot="1" x14ac:dyDescent="0.35">
      <c r="C103" s="57"/>
      <c r="D103" s="29"/>
      <c r="E103" s="19"/>
      <c r="F103" s="18"/>
      <c r="G103" s="19"/>
      <c r="H103" s="19" t="s">
        <v>90</v>
      </c>
      <c r="I103" s="20"/>
      <c r="J103" s="21"/>
      <c r="K103" s="28"/>
      <c r="L103" s="28"/>
      <c r="M103" s="21"/>
      <c r="N103" s="58"/>
    </row>
    <row r="104" spans="3:14" s="5" customFormat="1" ht="16.8" thickTop="1" thickBot="1" x14ac:dyDescent="0.35">
      <c r="C104" s="57"/>
      <c r="D104" s="29"/>
      <c r="E104" s="19"/>
      <c r="F104" s="18"/>
      <c r="G104" s="19"/>
      <c r="H104" s="19"/>
      <c r="I104" s="20"/>
      <c r="J104" s="21"/>
      <c r="K104" s="28"/>
      <c r="L104" s="28"/>
      <c r="M104" s="21"/>
      <c r="N104" s="58"/>
    </row>
    <row r="105" spans="3:14" s="5" customFormat="1" ht="16.8" thickTop="1" thickBot="1" x14ac:dyDescent="0.35">
      <c r="C105" s="57"/>
      <c r="D105" s="29"/>
      <c r="E105" s="19"/>
      <c r="F105" s="18"/>
      <c r="G105" s="19"/>
      <c r="H105" s="19"/>
      <c r="I105" s="20"/>
      <c r="J105" s="21"/>
      <c r="K105" s="28"/>
      <c r="L105" s="28"/>
      <c r="M105" s="21"/>
      <c r="N105" s="58"/>
    </row>
    <row r="106" spans="3:14" s="5" customFormat="1" ht="16.8" thickTop="1" thickBot="1" x14ac:dyDescent="0.35">
      <c r="C106" s="57"/>
      <c r="D106" s="29"/>
      <c r="E106" s="19"/>
      <c r="F106" s="18"/>
      <c r="G106" s="19"/>
      <c r="H106" s="19"/>
      <c r="I106" s="20"/>
      <c r="J106" s="21"/>
      <c r="K106" s="28"/>
      <c r="L106" s="28"/>
      <c r="M106" s="21"/>
      <c r="N106" s="58"/>
    </row>
    <row r="107" spans="3:14" s="5" customFormat="1" ht="16.8" thickTop="1" thickBot="1" x14ac:dyDescent="0.35">
      <c r="C107" s="57"/>
      <c r="D107" s="29"/>
      <c r="E107" s="19"/>
      <c r="F107" s="18"/>
      <c r="G107" s="19"/>
      <c r="H107" s="19"/>
      <c r="I107" s="20"/>
      <c r="J107" s="21"/>
      <c r="K107" s="28"/>
      <c r="L107" s="28"/>
      <c r="M107" s="21"/>
      <c r="N107" s="58"/>
    </row>
    <row r="108" spans="3:14" s="5" customFormat="1" ht="16.8" thickTop="1" thickBot="1" x14ac:dyDescent="0.35">
      <c r="C108" s="57"/>
      <c r="D108" s="29"/>
      <c r="E108" s="19"/>
      <c r="F108" s="18"/>
      <c r="G108" s="19"/>
      <c r="H108" s="19"/>
      <c r="I108" s="20"/>
      <c r="J108" s="21"/>
      <c r="K108" s="28"/>
      <c r="L108" s="28"/>
      <c r="M108" s="21"/>
      <c r="N108" s="58"/>
    </row>
    <row r="109" spans="3:14" s="5" customFormat="1" ht="16.8" thickTop="1" thickBot="1" x14ac:dyDescent="0.35">
      <c r="C109" s="57"/>
      <c r="D109" s="29"/>
      <c r="E109" s="19"/>
      <c r="F109" s="18"/>
      <c r="G109" s="19"/>
      <c r="H109" s="19"/>
      <c r="I109" s="20"/>
      <c r="J109" s="21"/>
      <c r="K109" s="28"/>
      <c r="L109" s="28"/>
      <c r="M109" s="21"/>
      <c r="N109" s="58"/>
    </row>
    <row r="110" spans="3:14" s="5" customFormat="1" ht="16.8" thickTop="1" thickBot="1" x14ac:dyDescent="0.35">
      <c r="C110" s="57"/>
      <c r="D110" s="29"/>
      <c r="E110" s="19"/>
      <c r="F110" s="18"/>
      <c r="G110" s="19"/>
      <c r="H110" s="19"/>
      <c r="I110" s="20"/>
      <c r="J110" s="21"/>
      <c r="K110" s="28"/>
      <c r="L110" s="28"/>
      <c r="M110" s="21"/>
      <c r="N110" s="58"/>
    </row>
    <row r="111" spans="3:14" s="5" customFormat="1" ht="16.8" thickTop="1" thickBot="1" x14ac:dyDescent="0.35">
      <c r="C111" s="57"/>
      <c r="D111" s="29"/>
      <c r="E111" s="19"/>
      <c r="F111" s="18"/>
      <c r="G111" s="19"/>
      <c r="H111" s="19"/>
      <c r="I111" s="20"/>
      <c r="J111" s="21"/>
      <c r="K111" s="28"/>
      <c r="L111" s="28"/>
      <c r="M111" s="21"/>
      <c r="N111" s="58"/>
    </row>
    <row r="112" spans="3:14" s="5" customFormat="1" ht="16.8" thickTop="1" thickBot="1" x14ac:dyDescent="0.35">
      <c r="C112" s="57"/>
      <c r="D112" s="29"/>
      <c r="E112" s="19"/>
      <c r="F112" s="18"/>
      <c r="G112" s="19"/>
      <c r="H112" s="19"/>
      <c r="I112" s="20"/>
      <c r="J112" s="21"/>
      <c r="K112" s="28"/>
      <c r="L112" s="28"/>
      <c r="M112" s="21"/>
      <c r="N112" s="58"/>
    </row>
    <row r="113" spans="3:14" s="5" customFormat="1" ht="16.8" thickTop="1" thickBot="1" x14ac:dyDescent="0.35">
      <c r="C113" s="57"/>
      <c r="D113" s="29"/>
      <c r="E113" s="19"/>
      <c r="F113" s="18"/>
      <c r="G113" s="19"/>
      <c r="H113" s="19"/>
      <c r="I113" s="20"/>
      <c r="J113" s="21"/>
      <c r="K113" s="28"/>
      <c r="L113" s="28"/>
      <c r="M113" s="21"/>
      <c r="N113" s="58"/>
    </row>
    <row r="114" spans="3:14" s="5" customFormat="1" ht="16.8" thickTop="1" thickBot="1" x14ac:dyDescent="0.35">
      <c r="C114" s="57"/>
      <c r="D114" s="29"/>
      <c r="E114" s="19"/>
      <c r="F114" s="18"/>
      <c r="G114" s="19"/>
      <c r="H114" s="19"/>
      <c r="I114" s="20"/>
      <c r="J114" s="21"/>
      <c r="K114" s="28"/>
      <c r="L114" s="28"/>
      <c r="M114" s="21"/>
      <c r="N114" s="58"/>
    </row>
    <row r="115" spans="3:14" s="5" customFormat="1" ht="16.8" thickTop="1" thickBot="1" x14ac:dyDescent="0.35">
      <c r="C115" s="57"/>
      <c r="D115" s="29"/>
      <c r="E115" s="19"/>
      <c r="F115" s="18"/>
      <c r="G115" s="19"/>
      <c r="H115" s="19"/>
      <c r="I115" s="20"/>
      <c r="J115" s="21"/>
      <c r="K115" s="28"/>
      <c r="L115" s="28"/>
      <c r="M115" s="21"/>
      <c r="N115" s="58"/>
    </row>
    <row r="116" spans="3:14" s="5" customFormat="1" ht="16.8" thickTop="1" thickBot="1" x14ac:dyDescent="0.35">
      <c r="C116" s="57"/>
      <c r="D116" s="29"/>
      <c r="E116" s="19"/>
      <c r="F116" s="18"/>
      <c r="G116" s="19"/>
      <c r="H116" s="19"/>
      <c r="I116" s="20"/>
      <c r="J116" s="21"/>
      <c r="K116" s="28"/>
      <c r="L116" s="28"/>
      <c r="M116" s="21"/>
      <c r="N116" s="58"/>
    </row>
    <row r="117" spans="3:14" s="5" customFormat="1" ht="16.8" thickTop="1" thickBot="1" x14ac:dyDescent="0.35">
      <c r="C117" s="57"/>
      <c r="D117" s="29"/>
      <c r="E117" s="19"/>
      <c r="F117" s="18"/>
      <c r="G117" s="19"/>
      <c r="H117" s="19"/>
      <c r="I117" s="20"/>
      <c r="J117" s="21"/>
      <c r="K117" s="28"/>
      <c r="L117" s="28"/>
      <c r="M117" s="21"/>
      <c r="N117" s="58"/>
    </row>
    <row r="118" spans="3:14" s="5" customFormat="1" ht="16.5" customHeight="1" thickTop="1" thickBot="1" x14ac:dyDescent="0.35">
      <c r="C118" s="22"/>
      <c r="D118" s="19"/>
      <c r="E118" s="19"/>
      <c r="F118" s="18"/>
      <c r="G118" s="19"/>
      <c r="H118" s="19"/>
      <c r="I118" s="20"/>
      <c r="J118" s="21"/>
      <c r="K118" s="28"/>
      <c r="L118" s="28"/>
      <c r="M118" s="21"/>
      <c r="N118" s="58"/>
    </row>
    <row r="119" spans="3:14" s="5" customFormat="1" ht="16.5" customHeight="1" thickTop="1" thickBot="1" x14ac:dyDescent="0.35">
      <c r="C119" s="22"/>
      <c r="D119" s="19"/>
      <c r="E119" s="19"/>
      <c r="F119" s="18"/>
      <c r="G119" s="19"/>
      <c r="H119" s="19"/>
      <c r="I119" s="20"/>
      <c r="J119" s="21"/>
      <c r="K119" s="28"/>
      <c r="L119" s="28"/>
      <c r="M119" s="21"/>
      <c r="N119" s="58"/>
    </row>
    <row r="120" spans="3:14" s="5" customFormat="1" ht="16.5" customHeight="1" thickTop="1" thickBot="1" x14ac:dyDescent="0.35">
      <c r="C120" s="22"/>
      <c r="D120" s="19"/>
      <c r="E120" s="19"/>
      <c r="F120" s="18"/>
      <c r="G120" s="19"/>
      <c r="H120" s="19"/>
      <c r="I120" s="20"/>
      <c r="J120" s="21"/>
      <c r="K120" s="28"/>
      <c r="L120" s="28"/>
      <c r="M120" s="21"/>
      <c r="N120" s="58"/>
    </row>
    <row r="121" spans="3:14" s="5" customFormat="1" ht="16.8" thickTop="1" thickBot="1" x14ac:dyDescent="0.35">
      <c r="C121" s="22"/>
      <c r="D121" s="19"/>
      <c r="E121" s="19"/>
      <c r="F121" s="18"/>
      <c r="G121" s="19"/>
      <c r="H121" s="19"/>
      <c r="I121" s="20"/>
      <c r="J121" s="21"/>
      <c r="K121" s="28"/>
      <c r="L121" s="28"/>
      <c r="M121" s="21"/>
      <c r="N121" s="58"/>
    </row>
    <row r="122" spans="3:14" s="5" customFormat="1" ht="16.8" thickTop="1" thickBot="1" x14ac:dyDescent="0.35">
      <c r="C122" s="22"/>
      <c r="D122" s="19"/>
      <c r="E122" s="19"/>
      <c r="F122" s="18"/>
      <c r="G122" s="19"/>
      <c r="H122" s="19"/>
      <c r="I122" s="20"/>
      <c r="J122" s="21"/>
      <c r="K122" s="28"/>
      <c r="L122" s="28"/>
      <c r="M122" s="21"/>
      <c r="N122" s="58"/>
    </row>
    <row r="123" spans="3:14" s="5" customFormat="1" ht="16.8" thickTop="1" thickBot="1" x14ac:dyDescent="0.35">
      <c r="C123" s="22"/>
      <c r="D123" s="19"/>
      <c r="E123" s="19"/>
      <c r="F123" s="18"/>
      <c r="G123" s="19"/>
      <c r="H123" s="19"/>
      <c r="I123" s="20"/>
      <c r="J123" s="21"/>
      <c r="K123" s="28"/>
      <c r="L123" s="28"/>
      <c r="M123" s="21"/>
      <c r="N123" s="58"/>
    </row>
    <row r="124" spans="3:14" s="5" customFormat="1" ht="16.8" thickTop="1" thickBot="1" x14ac:dyDescent="0.35">
      <c r="C124" s="22"/>
      <c r="D124" s="19"/>
      <c r="E124" s="19"/>
      <c r="F124" s="18"/>
      <c r="G124" s="19"/>
      <c r="H124" s="19"/>
      <c r="I124" s="20"/>
      <c r="J124" s="21"/>
      <c r="K124" s="28"/>
      <c r="L124" s="28"/>
      <c r="M124" s="21"/>
      <c r="N124" s="58"/>
    </row>
    <row r="125" spans="3:14" s="5" customFormat="1" ht="16.8" thickTop="1" thickBot="1" x14ac:dyDescent="0.35">
      <c r="C125" s="22"/>
      <c r="D125" s="19"/>
      <c r="E125" s="19"/>
      <c r="F125" s="18"/>
      <c r="G125" s="19"/>
      <c r="H125" s="19"/>
      <c r="I125" s="20"/>
      <c r="J125" s="21"/>
      <c r="K125" s="28"/>
      <c r="L125" s="28"/>
      <c r="M125" s="21"/>
      <c r="N125" s="58"/>
    </row>
    <row r="126" spans="3:14" s="5" customFormat="1" ht="16.8" thickTop="1" thickBot="1" x14ac:dyDescent="0.35">
      <c r="C126" s="22"/>
      <c r="D126" s="19"/>
      <c r="E126" s="19"/>
      <c r="F126" s="18"/>
      <c r="G126" s="19"/>
      <c r="H126" s="19"/>
      <c r="I126" s="20"/>
      <c r="J126" s="21"/>
      <c r="K126" s="28"/>
      <c r="L126" s="28"/>
      <c r="M126" s="21"/>
      <c r="N126" s="58"/>
    </row>
    <row r="127" spans="3:14" s="5" customFormat="1" ht="19.5" customHeight="1" thickTop="1" thickBot="1" x14ac:dyDescent="0.35">
      <c r="C127" s="219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21"/>
    </row>
    <row r="128" spans="3:14" s="5" customFormat="1" ht="16.8" thickTop="1" thickBot="1" x14ac:dyDescent="0.35">
      <c r="C128" s="22"/>
      <c r="D128" s="19"/>
      <c r="E128" s="19"/>
      <c r="F128" s="18"/>
      <c r="G128" s="19"/>
      <c r="H128" s="19"/>
      <c r="I128" s="20"/>
      <c r="J128" s="21"/>
      <c r="K128" s="28"/>
      <c r="L128" s="28"/>
      <c r="M128" s="21"/>
      <c r="N128" s="58"/>
    </row>
    <row r="129" spans="3:14" s="5" customFormat="1" ht="16.8" thickTop="1" thickBot="1" x14ac:dyDescent="0.35">
      <c r="C129" s="22"/>
      <c r="D129" s="19"/>
      <c r="E129" s="19"/>
      <c r="F129" s="18"/>
      <c r="G129" s="19"/>
      <c r="H129" s="19"/>
      <c r="I129" s="20"/>
      <c r="J129" s="21"/>
      <c r="K129" s="28"/>
      <c r="L129" s="28"/>
      <c r="M129" s="21"/>
      <c r="N129" s="58"/>
    </row>
    <row r="130" spans="3:14" s="5" customFormat="1" ht="16.8" thickTop="1" thickBot="1" x14ac:dyDescent="0.35">
      <c r="C130" s="22"/>
      <c r="D130" s="19"/>
      <c r="E130" s="19"/>
      <c r="F130" s="18"/>
      <c r="G130" s="19"/>
      <c r="H130" s="19"/>
      <c r="I130" s="20"/>
      <c r="J130" s="21"/>
      <c r="K130" s="28"/>
      <c r="L130" s="28"/>
      <c r="M130" s="21"/>
      <c r="N130" s="58"/>
    </row>
    <row r="131" spans="3:14" s="5" customFormat="1" ht="16.8" thickTop="1" thickBot="1" x14ac:dyDescent="0.35">
      <c r="C131" s="22"/>
      <c r="D131" s="19"/>
      <c r="E131" s="19"/>
      <c r="F131" s="59"/>
      <c r="G131" s="59"/>
      <c r="H131" s="59"/>
      <c r="I131" s="60"/>
      <c r="J131" s="59"/>
      <c r="K131" s="28"/>
      <c r="L131" s="28"/>
      <c r="M131" s="21"/>
      <c r="N131" s="58"/>
    </row>
    <row r="132" spans="3:14" s="5" customFormat="1" ht="16.8" thickTop="1" thickBot="1" x14ac:dyDescent="0.35">
      <c r="C132" s="22"/>
      <c r="D132" s="19"/>
      <c r="E132" s="19"/>
      <c r="F132" s="59"/>
      <c r="G132" s="59"/>
      <c r="H132" s="59"/>
      <c r="I132" s="60"/>
      <c r="J132" s="59"/>
      <c r="K132" s="28"/>
      <c r="L132" s="28"/>
      <c r="M132" s="21"/>
      <c r="N132" s="58"/>
    </row>
    <row r="133" spans="3:14" s="5" customFormat="1" ht="16.8" thickTop="1" thickBot="1" x14ac:dyDescent="0.35">
      <c r="C133" s="22"/>
      <c r="D133" s="19"/>
      <c r="E133" s="19"/>
      <c r="K133" s="28"/>
      <c r="L133" s="28"/>
      <c r="M133" s="21"/>
      <c r="N133" s="58"/>
    </row>
    <row r="134" spans="3:14" s="5" customFormat="1" ht="16.8" thickTop="1" thickBot="1" x14ac:dyDescent="0.35">
      <c r="C134" s="22"/>
      <c r="D134" s="19"/>
      <c r="E134" s="19"/>
      <c r="F134" s="18"/>
      <c r="G134" s="19"/>
      <c r="H134" s="19"/>
      <c r="I134" s="20"/>
      <c r="J134" s="21"/>
      <c r="K134" s="28"/>
      <c r="L134" s="28"/>
      <c r="M134" s="21"/>
      <c r="N134" s="58"/>
    </row>
    <row r="135" spans="3:14" s="5" customFormat="1" ht="16.8" thickTop="1" thickBot="1" x14ac:dyDescent="0.35">
      <c r="C135" s="22"/>
      <c r="D135" s="19"/>
      <c r="E135" s="19"/>
      <c r="F135" s="18"/>
      <c r="G135" s="19"/>
      <c r="H135" s="19"/>
      <c r="I135" s="20"/>
      <c r="J135" s="21"/>
      <c r="K135" s="28"/>
      <c r="L135" s="28"/>
      <c r="M135" s="21"/>
      <c r="N135" s="58"/>
    </row>
    <row r="136" spans="3:14" s="5" customFormat="1" ht="16.8" thickTop="1" thickBot="1" x14ac:dyDescent="0.35">
      <c r="C136" s="22"/>
      <c r="D136" s="19"/>
      <c r="E136" s="19"/>
      <c r="F136" s="18"/>
      <c r="G136" s="19"/>
      <c r="H136" s="19"/>
      <c r="I136" s="20"/>
      <c r="J136" s="21"/>
      <c r="K136" s="28"/>
      <c r="L136" s="28"/>
      <c r="M136" s="21"/>
      <c r="N136" s="58"/>
    </row>
    <row r="137" spans="3:14" s="5" customFormat="1" ht="16.8" thickTop="1" thickBot="1" x14ac:dyDescent="0.35">
      <c r="C137" s="22"/>
      <c r="D137" s="19"/>
      <c r="E137" s="19"/>
      <c r="F137" s="18"/>
      <c r="G137" s="19"/>
      <c r="H137" s="19"/>
      <c r="I137" s="20"/>
      <c r="J137" s="21"/>
      <c r="K137" s="28"/>
      <c r="L137" s="28"/>
      <c r="M137" s="21"/>
      <c r="N137" s="58"/>
    </row>
    <row r="138" spans="3:14" s="5" customFormat="1" ht="16.8" thickTop="1" thickBot="1" x14ac:dyDescent="0.35">
      <c r="C138" s="22"/>
      <c r="D138" s="19"/>
      <c r="E138" s="19"/>
      <c r="F138" s="18"/>
      <c r="G138" s="19"/>
      <c r="H138" s="19"/>
      <c r="I138" s="20"/>
      <c r="J138" s="21"/>
      <c r="K138" s="28"/>
      <c r="L138" s="28"/>
      <c r="M138" s="21"/>
      <c r="N138" s="58"/>
    </row>
    <row r="139" spans="3:14" s="5" customFormat="1" ht="16.8" thickTop="1" thickBot="1" x14ac:dyDescent="0.35">
      <c r="C139" s="22"/>
      <c r="D139" s="19"/>
      <c r="E139" s="19"/>
      <c r="F139" s="18"/>
      <c r="G139" s="19"/>
      <c r="H139" s="19"/>
      <c r="I139" s="20"/>
      <c r="J139" s="21"/>
      <c r="K139" s="28"/>
      <c r="L139" s="28"/>
      <c r="M139" s="21"/>
      <c r="N139" s="58"/>
    </row>
    <row r="140" spans="3:14" s="5" customFormat="1" ht="16.8" thickTop="1" thickBot="1" x14ac:dyDescent="0.35">
      <c r="C140" s="22"/>
      <c r="D140" s="19"/>
      <c r="E140" s="19"/>
      <c r="F140" s="18"/>
      <c r="G140" s="19"/>
      <c r="H140" s="19"/>
      <c r="I140" s="20"/>
      <c r="J140" s="21"/>
      <c r="K140" s="28"/>
      <c r="L140" s="28"/>
      <c r="M140" s="21"/>
      <c r="N140" s="58"/>
    </row>
    <row r="141" spans="3:14" s="5" customFormat="1" ht="16.8" thickTop="1" thickBot="1" x14ac:dyDescent="0.35">
      <c r="C141" s="22"/>
      <c r="D141" s="19"/>
      <c r="E141" s="19"/>
      <c r="F141" s="18"/>
      <c r="G141" s="19"/>
      <c r="H141" s="19"/>
      <c r="I141" s="20"/>
      <c r="J141" s="21"/>
      <c r="K141" s="28"/>
      <c r="L141" s="28"/>
      <c r="M141" s="21"/>
      <c r="N141" s="58"/>
    </row>
    <row r="142" spans="3:14" s="5" customFormat="1" ht="16.8" thickTop="1" thickBot="1" x14ac:dyDescent="0.35">
      <c r="C142" s="22"/>
      <c r="D142" s="19"/>
      <c r="E142" s="19"/>
      <c r="F142" s="18"/>
      <c r="G142" s="19"/>
      <c r="H142" s="19"/>
      <c r="I142" s="20"/>
      <c r="J142" s="21"/>
      <c r="K142" s="28"/>
      <c r="L142" s="28"/>
      <c r="M142" s="21"/>
      <c r="N142" s="58"/>
    </row>
    <row r="143" spans="3:14" s="5" customFormat="1" ht="16.8" thickTop="1" thickBot="1" x14ac:dyDescent="0.35">
      <c r="C143" s="22"/>
      <c r="D143" s="19"/>
      <c r="E143" s="19"/>
      <c r="F143" s="18"/>
      <c r="G143" s="19"/>
      <c r="H143" s="19"/>
      <c r="I143" s="20"/>
      <c r="J143" s="21"/>
      <c r="K143" s="28"/>
      <c r="L143" s="28"/>
      <c r="M143" s="21"/>
      <c r="N143" s="58"/>
    </row>
    <row r="144" spans="3:14" s="5" customFormat="1" ht="16.8" thickTop="1" thickBot="1" x14ac:dyDescent="0.35">
      <c r="C144" s="22"/>
      <c r="D144" s="19"/>
      <c r="E144" s="19"/>
      <c r="F144" s="18"/>
      <c r="G144" s="19"/>
      <c r="H144" s="19"/>
      <c r="I144" s="20"/>
      <c r="J144" s="21"/>
      <c r="K144" s="28"/>
      <c r="L144" s="28"/>
      <c r="M144" s="21"/>
      <c r="N144" s="58"/>
    </row>
    <row r="145" spans="3:14" s="5" customFormat="1" ht="16.8" thickTop="1" thickBot="1" x14ac:dyDescent="0.35">
      <c r="C145" s="22"/>
      <c r="D145" s="19"/>
      <c r="E145" s="19"/>
      <c r="F145" s="18"/>
      <c r="G145" s="19"/>
      <c r="H145" s="19"/>
      <c r="I145" s="20"/>
      <c r="J145" s="21"/>
      <c r="K145" s="28"/>
      <c r="L145" s="28"/>
      <c r="M145" s="21"/>
      <c r="N145" s="58"/>
    </row>
    <row r="146" spans="3:14" s="5" customFormat="1" ht="16.8" thickTop="1" thickBot="1" x14ac:dyDescent="0.35">
      <c r="C146" s="22"/>
      <c r="D146" s="19"/>
      <c r="E146" s="19"/>
      <c r="F146" s="18"/>
      <c r="G146" s="19"/>
      <c r="H146" s="19"/>
      <c r="I146" s="20"/>
      <c r="J146" s="21"/>
      <c r="K146" s="28"/>
      <c r="L146" s="28"/>
      <c r="M146" s="21"/>
      <c r="N146" s="58"/>
    </row>
    <row r="147" spans="3:14" s="5" customFormat="1" ht="16.8" thickTop="1" thickBot="1" x14ac:dyDescent="0.35">
      <c r="C147" s="22"/>
      <c r="D147" s="19"/>
      <c r="E147" s="19"/>
      <c r="F147" s="18"/>
      <c r="G147" s="19"/>
      <c r="H147" s="19"/>
      <c r="I147" s="20"/>
      <c r="J147" s="21"/>
      <c r="K147" s="28"/>
      <c r="L147" s="28"/>
      <c r="M147" s="21"/>
      <c r="N147" s="58"/>
    </row>
    <row r="148" spans="3:14" s="5" customFormat="1" ht="16.8" thickTop="1" thickBot="1" x14ac:dyDescent="0.35">
      <c r="C148" s="22"/>
      <c r="D148" s="19"/>
      <c r="E148" s="19"/>
      <c r="F148" s="18"/>
      <c r="G148" s="19"/>
      <c r="H148" s="19"/>
      <c r="I148" s="20"/>
      <c r="J148" s="21"/>
      <c r="K148" s="28"/>
      <c r="L148" s="28"/>
      <c r="M148" s="21"/>
      <c r="N148" s="58"/>
    </row>
    <row r="149" spans="3:14" s="5" customFormat="1" ht="16.8" thickTop="1" thickBot="1" x14ac:dyDescent="0.35">
      <c r="C149" s="22"/>
      <c r="D149" s="19"/>
      <c r="E149" s="19"/>
      <c r="F149" s="18"/>
      <c r="G149" s="19"/>
      <c r="H149" s="19"/>
      <c r="I149" s="20"/>
      <c r="J149" s="21"/>
      <c r="K149" s="28"/>
      <c r="L149" s="28"/>
      <c r="M149" s="21"/>
      <c r="N149" s="58"/>
    </row>
    <row r="150" spans="3:14" s="5" customFormat="1" ht="16.8" thickTop="1" thickBot="1" x14ac:dyDescent="0.35">
      <c r="C150" s="22"/>
      <c r="D150" s="19"/>
      <c r="E150" s="19"/>
      <c r="F150" s="18"/>
      <c r="G150" s="19"/>
      <c r="H150" s="19"/>
      <c r="I150" s="20"/>
      <c r="J150" s="21"/>
      <c r="K150" s="28"/>
      <c r="L150" s="28"/>
      <c r="M150" s="21"/>
      <c r="N150" s="58"/>
    </row>
    <row r="151" spans="3:14" s="9" customFormat="1" ht="16.2" thickTop="1" x14ac:dyDescent="0.3">
      <c r="C151" s="37"/>
    </row>
    <row r="152" spans="3:14" s="9" customFormat="1" x14ac:dyDescent="0.3">
      <c r="C152" s="37"/>
    </row>
    <row r="153" spans="3:14" s="9" customFormat="1" x14ac:dyDescent="0.3">
      <c r="C153" s="37"/>
    </row>
    <row r="154" spans="3:14" s="9" customFormat="1" x14ac:dyDescent="0.3">
      <c r="C154" s="37"/>
    </row>
    <row r="155" spans="3:14" s="9" customFormat="1" x14ac:dyDescent="0.3">
      <c r="C155" s="37"/>
    </row>
    <row r="156" spans="3:14" s="9" customFormat="1" x14ac:dyDescent="0.3">
      <c r="C156" s="37"/>
    </row>
    <row r="157" spans="3:14" s="9" customFormat="1" x14ac:dyDescent="0.3">
      <c r="C157" s="37"/>
    </row>
    <row r="158" spans="3:14" s="9" customFormat="1" x14ac:dyDescent="0.3">
      <c r="C158" s="37"/>
    </row>
    <row r="159" spans="3:14" s="9" customFormat="1" x14ac:dyDescent="0.3">
      <c r="C159" s="37"/>
    </row>
    <row r="160" spans="3:14" s="9" customFormat="1" x14ac:dyDescent="0.3">
      <c r="C160" s="37"/>
    </row>
    <row r="161" spans="3:3" s="9" customFormat="1" x14ac:dyDescent="0.3">
      <c r="C161" s="37"/>
    </row>
    <row r="162" spans="3:3" s="9" customFormat="1" x14ac:dyDescent="0.3">
      <c r="C162" s="37"/>
    </row>
    <row r="163" spans="3:3" s="9" customFormat="1" x14ac:dyDescent="0.3">
      <c r="C163" s="37"/>
    </row>
    <row r="164" spans="3:3" s="9" customFormat="1" x14ac:dyDescent="0.3">
      <c r="C164" s="37"/>
    </row>
    <row r="165" spans="3:3" s="9" customFormat="1" x14ac:dyDescent="0.3">
      <c r="C165" s="37"/>
    </row>
    <row r="166" spans="3:3" s="9" customFormat="1" x14ac:dyDescent="0.3">
      <c r="C166" s="37"/>
    </row>
    <row r="167" spans="3:3" s="9" customFormat="1" x14ac:dyDescent="0.3">
      <c r="C167" s="37"/>
    </row>
    <row r="168" spans="3:3" s="9" customFormat="1" x14ac:dyDescent="0.3">
      <c r="C168" s="37"/>
    </row>
    <row r="169" spans="3:3" s="9" customFormat="1" x14ac:dyDescent="0.3">
      <c r="C169" s="37"/>
    </row>
    <row r="170" spans="3:3" s="9" customFormat="1" x14ac:dyDescent="0.3">
      <c r="C170" s="37"/>
    </row>
    <row r="171" spans="3:3" s="9" customFormat="1" x14ac:dyDescent="0.3">
      <c r="C171" s="37"/>
    </row>
    <row r="172" spans="3:3" s="9" customFormat="1" x14ac:dyDescent="0.3">
      <c r="C172" s="37"/>
    </row>
    <row r="173" spans="3:3" s="9" customFormat="1" x14ac:dyDescent="0.3">
      <c r="C173" s="37"/>
    </row>
    <row r="174" spans="3:3" s="9" customFormat="1" x14ac:dyDescent="0.3">
      <c r="C174" s="37"/>
    </row>
    <row r="175" spans="3:3" s="9" customFormat="1" x14ac:dyDescent="0.3">
      <c r="C175" s="37"/>
    </row>
    <row r="176" spans="3:3" s="9" customFormat="1" x14ac:dyDescent="0.3">
      <c r="C176" s="37"/>
    </row>
    <row r="177" spans="3:3" s="9" customFormat="1" x14ac:dyDescent="0.3">
      <c r="C177" s="37"/>
    </row>
    <row r="178" spans="3:3" s="9" customFormat="1" x14ac:dyDescent="0.3">
      <c r="C178" s="37"/>
    </row>
    <row r="179" spans="3:3" s="9" customFormat="1" x14ac:dyDescent="0.3">
      <c r="C179" s="37"/>
    </row>
    <row r="180" spans="3:3" s="9" customFormat="1" x14ac:dyDescent="0.3">
      <c r="C180" s="37"/>
    </row>
    <row r="181" spans="3:3" s="9" customFormat="1" x14ac:dyDescent="0.3">
      <c r="C181" s="37"/>
    </row>
    <row r="182" spans="3:3" s="9" customFormat="1" x14ac:dyDescent="0.3">
      <c r="C182" s="37"/>
    </row>
    <row r="183" spans="3:3" s="9" customFormat="1" x14ac:dyDescent="0.3">
      <c r="C183" s="37"/>
    </row>
    <row r="184" spans="3:3" s="9" customFormat="1" x14ac:dyDescent="0.3">
      <c r="C184" s="37"/>
    </row>
    <row r="185" spans="3:3" s="9" customFormat="1" x14ac:dyDescent="0.3">
      <c r="C185" s="37"/>
    </row>
    <row r="186" spans="3:3" s="9" customFormat="1" x14ac:dyDescent="0.3">
      <c r="C186" s="37"/>
    </row>
    <row r="187" spans="3:3" s="9" customFormat="1" x14ac:dyDescent="0.3">
      <c r="C187" s="37"/>
    </row>
    <row r="188" spans="3:3" s="9" customFormat="1" x14ac:dyDescent="0.3">
      <c r="C188" s="37"/>
    </row>
    <row r="189" spans="3:3" s="9" customFormat="1" x14ac:dyDescent="0.3">
      <c r="C189" s="37"/>
    </row>
    <row r="190" spans="3:3" s="9" customFormat="1" x14ac:dyDescent="0.3">
      <c r="C190" s="37"/>
    </row>
    <row r="191" spans="3:3" s="9" customFormat="1" x14ac:dyDescent="0.3">
      <c r="C191" s="37"/>
    </row>
    <row r="192" spans="3:3" s="9" customFormat="1" x14ac:dyDescent="0.3">
      <c r="C192" s="37"/>
    </row>
    <row r="193" spans="3:3" s="9" customFormat="1" x14ac:dyDescent="0.3">
      <c r="C193" s="37"/>
    </row>
    <row r="194" spans="3:3" s="9" customFormat="1" x14ac:dyDescent="0.3">
      <c r="C194" s="37"/>
    </row>
    <row r="195" spans="3:3" s="9" customFormat="1" x14ac:dyDescent="0.3">
      <c r="C195" s="37"/>
    </row>
    <row r="196" spans="3:3" s="9" customFormat="1" x14ac:dyDescent="0.3">
      <c r="C196" s="37"/>
    </row>
    <row r="197" spans="3:3" s="9" customFormat="1" x14ac:dyDescent="0.3">
      <c r="C197" s="37"/>
    </row>
    <row r="198" spans="3:3" s="9" customFormat="1" x14ac:dyDescent="0.3">
      <c r="C198" s="37"/>
    </row>
    <row r="199" spans="3:3" s="9" customFormat="1" x14ac:dyDescent="0.3">
      <c r="C199" s="37"/>
    </row>
    <row r="200" spans="3:3" s="9" customFormat="1" x14ac:dyDescent="0.3">
      <c r="C200" s="37"/>
    </row>
    <row r="201" spans="3:3" s="9" customFormat="1" x14ac:dyDescent="0.3">
      <c r="C201" s="37"/>
    </row>
    <row r="202" spans="3:3" s="9" customFormat="1" x14ac:dyDescent="0.3">
      <c r="C202" s="37"/>
    </row>
    <row r="203" spans="3:3" s="9" customFormat="1" x14ac:dyDescent="0.3">
      <c r="C203" s="37"/>
    </row>
    <row r="204" spans="3:3" s="9" customFormat="1" x14ac:dyDescent="0.3">
      <c r="C204" s="37"/>
    </row>
    <row r="205" spans="3:3" s="9" customFormat="1" x14ac:dyDescent="0.3">
      <c r="C205" s="37"/>
    </row>
    <row r="206" spans="3:3" s="9" customFormat="1" x14ac:dyDescent="0.3">
      <c r="C206" s="37"/>
    </row>
    <row r="207" spans="3:3" s="9" customFormat="1" x14ac:dyDescent="0.3">
      <c r="C207" s="37"/>
    </row>
    <row r="208" spans="3:3" s="9" customFormat="1" x14ac:dyDescent="0.3">
      <c r="C208" s="37"/>
    </row>
    <row r="209" spans="3:3" s="9" customFormat="1" x14ac:dyDescent="0.3">
      <c r="C209" s="37"/>
    </row>
    <row r="210" spans="3:3" s="9" customFormat="1" x14ac:dyDescent="0.3">
      <c r="C210" s="37"/>
    </row>
    <row r="211" spans="3:3" s="9" customFormat="1" x14ac:dyDescent="0.3">
      <c r="C211" s="37"/>
    </row>
    <row r="212" spans="3:3" s="9" customFormat="1" x14ac:dyDescent="0.3">
      <c r="C212" s="37"/>
    </row>
    <row r="213" spans="3:3" s="9" customFormat="1" x14ac:dyDescent="0.3">
      <c r="C213" s="37"/>
    </row>
    <row r="214" spans="3:3" s="9" customFormat="1" x14ac:dyDescent="0.3">
      <c r="C214" s="37"/>
    </row>
    <row r="215" spans="3:3" s="9" customFormat="1" x14ac:dyDescent="0.3">
      <c r="C215" s="37"/>
    </row>
    <row r="216" spans="3:3" s="9" customFormat="1" x14ac:dyDescent="0.3">
      <c r="C216" s="37"/>
    </row>
    <row r="217" spans="3:3" s="9" customFormat="1" x14ac:dyDescent="0.3">
      <c r="C217" s="37"/>
    </row>
    <row r="218" spans="3:3" s="9" customFormat="1" x14ac:dyDescent="0.3">
      <c r="C218" s="37"/>
    </row>
    <row r="219" spans="3:3" s="9" customFormat="1" x14ac:dyDescent="0.3">
      <c r="C219" s="37"/>
    </row>
    <row r="220" spans="3:3" s="9" customFormat="1" x14ac:dyDescent="0.3">
      <c r="C220" s="37"/>
    </row>
    <row r="221" spans="3:3" s="9" customFormat="1" x14ac:dyDescent="0.3">
      <c r="C221" s="37"/>
    </row>
    <row r="222" spans="3:3" s="9" customFormat="1" x14ac:dyDescent="0.3">
      <c r="C222" s="37"/>
    </row>
    <row r="223" spans="3:3" s="9" customFormat="1" x14ac:dyDescent="0.3">
      <c r="C223" s="37"/>
    </row>
    <row r="224" spans="3:3" s="9" customFormat="1" x14ac:dyDescent="0.3">
      <c r="C224" s="37"/>
    </row>
    <row r="225" spans="3:3" s="9" customFormat="1" x14ac:dyDescent="0.3">
      <c r="C225" s="37"/>
    </row>
    <row r="226" spans="3:3" s="9" customFormat="1" x14ac:dyDescent="0.3">
      <c r="C226" s="37"/>
    </row>
    <row r="227" spans="3:3" s="9" customFormat="1" x14ac:dyDescent="0.3">
      <c r="C227" s="37"/>
    </row>
    <row r="228" spans="3:3" s="9" customFormat="1" x14ac:dyDescent="0.3">
      <c r="C228" s="37"/>
    </row>
    <row r="229" spans="3:3" s="9" customFormat="1" x14ac:dyDescent="0.3">
      <c r="C229" s="37"/>
    </row>
    <row r="230" spans="3:3" s="9" customFormat="1" x14ac:dyDescent="0.3">
      <c r="C230" s="37"/>
    </row>
    <row r="231" spans="3:3" s="9" customFormat="1" x14ac:dyDescent="0.3">
      <c r="C231" s="37"/>
    </row>
    <row r="232" spans="3:3" s="9" customFormat="1" x14ac:dyDescent="0.3">
      <c r="C232" s="37"/>
    </row>
    <row r="233" spans="3:3" s="9" customFormat="1" x14ac:dyDescent="0.3">
      <c r="C233" s="37"/>
    </row>
    <row r="234" spans="3:3" s="9" customFormat="1" x14ac:dyDescent="0.3">
      <c r="C234" s="37"/>
    </row>
    <row r="235" spans="3:3" s="9" customFormat="1" x14ac:dyDescent="0.3">
      <c r="C235" s="37"/>
    </row>
    <row r="236" spans="3:3" s="9" customFormat="1" x14ac:dyDescent="0.3">
      <c r="C236" s="37"/>
    </row>
    <row r="237" spans="3:3" s="9" customFormat="1" x14ac:dyDescent="0.3">
      <c r="C237" s="37"/>
    </row>
    <row r="238" spans="3:3" s="9" customFormat="1" x14ac:dyDescent="0.3">
      <c r="C238" s="37"/>
    </row>
    <row r="239" spans="3:3" s="9" customFormat="1" x14ac:dyDescent="0.3">
      <c r="C239" s="37"/>
    </row>
    <row r="240" spans="3:3" s="9" customFormat="1" x14ac:dyDescent="0.3">
      <c r="C240" s="37"/>
    </row>
    <row r="241" spans="3:3" s="9" customFormat="1" x14ac:dyDescent="0.3">
      <c r="C241" s="37"/>
    </row>
    <row r="242" spans="3:3" s="9" customFormat="1" x14ac:dyDescent="0.3">
      <c r="C242" s="37"/>
    </row>
    <row r="243" spans="3:3" s="9" customFormat="1" x14ac:dyDescent="0.3">
      <c r="C243" s="37"/>
    </row>
    <row r="244" spans="3:3" s="9" customFormat="1" x14ac:dyDescent="0.3">
      <c r="C244" s="37"/>
    </row>
    <row r="245" spans="3:3" s="9" customFormat="1" x14ac:dyDescent="0.3">
      <c r="C245" s="37"/>
    </row>
    <row r="246" spans="3:3" s="9" customFormat="1" x14ac:dyDescent="0.3">
      <c r="C246" s="37"/>
    </row>
    <row r="247" spans="3:3" s="9" customFormat="1" x14ac:dyDescent="0.3">
      <c r="C247" s="37"/>
    </row>
    <row r="248" spans="3:3" s="9" customFormat="1" x14ac:dyDescent="0.3">
      <c r="C248" s="37"/>
    </row>
    <row r="249" spans="3:3" s="9" customFormat="1" x14ac:dyDescent="0.3">
      <c r="C249" s="37"/>
    </row>
    <row r="250" spans="3:3" s="9" customFormat="1" x14ac:dyDescent="0.3">
      <c r="C250" s="37"/>
    </row>
    <row r="251" spans="3:3" s="9" customFormat="1" x14ac:dyDescent="0.3">
      <c r="C251" s="37"/>
    </row>
    <row r="252" spans="3:3" s="9" customFormat="1" x14ac:dyDescent="0.3">
      <c r="C252" s="37"/>
    </row>
    <row r="253" spans="3:3" s="9" customFormat="1" x14ac:dyDescent="0.3">
      <c r="C253" s="37"/>
    </row>
    <row r="254" spans="3:3" s="9" customFormat="1" x14ac:dyDescent="0.3">
      <c r="C254" s="37"/>
    </row>
    <row r="255" spans="3:3" s="9" customFormat="1" x14ac:dyDescent="0.3">
      <c r="C255" s="37"/>
    </row>
    <row r="256" spans="3:3" s="9" customFormat="1" x14ac:dyDescent="0.3">
      <c r="C256" s="37"/>
    </row>
    <row r="257" spans="3:3" s="9" customFormat="1" x14ac:dyDescent="0.3">
      <c r="C257" s="37"/>
    </row>
    <row r="258" spans="3:3" s="9" customFormat="1" x14ac:dyDescent="0.3">
      <c r="C258" s="37"/>
    </row>
    <row r="259" spans="3:3" s="9" customFormat="1" x14ac:dyDescent="0.3">
      <c r="C259" s="37"/>
    </row>
    <row r="260" spans="3:3" s="9" customFormat="1" x14ac:dyDescent="0.3">
      <c r="C260" s="37"/>
    </row>
    <row r="261" spans="3:3" s="9" customFormat="1" x14ac:dyDescent="0.3">
      <c r="C261" s="37"/>
    </row>
    <row r="262" spans="3:3" s="9" customFormat="1" x14ac:dyDescent="0.3">
      <c r="C262" s="37"/>
    </row>
    <row r="263" spans="3:3" s="9" customFormat="1" x14ac:dyDescent="0.3">
      <c r="C263" s="37"/>
    </row>
    <row r="264" spans="3:3" s="9" customFormat="1" x14ac:dyDescent="0.3">
      <c r="C264" s="37"/>
    </row>
    <row r="265" spans="3:3" s="9" customFormat="1" x14ac:dyDescent="0.3">
      <c r="C265" s="37"/>
    </row>
    <row r="266" spans="3:3" s="9" customFormat="1" x14ac:dyDescent="0.3">
      <c r="C266" s="37"/>
    </row>
    <row r="267" spans="3:3" s="9" customFormat="1" x14ac:dyDescent="0.3">
      <c r="C267" s="37"/>
    </row>
    <row r="268" spans="3:3" s="9" customFormat="1" x14ac:dyDescent="0.3">
      <c r="C268" s="37"/>
    </row>
    <row r="269" spans="3:3" s="9" customFormat="1" x14ac:dyDescent="0.3">
      <c r="C269" s="37"/>
    </row>
    <row r="270" spans="3:3" s="9" customFormat="1" x14ac:dyDescent="0.3">
      <c r="C270" s="37"/>
    </row>
    <row r="271" spans="3:3" s="9" customFormat="1" x14ac:dyDescent="0.3">
      <c r="C271" s="37"/>
    </row>
    <row r="272" spans="3:3" s="9" customFormat="1" x14ac:dyDescent="0.3">
      <c r="C272" s="37"/>
    </row>
    <row r="273" spans="3:3" s="9" customFormat="1" x14ac:dyDescent="0.3">
      <c r="C273" s="37"/>
    </row>
    <row r="274" spans="3:3" s="9" customFormat="1" x14ac:dyDescent="0.3">
      <c r="C274" s="37"/>
    </row>
    <row r="275" spans="3:3" s="9" customFormat="1" x14ac:dyDescent="0.3">
      <c r="C275" s="37"/>
    </row>
    <row r="276" spans="3:3" s="9" customFormat="1" x14ac:dyDescent="0.3">
      <c r="C276" s="37"/>
    </row>
    <row r="277" spans="3:3" s="9" customFormat="1" x14ac:dyDescent="0.3">
      <c r="C277" s="37"/>
    </row>
    <row r="278" spans="3:3" s="9" customFormat="1" x14ac:dyDescent="0.3">
      <c r="C278" s="37"/>
    </row>
    <row r="279" spans="3:3" s="9" customFormat="1" x14ac:dyDescent="0.3">
      <c r="C279" s="37"/>
    </row>
    <row r="280" spans="3:3" s="9" customFormat="1" x14ac:dyDescent="0.3">
      <c r="C280" s="37"/>
    </row>
    <row r="281" spans="3:3" s="9" customFormat="1" x14ac:dyDescent="0.3">
      <c r="C281" s="37"/>
    </row>
    <row r="282" spans="3:3" s="9" customFormat="1" x14ac:dyDescent="0.3">
      <c r="C282" s="37"/>
    </row>
    <row r="283" spans="3:3" s="9" customFormat="1" x14ac:dyDescent="0.3">
      <c r="C283" s="37"/>
    </row>
    <row r="284" spans="3:3" s="9" customFormat="1" x14ac:dyDescent="0.3">
      <c r="C284" s="37"/>
    </row>
    <row r="285" spans="3:3" s="9" customFormat="1" x14ac:dyDescent="0.3">
      <c r="C285" s="37"/>
    </row>
    <row r="286" spans="3:3" s="9" customFormat="1" x14ac:dyDescent="0.3">
      <c r="C286" s="37"/>
    </row>
    <row r="287" spans="3:3" s="9" customFormat="1" x14ac:dyDescent="0.3">
      <c r="C287" s="37"/>
    </row>
    <row r="288" spans="3:3" s="9" customFormat="1" x14ac:dyDescent="0.3">
      <c r="C288" s="37"/>
    </row>
    <row r="289" spans="3:3" s="9" customFormat="1" x14ac:dyDescent="0.3">
      <c r="C289" s="37"/>
    </row>
    <row r="290" spans="3:3" s="9" customFormat="1" x14ac:dyDescent="0.3">
      <c r="C290" s="37"/>
    </row>
    <row r="291" spans="3:3" s="9" customFormat="1" x14ac:dyDescent="0.3">
      <c r="C291" s="37"/>
    </row>
    <row r="292" spans="3:3" s="9" customFormat="1" x14ac:dyDescent="0.3">
      <c r="C292" s="37"/>
    </row>
    <row r="293" spans="3:3" s="9" customFormat="1" x14ac:dyDescent="0.3">
      <c r="C293" s="37"/>
    </row>
    <row r="294" spans="3:3" s="9" customFormat="1" x14ac:dyDescent="0.3">
      <c r="C294" s="37"/>
    </row>
    <row r="295" spans="3:3" s="9" customFormat="1" x14ac:dyDescent="0.3">
      <c r="C295" s="37"/>
    </row>
    <row r="296" spans="3:3" s="9" customFormat="1" x14ac:dyDescent="0.3">
      <c r="C296" s="37"/>
    </row>
    <row r="297" spans="3:3" s="9" customFormat="1" x14ac:dyDescent="0.3">
      <c r="C297" s="37"/>
    </row>
    <row r="298" spans="3:3" s="9" customFormat="1" x14ac:dyDescent="0.3">
      <c r="C298" s="37"/>
    </row>
    <row r="299" spans="3:3" s="9" customFormat="1" x14ac:dyDescent="0.3">
      <c r="C299" s="37"/>
    </row>
    <row r="300" spans="3:3" s="9" customFormat="1" x14ac:dyDescent="0.3">
      <c r="C300" s="37"/>
    </row>
    <row r="301" spans="3:3" s="9" customFormat="1" x14ac:dyDescent="0.3">
      <c r="C301" s="37"/>
    </row>
    <row r="302" spans="3:3" s="9" customFormat="1" x14ac:dyDescent="0.3">
      <c r="C302" s="37"/>
    </row>
    <row r="303" spans="3:3" s="9" customFormat="1" x14ac:dyDescent="0.3">
      <c r="C303" s="37"/>
    </row>
    <row r="304" spans="3:3" s="9" customFormat="1" x14ac:dyDescent="0.3">
      <c r="C304" s="37"/>
    </row>
    <row r="305" spans="3:3" s="9" customFormat="1" x14ac:dyDescent="0.3">
      <c r="C305" s="37"/>
    </row>
    <row r="306" spans="3:3" s="9" customFormat="1" x14ac:dyDescent="0.3">
      <c r="C306" s="37"/>
    </row>
    <row r="307" spans="3:3" s="9" customFormat="1" x14ac:dyDescent="0.3">
      <c r="C307" s="37"/>
    </row>
    <row r="308" spans="3:3" s="9" customFormat="1" x14ac:dyDescent="0.3">
      <c r="C308" s="37"/>
    </row>
    <row r="309" spans="3:3" s="9" customFormat="1" x14ac:dyDescent="0.3">
      <c r="C309" s="37"/>
    </row>
    <row r="310" spans="3:3" s="9" customFormat="1" x14ac:dyDescent="0.3">
      <c r="C310" s="37"/>
    </row>
    <row r="311" spans="3:3" s="9" customFormat="1" x14ac:dyDescent="0.3">
      <c r="C311" s="37"/>
    </row>
    <row r="312" spans="3:3" s="9" customFormat="1" x14ac:dyDescent="0.3">
      <c r="C312" s="37"/>
    </row>
    <row r="313" spans="3:3" s="9" customFormat="1" x14ac:dyDescent="0.3">
      <c r="C313" s="37"/>
    </row>
    <row r="314" spans="3:3" s="9" customFormat="1" x14ac:dyDescent="0.3">
      <c r="C314" s="37"/>
    </row>
    <row r="315" spans="3:3" s="9" customFormat="1" x14ac:dyDescent="0.3">
      <c r="C315" s="37"/>
    </row>
    <row r="316" spans="3:3" s="9" customFormat="1" x14ac:dyDescent="0.3">
      <c r="C316" s="37"/>
    </row>
    <row r="317" spans="3:3" s="9" customFormat="1" x14ac:dyDescent="0.3">
      <c r="C317" s="37"/>
    </row>
    <row r="318" spans="3:3" s="9" customFormat="1" x14ac:dyDescent="0.3">
      <c r="C318" s="37"/>
    </row>
    <row r="319" spans="3:3" s="9" customFormat="1" x14ac:dyDescent="0.3">
      <c r="C319" s="37"/>
    </row>
    <row r="320" spans="3:3" s="9" customFormat="1" x14ac:dyDescent="0.3">
      <c r="C320" s="37"/>
    </row>
    <row r="321" spans="3:3" s="9" customFormat="1" x14ac:dyDescent="0.3">
      <c r="C321" s="37"/>
    </row>
    <row r="322" spans="3:3" s="9" customFormat="1" x14ac:dyDescent="0.3">
      <c r="C322" s="37"/>
    </row>
    <row r="323" spans="3:3" s="9" customFormat="1" x14ac:dyDescent="0.3">
      <c r="C323" s="37"/>
    </row>
    <row r="324" spans="3:3" s="9" customFormat="1" x14ac:dyDescent="0.3">
      <c r="C324" s="37"/>
    </row>
    <row r="325" spans="3:3" s="9" customFormat="1" x14ac:dyDescent="0.3">
      <c r="C325" s="37"/>
    </row>
    <row r="326" spans="3:3" s="9" customFormat="1" x14ac:dyDescent="0.3">
      <c r="C326" s="37"/>
    </row>
    <row r="327" spans="3:3" s="9" customFormat="1" x14ac:dyDescent="0.3">
      <c r="C327" s="37"/>
    </row>
    <row r="328" spans="3:3" s="9" customFormat="1" x14ac:dyDescent="0.3">
      <c r="C328" s="37"/>
    </row>
    <row r="329" spans="3:3" s="9" customFormat="1" x14ac:dyDescent="0.3">
      <c r="C329" s="37"/>
    </row>
    <row r="330" spans="3:3" s="9" customFormat="1" x14ac:dyDescent="0.3">
      <c r="C330" s="37"/>
    </row>
    <row r="331" spans="3:3" s="9" customFormat="1" x14ac:dyDescent="0.3">
      <c r="C331" s="37"/>
    </row>
    <row r="332" spans="3:3" s="9" customFormat="1" x14ac:dyDescent="0.3">
      <c r="C332" s="37"/>
    </row>
    <row r="333" spans="3:3" s="9" customFormat="1" x14ac:dyDescent="0.3">
      <c r="C333" s="37"/>
    </row>
    <row r="334" spans="3:3" s="9" customFormat="1" x14ac:dyDescent="0.3">
      <c r="C334" s="37"/>
    </row>
    <row r="335" spans="3:3" s="9" customFormat="1" x14ac:dyDescent="0.3">
      <c r="C335" s="37"/>
    </row>
    <row r="336" spans="3:3" s="9" customFormat="1" x14ac:dyDescent="0.3">
      <c r="C336" s="37"/>
    </row>
    <row r="337" spans="3:3" s="9" customFormat="1" x14ac:dyDescent="0.3">
      <c r="C337" s="37"/>
    </row>
    <row r="338" spans="3:3" s="9" customFormat="1" x14ac:dyDescent="0.3">
      <c r="C338" s="37"/>
    </row>
    <row r="339" spans="3:3" s="9" customFormat="1" x14ac:dyDescent="0.3">
      <c r="C339" s="37"/>
    </row>
    <row r="340" spans="3:3" s="9" customFormat="1" x14ac:dyDescent="0.3">
      <c r="C340" s="37"/>
    </row>
    <row r="341" spans="3:3" s="9" customFormat="1" x14ac:dyDescent="0.3">
      <c r="C341" s="37"/>
    </row>
    <row r="342" spans="3:3" s="9" customFormat="1" x14ac:dyDescent="0.3">
      <c r="C342" s="37"/>
    </row>
    <row r="343" spans="3:3" s="9" customFormat="1" x14ac:dyDescent="0.3">
      <c r="C343" s="37"/>
    </row>
    <row r="344" spans="3:3" s="9" customFormat="1" x14ac:dyDescent="0.3">
      <c r="C344" s="37"/>
    </row>
    <row r="345" spans="3:3" s="9" customFormat="1" x14ac:dyDescent="0.3">
      <c r="C345" s="37"/>
    </row>
    <row r="346" spans="3:3" s="9" customFormat="1" x14ac:dyDescent="0.3">
      <c r="C346" s="37"/>
    </row>
    <row r="347" spans="3:3" s="9" customFormat="1" x14ac:dyDescent="0.3">
      <c r="C347" s="37"/>
    </row>
    <row r="348" spans="3:3" s="9" customFormat="1" x14ac:dyDescent="0.3">
      <c r="C348" s="37"/>
    </row>
    <row r="349" spans="3:3" s="9" customFormat="1" x14ac:dyDescent="0.3">
      <c r="C349" s="37"/>
    </row>
    <row r="350" spans="3:3" s="9" customFormat="1" x14ac:dyDescent="0.3">
      <c r="C350" s="37"/>
    </row>
    <row r="351" spans="3:3" s="9" customFormat="1" x14ac:dyDescent="0.3">
      <c r="C351" s="37"/>
    </row>
    <row r="352" spans="3:3" s="9" customFormat="1" x14ac:dyDescent="0.3">
      <c r="C352" s="37"/>
    </row>
    <row r="353" spans="3:3" s="9" customFormat="1" x14ac:dyDescent="0.3">
      <c r="C353" s="37"/>
    </row>
    <row r="354" spans="3:3" s="9" customFormat="1" x14ac:dyDescent="0.3">
      <c r="C354" s="37"/>
    </row>
    <row r="355" spans="3:3" s="9" customFormat="1" x14ac:dyDescent="0.3">
      <c r="C355" s="37"/>
    </row>
    <row r="356" spans="3:3" s="9" customFormat="1" x14ac:dyDescent="0.3">
      <c r="C356" s="37"/>
    </row>
    <row r="357" spans="3:3" s="9" customFormat="1" x14ac:dyDescent="0.3">
      <c r="C357" s="37"/>
    </row>
    <row r="358" spans="3:3" s="9" customFormat="1" x14ac:dyDescent="0.3">
      <c r="C358" s="37"/>
    </row>
    <row r="359" spans="3:3" s="9" customFormat="1" x14ac:dyDescent="0.3">
      <c r="C359" s="37"/>
    </row>
    <row r="360" spans="3:3" s="9" customFormat="1" x14ac:dyDescent="0.3">
      <c r="C360" s="37"/>
    </row>
    <row r="361" spans="3:3" s="9" customFormat="1" x14ac:dyDescent="0.3">
      <c r="C361" s="37"/>
    </row>
    <row r="362" spans="3:3" s="9" customFormat="1" x14ac:dyDescent="0.3">
      <c r="C362" s="37"/>
    </row>
    <row r="363" spans="3:3" s="9" customFormat="1" x14ac:dyDescent="0.3">
      <c r="C363" s="37"/>
    </row>
    <row r="364" spans="3:3" s="9" customFormat="1" x14ac:dyDescent="0.3">
      <c r="C364" s="37"/>
    </row>
    <row r="365" spans="3:3" s="9" customFormat="1" x14ac:dyDescent="0.3">
      <c r="C365" s="37"/>
    </row>
    <row r="366" spans="3:3" s="9" customFormat="1" x14ac:dyDescent="0.3">
      <c r="C366" s="37"/>
    </row>
    <row r="367" spans="3:3" s="9" customFormat="1" x14ac:dyDescent="0.3">
      <c r="C367" s="37"/>
    </row>
    <row r="368" spans="3:3" s="9" customFormat="1" x14ac:dyDescent="0.3">
      <c r="C368" s="37"/>
    </row>
    <row r="369" spans="3:3" s="9" customFormat="1" x14ac:dyDescent="0.3">
      <c r="C369" s="37"/>
    </row>
    <row r="370" spans="3:3" s="9" customFormat="1" x14ac:dyDescent="0.3">
      <c r="C370" s="37"/>
    </row>
    <row r="371" spans="3:3" s="9" customFormat="1" x14ac:dyDescent="0.3">
      <c r="C371" s="37"/>
    </row>
    <row r="372" spans="3:3" s="9" customFormat="1" x14ac:dyDescent="0.3">
      <c r="C372" s="37"/>
    </row>
    <row r="373" spans="3:3" s="9" customFormat="1" x14ac:dyDescent="0.3">
      <c r="C373" s="37"/>
    </row>
    <row r="374" spans="3:3" s="9" customFormat="1" x14ac:dyDescent="0.3">
      <c r="C374" s="37"/>
    </row>
    <row r="375" spans="3:3" s="9" customFormat="1" x14ac:dyDescent="0.3">
      <c r="C375" s="37"/>
    </row>
    <row r="376" spans="3:3" s="9" customFormat="1" x14ac:dyDescent="0.3">
      <c r="C376" s="37"/>
    </row>
    <row r="377" spans="3:3" s="9" customFormat="1" x14ac:dyDescent="0.3">
      <c r="C377" s="37"/>
    </row>
    <row r="378" spans="3:3" s="9" customFormat="1" x14ac:dyDescent="0.3">
      <c r="C378" s="37"/>
    </row>
    <row r="379" spans="3:3" s="9" customFormat="1" x14ac:dyDescent="0.3">
      <c r="C379" s="37"/>
    </row>
    <row r="380" spans="3:3" s="9" customFormat="1" x14ac:dyDescent="0.3">
      <c r="C380" s="37"/>
    </row>
    <row r="381" spans="3:3" s="9" customFormat="1" x14ac:dyDescent="0.3">
      <c r="C381" s="37"/>
    </row>
    <row r="382" spans="3:3" s="9" customFormat="1" x14ac:dyDescent="0.3">
      <c r="C382" s="37"/>
    </row>
    <row r="383" spans="3:3" s="9" customFormat="1" x14ac:dyDescent="0.3">
      <c r="C383" s="37"/>
    </row>
    <row r="384" spans="3:3" s="9" customFormat="1" x14ac:dyDescent="0.3">
      <c r="C384" s="37"/>
    </row>
    <row r="385" spans="3:3" s="9" customFormat="1" x14ac:dyDescent="0.3">
      <c r="C385" s="37"/>
    </row>
    <row r="386" spans="3:3" s="9" customFormat="1" x14ac:dyDescent="0.3">
      <c r="C386" s="37"/>
    </row>
    <row r="387" spans="3:3" s="9" customFormat="1" x14ac:dyDescent="0.3">
      <c r="C387" s="37"/>
    </row>
    <row r="388" spans="3:3" s="9" customFormat="1" x14ac:dyDescent="0.3">
      <c r="C388" s="37"/>
    </row>
    <row r="389" spans="3:3" s="9" customFormat="1" x14ac:dyDescent="0.3">
      <c r="C389" s="37"/>
    </row>
    <row r="390" spans="3:3" s="9" customFormat="1" x14ac:dyDescent="0.3">
      <c r="C390" s="37"/>
    </row>
    <row r="391" spans="3:3" s="9" customFormat="1" x14ac:dyDescent="0.3">
      <c r="C391" s="37"/>
    </row>
    <row r="392" spans="3:3" s="9" customFormat="1" x14ac:dyDescent="0.3">
      <c r="C392" s="37"/>
    </row>
    <row r="393" spans="3:3" s="9" customFormat="1" x14ac:dyDescent="0.3">
      <c r="C393" s="37"/>
    </row>
    <row r="394" spans="3:3" s="9" customFormat="1" x14ac:dyDescent="0.3">
      <c r="C394" s="37"/>
    </row>
    <row r="395" spans="3:3" s="9" customFormat="1" x14ac:dyDescent="0.3">
      <c r="C395" s="37"/>
    </row>
    <row r="396" spans="3:3" s="9" customFormat="1" x14ac:dyDescent="0.3">
      <c r="C396" s="37"/>
    </row>
    <row r="397" spans="3:3" s="9" customFormat="1" x14ac:dyDescent="0.3">
      <c r="C397" s="37"/>
    </row>
    <row r="398" spans="3:3" s="9" customFormat="1" x14ac:dyDescent="0.3">
      <c r="C398" s="37"/>
    </row>
    <row r="399" spans="3:3" s="9" customFormat="1" x14ac:dyDescent="0.3">
      <c r="C399" s="37"/>
    </row>
    <row r="400" spans="3:3" s="9" customFormat="1" x14ac:dyDescent="0.3">
      <c r="C400" s="37"/>
    </row>
    <row r="401" spans="3:3" s="9" customFormat="1" x14ac:dyDescent="0.3">
      <c r="C401" s="37"/>
    </row>
    <row r="402" spans="3:3" s="9" customFormat="1" x14ac:dyDescent="0.3">
      <c r="C402" s="37"/>
    </row>
    <row r="403" spans="3:3" s="9" customFormat="1" x14ac:dyDescent="0.3">
      <c r="C403" s="37"/>
    </row>
    <row r="404" spans="3:3" s="9" customFormat="1" x14ac:dyDescent="0.3">
      <c r="C404" s="37"/>
    </row>
    <row r="405" spans="3:3" s="9" customFormat="1" x14ac:dyDescent="0.3">
      <c r="C405" s="37"/>
    </row>
    <row r="406" spans="3:3" s="9" customFormat="1" x14ac:dyDescent="0.3">
      <c r="C406" s="37"/>
    </row>
    <row r="407" spans="3:3" s="9" customFormat="1" x14ac:dyDescent="0.3">
      <c r="C407" s="37"/>
    </row>
    <row r="408" spans="3:3" s="9" customFormat="1" x14ac:dyDescent="0.3">
      <c r="C408" s="37"/>
    </row>
    <row r="409" spans="3:3" s="9" customFormat="1" x14ac:dyDescent="0.3">
      <c r="C409" s="37"/>
    </row>
    <row r="410" spans="3:3" s="9" customFormat="1" x14ac:dyDescent="0.3">
      <c r="C410" s="37"/>
    </row>
    <row r="411" spans="3:3" s="9" customFormat="1" x14ac:dyDescent="0.3">
      <c r="C411" s="37"/>
    </row>
    <row r="412" spans="3:3" s="9" customFormat="1" x14ac:dyDescent="0.3">
      <c r="C412" s="37"/>
    </row>
    <row r="413" spans="3:3" s="9" customFormat="1" x14ac:dyDescent="0.3">
      <c r="C413" s="37"/>
    </row>
    <row r="414" spans="3:3" s="9" customFormat="1" x14ac:dyDescent="0.3">
      <c r="C414" s="37"/>
    </row>
    <row r="415" spans="3:3" s="9" customFormat="1" x14ac:dyDescent="0.3">
      <c r="C415" s="37"/>
    </row>
    <row r="416" spans="3:3" s="9" customFormat="1" x14ac:dyDescent="0.3">
      <c r="C416" s="37"/>
    </row>
    <row r="417" spans="3:3" s="9" customFormat="1" x14ac:dyDescent="0.3">
      <c r="C417" s="37"/>
    </row>
    <row r="418" spans="3:3" s="9" customFormat="1" x14ac:dyDescent="0.3">
      <c r="C418" s="37"/>
    </row>
    <row r="419" spans="3:3" s="9" customFormat="1" x14ac:dyDescent="0.3">
      <c r="C419" s="37"/>
    </row>
    <row r="420" spans="3:3" s="9" customFormat="1" x14ac:dyDescent="0.3">
      <c r="C420" s="37"/>
    </row>
    <row r="421" spans="3:3" s="9" customFormat="1" x14ac:dyDescent="0.3">
      <c r="C421" s="37"/>
    </row>
    <row r="422" spans="3:3" s="9" customFormat="1" x14ac:dyDescent="0.3">
      <c r="C422" s="37"/>
    </row>
    <row r="423" spans="3:3" s="9" customFormat="1" x14ac:dyDescent="0.3">
      <c r="C423" s="37"/>
    </row>
    <row r="424" spans="3:3" s="9" customFormat="1" x14ac:dyDescent="0.3">
      <c r="C424" s="37"/>
    </row>
    <row r="425" spans="3:3" s="9" customFormat="1" x14ac:dyDescent="0.3">
      <c r="C425" s="37"/>
    </row>
    <row r="426" spans="3:3" s="9" customFormat="1" x14ac:dyDescent="0.3">
      <c r="C426" s="37"/>
    </row>
    <row r="427" spans="3:3" s="9" customFormat="1" x14ac:dyDescent="0.3">
      <c r="C427" s="37"/>
    </row>
    <row r="428" spans="3:3" s="9" customFormat="1" x14ac:dyDescent="0.3">
      <c r="C428" s="37"/>
    </row>
    <row r="429" spans="3:3" s="9" customFormat="1" x14ac:dyDescent="0.3">
      <c r="C429" s="37"/>
    </row>
    <row r="430" spans="3:3" s="9" customFormat="1" x14ac:dyDescent="0.3">
      <c r="C430" s="37"/>
    </row>
    <row r="431" spans="3:3" s="9" customFormat="1" x14ac:dyDescent="0.3">
      <c r="C431" s="37"/>
    </row>
    <row r="432" spans="3:3" s="9" customFormat="1" x14ac:dyDescent="0.3">
      <c r="C432" s="37"/>
    </row>
    <row r="433" spans="3:3" s="9" customFormat="1" x14ac:dyDescent="0.3">
      <c r="C433" s="37"/>
    </row>
    <row r="434" spans="3:3" s="9" customFormat="1" x14ac:dyDescent="0.3">
      <c r="C434" s="37"/>
    </row>
    <row r="435" spans="3:3" s="9" customFormat="1" x14ac:dyDescent="0.3">
      <c r="C435" s="37"/>
    </row>
    <row r="436" spans="3:3" s="9" customFormat="1" x14ac:dyDescent="0.3">
      <c r="C436" s="37"/>
    </row>
    <row r="437" spans="3:3" s="9" customFormat="1" x14ac:dyDescent="0.3">
      <c r="C437" s="37"/>
    </row>
    <row r="438" spans="3:3" s="9" customFormat="1" x14ac:dyDescent="0.3">
      <c r="C438" s="37"/>
    </row>
    <row r="439" spans="3:3" s="9" customFormat="1" x14ac:dyDescent="0.3">
      <c r="C439" s="37"/>
    </row>
    <row r="440" spans="3:3" s="9" customFormat="1" x14ac:dyDescent="0.3">
      <c r="C440" s="37"/>
    </row>
    <row r="441" spans="3:3" s="9" customFormat="1" x14ac:dyDescent="0.3">
      <c r="C441" s="37"/>
    </row>
    <row r="442" spans="3:3" s="9" customFormat="1" x14ac:dyDescent="0.3">
      <c r="C442" s="37"/>
    </row>
    <row r="443" spans="3:3" s="9" customFormat="1" x14ac:dyDescent="0.3">
      <c r="C443" s="37"/>
    </row>
    <row r="444" spans="3:3" s="9" customFormat="1" x14ac:dyDescent="0.3">
      <c r="C444" s="37"/>
    </row>
    <row r="445" spans="3:3" s="9" customFormat="1" x14ac:dyDescent="0.3">
      <c r="C445" s="37"/>
    </row>
    <row r="446" spans="3:3" s="9" customFormat="1" x14ac:dyDescent="0.3">
      <c r="C446" s="37"/>
    </row>
    <row r="447" spans="3:3" s="9" customFormat="1" x14ac:dyDescent="0.3">
      <c r="C447" s="37"/>
    </row>
    <row r="448" spans="3:3" s="9" customFormat="1" x14ac:dyDescent="0.3">
      <c r="C448" s="37"/>
    </row>
    <row r="449" spans="3:3" s="9" customFormat="1" x14ac:dyDescent="0.3">
      <c r="C449" s="37"/>
    </row>
    <row r="450" spans="3:3" s="9" customFormat="1" x14ac:dyDescent="0.3">
      <c r="C450" s="37"/>
    </row>
    <row r="451" spans="3:3" s="9" customFormat="1" x14ac:dyDescent="0.3">
      <c r="C451" s="37"/>
    </row>
    <row r="452" spans="3:3" s="9" customFormat="1" x14ac:dyDescent="0.3">
      <c r="C452" s="37"/>
    </row>
    <row r="453" spans="3:3" s="9" customFormat="1" x14ac:dyDescent="0.3">
      <c r="C453" s="37"/>
    </row>
    <row r="454" spans="3:3" s="9" customFormat="1" x14ac:dyDescent="0.3">
      <c r="C454" s="37"/>
    </row>
    <row r="455" spans="3:3" s="9" customFormat="1" x14ac:dyDescent="0.3">
      <c r="C455" s="37"/>
    </row>
    <row r="456" spans="3:3" s="9" customFormat="1" x14ac:dyDescent="0.3">
      <c r="C456" s="37"/>
    </row>
    <row r="457" spans="3:3" s="9" customFormat="1" x14ac:dyDescent="0.3">
      <c r="C457" s="37"/>
    </row>
    <row r="458" spans="3:3" s="9" customFormat="1" x14ac:dyDescent="0.3">
      <c r="C458" s="37"/>
    </row>
    <row r="459" spans="3:3" s="9" customFormat="1" x14ac:dyDescent="0.3">
      <c r="C459" s="37"/>
    </row>
    <row r="460" spans="3:3" s="9" customFormat="1" x14ac:dyDescent="0.3">
      <c r="C460" s="37"/>
    </row>
    <row r="461" spans="3:3" s="9" customFormat="1" x14ac:dyDescent="0.3">
      <c r="C461" s="37"/>
    </row>
    <row r="462" spans="3:3" s="9" customFormat="1" x14ac:dyDescent="0.3">
      <c r="C462" s="37"/>
    </row>
    <row r="463" spans="3:3" s="9" customFormat="1" x14ac:dyDescent="0.3">
      <c r="C463" s="37"/>
    </row>
    <row r="464" spans="3:3" s="9" customFormat="1" x14ac:dyDescent="0.3">
      <c r="C464" s="37"/>
    </row>
    <row r="465" spans="3:3" s="9" customFormat="1" x14ac:dyDescent="0.3">
      <c r="C465" s="37"/>
    </row>
    <row r="466" spans="3:3" s="9" customFormat="1" x14ac:dyDescent="0.3">
      <c r="C466" s="37"/>
    </row>
    <row r="467" spans="3:3" s="9" customFormat="1" x14ac:dyDescent="0.3">
      <c r="C467" s="37"/>
    </row>
    <row r="468" spans="3:3" s="9" customFormat="1" x14ac:dyDescent="0.3">
      <c r="C468" s="37"/>
    </row>
    <row r="469" spans="3:3" s="9" customFormat="1" x14ac:dyDescent="0.3">
      <c r="C469" s="37"/>
    </row>
    <row r="470" spans="3:3" s="9" customFormat="1" x14ac:dyDescent="0.3">
      <c r="C470" s="37"/>
    </row>
    <row r="471" spans="3:3" s="9" customFormat="1" x14ac:dyDescent="0.3">
      <c r="C471" s="37"/>
    </row>
    <row r="472" spans="3:3" s="9" customFormat="1" x14ac:dyDescent="0.3">
      <c r="C472" s="37"/>
    </row>
    <row r="473" spans="3:3" s="9" customFormat="1" x14ac:dyDescent="0.3">
      <c r="C473" s="37"/>
    </row>
    <row r="474" spans="3:3" s="9" customFormat="1" x14ac:dyDescent="0.3">
      <c r="C474" s="37"/>
    </row>
    <row r="475" spans="3:3" s="9" customFormat="1" x14ac:dyDescent="0.3">
      <c r="C475" s="37"/>
    </row>
    <row r="476" spans="3:3" s="9" customFormat="1" x14ac:dyDescent="0.3">
      <c r="C476" s="37"/>
    </row>
    <row r="477" spans="3:3" s="9" customFormat="1" x14ac:dyDescent="0.3">
      <c r="C477" s="37"/>
    </row>
    <row r="478" spans="3:3" s="9" customFormat="1" x14ac:dyDescent="0.3">
      <c r="C478" s="37"/>
    </row>
    <row r="479" spans="3:3" s="9" customFormat="1" x14ac:dyDescent="0.3">
      <c r="C479" s="37"/>
    </row>
    <row r="480" spans="3:3" s="9" customFormat="1" x14ac:dyDescent="0.3">
      <c r="C480" s="37"/>
    </row>
    <row r="481" spans="3:3" s="9" customFormat="1" x14ac:dyDescent="0.3">
      <c r="C481" s="37"/>
    </row>
    <row r="482" spans="3:3" s="9" customFormat="1" x14ac:dyDescent="0.3">
      <c r="C482" s="37"/>
    </row>
    <row r="483" spans="3:3" s="9" customFormat="1" x14ac:dyDescent="0.3">
      <c r="C483" s="37"/>
    </row>
    <row r="484" spans="3:3" s="9" customFormat="1" x14ac:dyDescent="0.3">
      <c r="C484" s="37"/>
    </row>
    <row r="485" spans="3:3" s="9" customFormat="1" x14ac:dyDescent="0.3">
      <c r="C485" s="37"/>
    </row>
    <row r="486" spans="3:3" s="9" customFormat="1" x14ac:dyDescent="0.3">
      <c r="C486" s="37"/>
    </row>
    <row r="487" spans="3:3" s="9" customFormat="1" x14ac:dyDescent="0.3">
      <c r="C487" s="37"/>
    </row>
    <row r="488" spans="3:3" s="9" customFormat="1" x14ac:dyDescent="0.3">
      <c r="C488" s="37"/>
    </row>
    <row r="489" spans="3:3" s="9" customFormat="1" x14ac:dyDescent="0.3">
      <c r="C489" s="37"/>
    </row>
    <row r="490" spans="3:3" s="9" customFormat="1" x14ac:dyDescent="0.3">
      <c r="C490" s="37"/>
    </row>
    <row r="491" spans="3:3" s="9" customFormat="1" x14ac:dyDescent="0.3">
      <c r="C491" s="37"/>
    </row>
    <row r="492" spans="3:3" s="9" customFormat="1" x14ac:dyDescent="0.3">
      <c r="C492" s="37"/>
    </row>
    <row r="493" spans="3:3" s="9" customFormat="1" x14ac:dyDescent="0.3">
      <c r="C493" s="37"/>
    </row>
    <row r="494" spans="3:3" s="9" customFormat="1" x14ac:dyDescent="0.3">
      <c r="C494" s="37"/>
    </row>
    <row r="495" spans="3:3" s="9" customFormat="1" x14ac:dyDescent="0.3">
      <c r="C495" s="37"/>
    </row>
    <row r="496" spans="3:3" s="9" customFormat="1" x14ac:dyDescent="0.3">
      <c r="C496" s="37"/>
    </row>
    <row r="497" spans="3:3" s="9" customFormat="1" x14ac:dyDescent="0.3">
      <c r="C497" s="37"/>
    </row>
    <row r="498" spans="3:3" s="9" customFormat="1" x14ac:dyDescent="0.3">
      <c r="C498" s="37"/>
    </row>
    <row r="499" spans="3:3" s="9" customFormat="1" x14ac:dyDescent="0.3">
      <c r="C499" s="37"/>
    </row>
    <row r="500" spans="3:3" s="9" customFormat="1" x14ac:dyDescent="0.3">
      <c r="C500" s="37"/>
    </row>
    <row r="501" spans="3:3" s="9" customFormat="1" x14ac:dyDescent="0.3">
      <c r="C501" s="37"/>
    </row>
    <row r="502" spans="3:3" s="9" customFormat="1" x14ac:dyDescent="0.3">
      <c r="C502" s="37"/>
    </row>
    <row r="503" spans="3:3" s="9" customFormat="1" x14ac:dyDescent="0.3">
      <c r="C503" s="37"/>
    </row>
    <row r="504" spans="3:3" s="9" customFormat="1" x14ac:dyDescent="0.3">
      <c r="C504" s="37"/>
    </row>
    <row r="505" spans="3:3" s="9" customFormat="1" x14ac:dyDescent="0.3">
      <c r="C505" s="37"/>
    </row>
    <row r="506" spans="3:3" s="9" customFormat="1" x14ac:dyDescent="0.3">
      <c r="C506" s="37"/>
    </row>
    <row r="507" spans="3:3" s="9" customFormat="1" x14ac:dyDescent="0.3">
      <c r="C507" s="37"/>
    </row>
    <row r="508" spans="3:3" s="9" customFormat="1" x14ac:dyDescent="0.3">
      <c r="C508" s="37"/>
    </row>
    <row r="509" spans="3:3" s="9" customFormat="1" x14ac:dyDescent="0.3">
      <c r="C509" s="37"/>
    </row>
    <row r="510" spans="3:3" s="9" customFormat="1" x14ac:dyDescent="0.3">
      <c r="C510" s="37"/>
    </row>
    <row r="511" spans="3:3" s="9" customFormat="1" x14ac:dyDescent="0.3">
      <c r="C511" s="37"/>
    </row>
    <row r="512" spans="3:3" s="9" customFormat="1" x14ac:dyDescent="0.3">
      <c r="C512" s="37"/>
    </row>
    <row r="513" spans="3:3" s="9" customFormat="1" x14ac:dyDescent="0.3">
      <c r="C513" s="37"/>
    </row>
    <row r="514" spans="3:3" s="9" customFormat="1" x14ac:dyDescent="0.3">
      <c r="C514" s="37"/>
    </row>
    <row r="515" spans="3:3" s="9" customFormat="1" x14ac:dyDescent="0.3">
      <c r="C515" s="37"/>
    </row>
    <row r="516" spans="3:3" s="9" customFormat="1" x14ac:dyDescent="0.3">
      <c r="C516" s="37"/>
    </row>
    <row r="517" spans="3:3" s="9" customFormat="1" x14ac:dyDescent="0.3">
      <c r="C517" s="37"/>
    </row>
    <row r="518" spans="3:3" s="9" customFormat="1" x14ac:dyDescent="0.3">
      <c r="C518" s="37"/>
    </row>
    <row r="519" spans="3:3" s="9" customFormat="1" x14ac:dyDescent="0.3">
      <c r="C519" s="37"/>
    </row>
    <row r="520" spans="3:3" s="9" customFormat="1" x14ac:dyDescent="0.3">
      <c r="C520" s="37"/>
    </row>
    <row r="521" spans="3:3" s="9" customFormat="1" x14ac:dyDescent="0.3">
      <c r="C521" s="37"/>
    </row>
    <row r="522" spans="3:3" s="9" customFormat="1" x14ac:dyDescent="0.3">
      <c r="C522" s="37"/>
    </row>
    <row r="523" spans="3:3" s="9" customFormat="1" x14ac:dyDescent="0.3">
      <c r="C523" s="37"/>
    </row>
    <row r="524" spans="3:3" s="9" customFormat="1" x14ac:dyDescent="0.3">
      <c r="C524" s="37"/>
    </row>
    <row r="525" spans="3:3" s="9" customFormat="1" x14ac:dyDescent="0.3">
      <c r="C525" s="37"/>
    </row>
    <row r="526" spans="3:3" s="9" customFormat="1" x14ac:dyDescent="0.3">
      <c r="C526" s="37"/>
    </row>
    <row r="527" spans="3:3" s="9" customFormat="1" x14ac:dyDescent="0.3">
      <c r="C527" s="37"/>
    </row>
    <row r="528" spans="3:3" s="9" customFormat="1" x14ac:dyDescent="0.3">
      <c r="C528" s="37"/>
    </row>
    <row r="529" spans="3:3" s="9" customFormat="1" x14ac:dyDescent="0.3">
      <c r="C529" s="37"/>
    </row>
    <row r="530" spans="3:3" s="9" customFormat="1" x14ac:dyDescent="0.3">
      <c r="C530" s="37"/>
    </row>
    <row r="531" spans="3:3" s="9" customFormat="1" x14ac:dyDescent="0.3">
      <c r="C531" s="37"/>
    </row>
    <row r="532" spans="3:3" s="9" customFormat="1" x14ac:dyDescent="0.3">
      <c r="C532" s="37"/>
    </row>
    <row r="533" spans="3:3" s="9" customFormat="1" x14ac:dyDescent="0.3">
      <c r="C533" s="37"/>
    </row>
    <row r="534" spans="3:3" s="9" customFormat="1" x14ac:dyDescent="0.3">
      <c r="C534" s="37"/>
    </row>
    <row r="535" spans="3:3" s="9" customFormat="1" x14ac:dyDescent="0.3">
      <c r="C535" s="37"/>
    </row>
    <row r="536" spans="3:3" s="9" customFormat="1" x14ac:dyDescent="0.3">
      <c r="C536" s="37"/>
    </row>
    <row r="537" spans="3:3" s="9" customFormat="1" x14ac:dyDescent="0.3">
      <c r="C537" s="37"/>
    </row>
    <row r="538" spans="3:3" s="9" customFormat="1" x14ac:dyDescent="0.3">
      <c r="C538" s="37"/>
    </row>
    <row r="539" spans="3:3" s="9" customFormat="1" x14ac:dyDescent="0.3">
      <c r="C539" s="37"/>
    </row>
    <row r="540" spans="3:3" s="9" customFormat="1" x14ac:dyDescent="0.3">
      <c r="C540" s="37"/>
    </row>
    <row r="541" spans="3:3" s="9" customFormat="1" x14ac:dyDescent="0.3">
      <c r="C541" s="37"/>
    </row>
    <row r="542" spans="3:3" s="9" customFormat="1" x14ac:dyDescent="0.3">
      <c r="C542" s="37"/>
    </row>
    <row r="543" spans="3:3" s="9" customFormat="1" x14ac:dyDescent="0.3">
      <c r="C543" s="37"/>
    </row>
    <row r="544" spans="3:3" s="9" customFormat="1" x14ac:dyDescent="0.3">
      <c r="C544" s="37"/>
    </row>
    <row r="545" spans="3:3" s="9" customFormat="1" x14ac:dyDescent="0.3">
      <c r="C545" s="37"/>
    </row>
    <row r="546" spans="3:3" s="9" customFormat="1" x14ac:dyDescent="0.3">
      <c r="C546" s="37"/>
    </row>
    <row r="547" spans="3:3" s="9" customFormat="1" x14ac:dyDescent="0.3">
      <c r="C547" s="37"/>
    </row>
    <row r="548" spans="3:3" s="9" customFormat="1" x14ac:dyDescent="0.3">
      <c r="C548" s="37"/>
    </row>
    <row r="549" spans="3:3" s="9" customFormat="1" x14ac:dyDescent="0.3">
      <c r="C549" s="37"/>
    </row>
    <row r="550" spans="3:3" s="9" customFormat="1" x14ac:dyDescent="0.3">
      <c r="C550" s="37"/>
    </row>
    <row r="551" spans="3:3" s="9" customFormat="1" x14ac:dyDescent="0.3">
      <c r="C551" s="37"/>
    </row>
    <row r="552" spans="3:3" s="9" customFormat="1" x14ac:dyDescent="0.3">
      <c r="C552" s="37"/>
    </row>
    <row r="553" spans="3:3" s="9" customFormat="1" x14ac:dyDescent="0.3">
      <c r="C553" s="37"/>
    </row>
    <row r="554" spans="3:3" s="9" customFormat="1" x14ac:dyDescent="0.3">
      <c r="C554" s="37"/>
    </row>
    <row r="555" spans="3:3" s="9" customFormat="1" x14ac:dyDescent="0.3">
      <c r="C555" s="37"/>
    </row>
    <row r="556" spans="3:3" s="9" customFormat="1" x14ac:dyDescent="0.3">
      <c r="C556" s="37"/>
    </row>
    <row r="557" spans="3:3" s="9" customFormat="1" x14ac:dyDescent="0.3">
      <c r="C557" s="37"/>
    </row>
    <row r="558" spans="3:3" s="9" customFormat="1" x14ac:dyDescent="0.3">
      <c r="C558" s="37"/>
    </row>
    <row r="559" spans="3:3" s="9" customFormat="1" x14ac:dyDescent="0.3">
      <c r="C559" s="37"/>
    </row>
    <row r="560" spans="3:3" s="9" customFormat="1" x14ac:dyDescent="0.3">
      <c r="C560" s="37"/>
    </row>
    <row r="561" spans="3:3" s="9" customFormat="1" x14ac:dyDescent="0.3">
      <c r="C561" s="37"/>
    </row>
    <row r="562" spans="3:3" s="9" customFormat="1" x14ac:dyDescent="0.3">
      <c r="C562" s="37"/>
    </row>
    <row r="563" spans="3:3" s="9" customFormat="1" x14ac:dyDescent="0.3">
      <c r="C563" s="37"/>
    </row>
    <row r="564" spans="3:3" s="9" customFormat="1" x14ac:dyDescent="0.3">
      <c r="C564" s="37"/>
    </row>
    <row r="565" spans="3:3" s="9" customFormat="1" x14ac:dyDescent="0.3">
      <c r="C565" s="37"/>
    </row>
    <row r="566" spans="3:3" s="9" customFormat="1" x14ac:dyDescent="0.3">
      <c r="C566" s="37"/>
    </row>
    <row r="567" spans="3:3" s="9" customFormat="1" x14ac:dyDescent="0.3">
      <c r="C567" s="37"/>
    </row>
    <row r="568" spans="3:3" s="9" customFormat="1" x14ac:dyDescent="0.3">
      <c r="C568" s="37"/>
    </row>
    <row r="569" spans="3:3" s="9" customFormat="1" x14ac:dyDescent="0.3">
      <c r="C569" s="37"/>
    </row>
    <row r="570" spans="3:3" s="9" customFormat="1" x14ac:dyDescent="0.3">
      <c r="C570" s="37"/>
    </row>
    <row r="571" spans="3:3" s="9" customFormat="1" x14ac:dyDescent="0.3">
      <c r="C571" s="37"/>
    </row>
    <row r="572" spans="3:3" s="9" customFormat="1" x14ac:dyDescent="0.3">
      <c r="C572" s="37"/>
    </row>
    <row r="573" spans="3:3" s="9" customFormat="1" x14ac:dyDescent="0.3">
      <c r="C573" s="37"/>
    </row>
    <row r="574" spans="3:3" s="9" customFormat="1" x14ac:dyDescent="0.3">
      <c r="C574" s="37"/>
    </row>
    <row r="575" spans="3:3" s="9" customFormat="1" x14ac:dyDescent="0.3">
      <c r="C575" s="37"/>
    </row>
    <row r="576" spans="3:3" s="9" customFormat="1" x14ac:dyDescent="0.3">
      <c r="C576" s="37"/>
    </row>
    <row r="577" spans="3:3" s="9" customFormat="1" x14ac:dyDescent="0.3">
      <c r="C577" s="37"/>
    </row>
    <row r="578" spans="3:3" s="9" customFormat="1" x14ac:dyDescent="0.3">
      <c r="C578" s="37"/>
    </row>
    <row r="579" spans="3:3" s="9" customFormat="1" x14ac:dyDescent="0.3">
      <c r="C579" s="37"/>
    </row>
    <row r="580" spans="3:3" s="9" customFormat="1" x14ac:dyDescent="0.3">
      <c r="C580" s="37"/>
    </row>
    <row r="581" spans="3:3" s="9" customFormat="1" x14ac:dyDescent="0.3">
      <c r="C581" s="37"/>
    </row>
    <row r="582" spans="3:3" s="9" customFormat="1" x14ac:dyDescent="0.3">
      <c r="C582" s="37"/>
    </row>
    <row r="583" spans="3:3" s="9" customFormat="1" x14ac:dyDescent="0.3">
      <c r="C583" s="37"/>
    </row>
    <row r="584" spans="3:3" s="9" customFormat="1" x14ac:dyDescent="0.3">
      <c r="C584" s="37"/>
    </row>
    <row r="585" spans="3:3" s="9" customFormat="1" x14ac:dyDescent="0.3">
      <c r="C585" s="37"/>
    </row>
    <row r="586" spans="3:3" s="9" customFormat="1" x14ac:dyDescent="0.3">
      <c r="C586" s="37"/>
    </row>
    <row r="587" spans="3:3" s="9" customFormat="1" x14ac:dyDescent="0.3">
      <c r="C587" s="37"/>
    </row>
    <row r="588" spans="3:3" s="9" customFormat="1" x14ac:dyDescent="0.3">
      <c r="C588" s="37"/>
    </row>
    <row r="589" spans="3:3" s="9" customFormat="1" x14ac:dyDescent="0.3">
      <c r="C589" s="37"/>
    </row>
    <row r="590" spans="3:3" s="9" customFormat="1" x14ac:dyDescent="0.3">
      <c r="C590" s="37"/>
    </row>
    <row r="591" spans="3:3" s="9" customFormat="1" x14ac:dyDescent="0.3">
      <c r="C591" s="37"/>
    </row>
    <row r="592" spans="3:3" s="9" customFormat="1" x14ac:dyDescent="0.3">
      <c r="C592" s="37"/>
    </row>
    <row r="593" spans="3:3" s="9" customFormat="1" x14ac:dyDescent="0.3">
      <c r="C593" s="37"/>
    </row>
    <row r="594" spans="3:3" s="9" customFormat="1" x14ac:dyDescent="0.3">
      <c r="C594" s="37"/>
    </row>
    <row r="595" spans="3:3" s="9" customFormat="1" x14ac:dyDescent="0.3">
      <c r="C595" s="37"/>
    </row>
    <row r="596" spans="3:3" s="9" customFormat="1" x14ac:dyDescent="0.3">
      <c r="C596" s="37"/>
    </row>
    <row r="597" spans="3:3" s="9" customFormat="1" x14ac:dyDescent="0.3">
      <c r="C597" s="37"/>
    </row>
    <row r="598" spans="3:3" s="9" customFormat="1" x14ac:dyDescent="0.3">
      <c r="C598" s="37"/>
    </row>
    <row r="599" spans="3:3" s="9" customFormat="1" x14ac:dyDescent="0.3">
      <c r="C599" s="37"/>
    </row>
    <row r="600" spans="3:3" s="9" customFormat="1" x14ac:dyDescent="0.3">
      <c r="C600" s="37"/>
    </row>
    <row r="601" spans="3:3" s="9" customFormat="1" x14ac:dyDescent="0.3">
      <c r="C601" s="37"/>
    </row>
    <row r="602" spans="3:3" s="9" customFormat="1" x14ac:dyDescent="0.3">
      <c r="C602" s="37"/>
    </row>
    <row r="603" spans="3:3" s="9" customFormat="1" x14ac:dyDescent="0.3">
      <c r="C603" s="37"/>
    </row>
    <row r="604" spans="3:3" s="9" customFormat="1" x14ac:dyDescent="0.3">
      <c r="C604" s="37"/>
    </row>
    <row r="605" spans="3:3" s="9" customFormat="1" x14ac:dyDescent="0.3">
      <c r="C605" s="37"/>
    </row>
    <row r="606" spans="3:3" s="9" customFormat="1" x14ac:dyDescent="0.3">
      <c r="C606" s="37"/>
    </row>
    <row r="607" spans="3:3" s="9" customFormat="1" x14ac:dyDescent="0.3">
      <c r="C607" s="37"/>
    </row>
    <row r="608" spans="3:3" s="9" customFormat="1" x14ac:dyDescent="0.3">
      <c r="C608" s="37"/>
    </row>
    <row r="609" spans="3:3" s="9" customFormat="1" x14ac:dyDescent="0.3">
      <c r="C609" s="37"/>
    </row>
    <row r="610" spans="3:3" s="9" customFormat="1" x14ac:dyDescent="0.3">
      <c r="C610" s="37"/>
    </row>
    <row r="611" spans="3:3" s="9" customFormat="1" x14ac:dyDescent="0.3">
      <c r="C611" s="37"/>
    </row>
    <row r="612" spans="3:3" s="9" customFormat="1" x14ac:dyDescent="0.3">
      <c r="C612" s="37"/>
    </row>
    <row r="613" spans="3:3" s="9" customFormat="1" x14ac:dyDescent="0.3">
      <c r="C613" s="37"/>
    </row>
    <row r="614" spans="3:3" s="9" customFormat="1" x14ac:dyDescent="0.3">
      <c r="C614" s="37"/>
    </row>
    <row r="615" spans="3:3" s="9" customFormat="1" x14ac:dyDescent="0.3">
      <c r="C615" s="37"/>
    </row>
    <row r="616" spans="3:3" s="9" customFormat="1" x14ac:dyDescent="0.3">
      <c r="C616" s="37"/>
    </row>
    <row r="617" spans="3:3" s="9" customFormat="1" x14ac:dyDescent="0.3">
      <c r="C617" s="37"/>
    </row>
    <row r="618" spans="3:3" s="9" customFormat="1" x14ac:dyDescent="0.3">
      <c r="C618" s="37"/>
    </row>
    <row r="619" spans="3:3" s="9" customFormat="1" x14ac:dyDescent="0.3">
      <c r="C619" s="37"/>
    </row>
    <row r="620" spans="3:3" s="9" customFormat="1" x14ac:dyDescent="0.3">
      <c r="C620" s="37"/>
    </row>
    <row r="621" spans="3:3" s="9" customFormat="1" x14ac:dyDescent="0.3">
      <c r="C621" s="37"/>
    </row>
    <row r="622" spans="3:3" s="9" customFormat="1" x14ac:dyDescent="0.3">
      <c r="C622" s="37"/>
    </row>
    <row r="623" spans="3:3" s="9" customFormat="1" x14ac:dyDescent="0.3">
      <c r="C623" s="37"/>
    </row>
    <row r="624" spans="3:3" s="9" customFormat="1" x14ac:dyDescent="0.3">
      <c r="C624" s="37"/>
    </row>
    <row r="625" spans="3:3" s="9" customFormat="1" x14ac:dyDescent="0.3">
      <c r="C625" s="37"/>
    </row>
    <row r="626" spans="3:3" s="9" customFormat="1" x14ac:dyDescent="0.3">
      <c r="C626" s="37"/>
    </row>
    <row r="627" spans="3:3" s="9" customFormat="1" x14ac:dyDescent="0.3">
      <c r="C627" s="37"/>
    </row>
    <row r="628" spans="3:3" s="9" customFormat="1" x14ac:dyDescent="0.3">
      <c r="C628" s="37"/>
    </row>
    <row r="629" spans="3:3" s="9" customFormat="1" x14ac:dyDescent="0.3">
      <c r="C629" s="37"/>
    </row>
    <row r="630" spans="3:3" s="9" customFormat="1" x14ac:dyDescent="0.3">
      <c r="C630" s="37"/>
    </row>
    <row r="631" spans="3:3" s="9" customFormat="1" x14ac:dyDescent="0.3">
      <c r="C631" s="37"/>
    </row>
    <row r="632" spans="3:3" s="9" customFormat="1" x14ac:dyDescent="0.3">
      <c r="C632" s="37"/>
    </row>
    <row r="633" spans="3:3" s="9" customFormat="1" x14ac:dyDescent="0.3">
      <c r="C633" s="37"/>
    </row>
    <row r="634" spans="3:3" s="9" customFormat="1" x14ac:dyDescent="0.3">
      <c r="C634" s="37"/>
    </row>
    <row r="635" spans="3:3" s="9" customFormat="1" x14ac:dyDescent="0.3">
      <c r="C635" s="37"/>
    </row>
    <row r="636" spans="3:3" s="9" customFormat="1" x14ac:dyDescent="0.3">
      <c r="C636" s="37"/>
    </row>
    <row r="637" spans="3:3" s="9" customFormat="1" x14ac:dyDescent="0.3">
      <c r="C637" s="37"/>
    </row>
    <row r="638" spans="3:3" s="9" customFormat="1" x14ac:dyDescent="0.3">
      <c r="C638" s="37"/>
    </row>
    <row r="639" spans="3:3" s="9" customFormat="1" x14ac:dyDescent="0.3">
      <c r="C639" s="37"/>
    </row>
    <row r="640" spans="3:3" s="9" customFormat="1" x14ac:dyDescent="0.3">
      <c r="C640" s="37"/>
    </row>
    <row r="641" spans="3:3" s="9" customFormat="1" x14ac:dyDescent="0.3">
      <c r="C641" s="37"/>
    </row>
    <row r="642" spans="3:3" s="9" customFormat="1" x14ac:dyDescent="0.3">
      <c r="C642" s="37"/>
    </row>
    <row r="643" spans="3:3" s="9" customFormat="1" x14ac:dyDescent="0.3">
      <c r="C643" s="37"/>
    </row>
    <row r="644" spans="3:3" s="9" customFormat="1" x14ac:dyDescent="0.3">
      <c r="C644" s="37"/>
    </row>
    <row r="645" spans="3:3" s="9" customFormat="1" x14ac:dyDescent="0.3">
      <c r="C645" s="37"/>
    </row>
    <row r="646" spans="3:3" s="9" customFormat="1" x14ac:dyDescent="0.3">
      <c r="C646" s="37"/>
    </row>
    <row r="647" spans="3:3" s="9" customFormat="1" x14ac:dyDescent="0.3">
      <c r="C647" s="37"/>
    </row>
    <row r="648" spans="3:3" s="9" customFormat="1" x14ac:dyDescent="0.3">
      <c r="C648" s="37"/>
    </row>
    <row r="649" spans="3:3" s="9" customFormat="1" x14ac:dyDescent="0.3">
      <c r="C649" s="37"/>
    </row>
    <row r="650" spans="3:3" s="9" customFormat="1" x14ac:dyDescent="0.3">
      <c r="C650" s="37"/>
    </row>
    <row r="651" spans="3:3" s="9" customFormat="1" x14ac:dyDescent="0.3">
      <c r="C651" s="37"/>
    </row>
    <row r="652" spans="3:3" s="9" customFormat="1" x14ac:dyDescent="0.3">
      <c r="C652" s="37"/>
    </row>
    <row r="653" spans="3:3" s="9" customFormat="1" x14ac:dyDescent="0.3">
      <c r="C653" s="37"/>
    </row>
    <row r="654" spans="3:3" s="9" customFormat="1" x14ac:dyDescent="0.3">
      <c r="C654" s="37"/>
    </row>
    <row r="655" spans="3:3" s="9" customFormat="1" x14ac:dyDescent="0.3">
      <c r="C655" s="37"/>
    </row>
    <row r="656" spans="3:3" s="9" customFormat="1" x14ac:dyDescent="0.3">
      <c r="C656" s="37"/>
    </row>
    <row r="657" spans="3:3" s="9" customFormat="1" x14ac:dyDescent="0.3">
      <c r="C657" s="37"/>
    </row>
    <row r="658" spans="3:3" s="9" customFormat="1" x14ac:dyDescent="0.3">
      <c r="C658" s="37"/>
    </row>
    <row r="659" spans="3:3" s="9" customFormat="1" x14ac:dyDescent="0.3">
      <c r="C659" s="37"/>
    </row>
    <row r="660" spans="3:3" s="9" customFormat="1" x14ac:dyDescent="0.3">
      <c r="C660" s="37"/>
    </row>
    <row r="661" spans="3:3" s="9" customFormat="1" x14ac:dyDescent="0.3">
      <c r="C661" s="37"/>
    </row>
    <row r="662" spans="3:3" s="9" customFormat="1" x14ac:dyDescent="0.3">
      <c r="C662" s="37"/>
    </row>
    <row r="663" spans="3:3" s="9" customFormat="1" x14ac:dyDescent="0.3">
      <c r="C663" s="37"/>
    </row>
    <row r="664" spans="3:3" s="9" customFormat="1" x14ac:dyDescent="0.3">
      <c r="C664" s="37"/>
    </row>
    <row r="665" spans="3:3" s="9" customFormat="1" x14ac:dyDescent="0.3">
      <c r="C665" s="37"/>
    </row>
    <row r="666" spans="3:3" s="9" customFormat="1" x14ac:dyDescent="0.3">
      <c r="C666" s="37"/>
    </row>
    <row r="667" spans="3:3" s="9" customFormat="1" x14ac:dyDescent="0.3">
      <c r="C667" s="37"/>
    </row>
    <row r="668" spans="3:3" s="9" customFormat="1" x14ac:dyDescent="0.3">
      <c r="C668" s="37"/>
    </row>
    <row r="669" spans="3:3" s="9" customFormat="1" x14ac:dyDescent="0.3">
      <c r="C669" s="37"/>
    </row>
    <row r="670" spans="3:3" s="9" customFormat="1" x14ac:dyDescent="0.3">
      <c r="C670" s="37"/>
    </row>
    <row r="671" spans="3:3" s="9" customFormat="1" x14ac:dyDescent="0.3">
      <c r="C671" s="37"/>
    </row>
    <row r="672" spans="3:3" s="9" customFormat="1" x14ac:dyDescent="0.3">
      <c r="C672" s="37"/>
    </row>
    <row r="673" spans="3:3" s="9" customFormat="1" x14ac:dyDescent="0.3">
      <c r="C673" s="37"/>
    </row>
    <row r="674" spans="3:3" s="9" customFormat="1" x14ac:dyDescent="0.3">
      <c r="C674" s="37"/>
    </row>
    <row r="675" spans="3:3" s="9" customFormat="1" x14ac:dyDescent="0.3">
      <c r="C675" s="37"/>
    </row>
    <row r="676" spans="3:3" s="9" customFormat="1" x14ac:dyDescent="0.3">
      <c r="C676" s="37"/>
    </row>
    <row r="677" spans="3:3" s="9" customFormat="1" x14ac:dyDescent="0.3">
      <c r="C677" s="37"/>
    </row>
    <row r="678" spans="3:3" s="9" customFormat="1" x14ac:dyDescent="0.3">
      <c r="C678" s="37"/>
    </row>
    <row r="679" spans="3:3" s="9" customFormat="1" x14ac:dyDescent="0.3">
      <c r="C679" s="37"/>
    </row>
    <row r="680" spans="3:3" s="9" customFormat="1" x14ac:dyDescent="0.3">
      <c r="C680" s="37"/>
    </row>
    <row r="681" spans="3:3" s="9" customFormat="1" x14ac:dyDescent="0.3">
      <c r="C681" s="37"/>
    </row>
    <row r="682" spans="3:3" s="9" customFormat="1" x14ac:dyDescent="0.3">
      <c r="C682" s="37"/>
    </row>
    <row r="683" spans="3:3" s="9" customFormat="1" x14ac:dyDescent="0.3">
      <c r="C683" s="37"/>
    </row>
    <row r="684" spans="3:3" s="9" customFormat="1" x14ac:dyDescent="0.3">
      <c r="C684" s="37"/>
    </row>
    <row r="685" spans="3:3" s="9" customFormat="1" x14ac:dyDescent="0.3">
      <c r="C685" s="37"/>
    </row>
    <row r="686" spans="3:3" s="9" customFormat="1" x14ac:dyDescent="0.3">
      <c r="C686" s="37"/>
    </row>
    <row r="687" spans="3:3" s="9" customFormat="1" x14ac:dyDescent="0.3">
      <c r="C687" s="37"/>
    </row>
    <row r="688" spans="3:3" s="9" customFormat="1" x14ac:dyDescent="0.3">
      <c r="C688" s="37"/>
    </row>
    <row r="689" spans="3:3" s="9" customFormat="1" x14ac:dyDescent="0.3">
      <c r="C689" s="37"/>
    </row>
    <row r="690" spans="3:3" s="9" customFormat="1" x14ac:dyDescent="0.3">
      <c r="C690" s="37"/>
    </row>
    <row r="691" spans="3:3" s="9" customFormat="1" x14ac:dyDescent="0.3">
      <c r="C691" s="37"/>
    </row>
    <row r="692" spans="3:3" s="9" customFormat="1" x14ac:dyDescent="0.3">
      <c r="C692" s="37"/>
    </row>
    <row r="693" spans="3:3" s="9" customFormat="1" x14ac:dyDescent="0.3">
      <c r="C693" s="37"/>
    </row>
    <row r="694" spans="3:3" s="9" customFormat="1" x14ac:dyDescent="0.3">
      <c r="C694" s="37"/>
    </row>
    <row r="695" spans="3:3" s="9" customFormat="1" x14ac:dyDescent="0.3">
      <c r="C695" s="37"/>
    </row>
    <row r="696" spans="3:3" s="9" customFormat="1" x14ac:dyDescent="0.3">
      <c r="C696" s="37"/>
    </row>
    <row r="697" spans="3:3" s="9" customFormat="1" x14ac:dyDescent="0.3">
      <c r="C697" s="37"/>
    </row>
    <row r="698" spans="3:3" s="9" customFormat="1" x14ac:dyDescent="0.3">
      <c r="C698" s="37"/>
    </row>
    <row r="699" spans="3:3" s="9" customFormat="1" x14ac:dyDescent="0.3">
      <c r="C699" s="37"/>
    </row>
    <row r="700" spans="3:3" s="9" customFormat="1" x14ac:dyDescent="0.3">
      <c r="C700" s="37"/>
    </row>
    <row r="701" spans="3:3" s="9" customFormat="1" x14ac:dyDescent="0.3">
      <c r="C701" s="37"/>
    </row>
    <row r="702" spans="3:3" s="9" customFormat="1" x14ac:dyDescent="0.3">
      <c r="C702" s="37"/>
    </row>
    <row r="703" spans="3:3" s="9" customFormat="1" x14ac:dyDescent="0.3">
      <c r="C703" s="37"/>
    </row>
    <row r="704" spans="3:3" s="9" customFormat="1" x14ac:dyDescent="0.3">
      <c r="C704" s="37"/>
    </row>
    <row r="705" spans="3:3" s="9" customFormat="1" x14ac:dyDescent="0.3">
      <c r="C705" s="37"/>
    </row>
    <row r="706" spans="3:3" s="9" customFormat="1" x14ac:dyDescent="0.3">
      <c r="C706" s="37"/>
    </row>
    <row r="707" spans="3:3" s="9" customFormat="1" x14ac:dyDescent="0.3">
      <c r="C707" s="37"/>
    </row>
    <row r="708" spans="3:3" s="9" customFormat="1" x14ac:dyDescent="0.3">
      <c r="C708" s="37"/>
    </row>
    <row r="709" spans="3:3" s="9" customFormat="1" x14ac:dyDescent="0.3">
      <c r="C709" s="37"/>
    </row>
    <row r="710" spans="3:3" s="9" customFormat="1" x14ac:dyDescent="0.3">
      <c r="C710" s="37"/>
    </row>
    <row r="711" spans="3:3" s="9" customFormat="1" x14ac:dyDescent="0.3">
      <c r="C711" s="37"/>
    </row>
    <row r="712" spans="3:3" s="9" customFormat="1" x14ac:dyDescent="0.3">
      <c r="C712" s="37"/>
    </row>
    <row r="713" spans="3:3" s="9" customFormat="1" x14ac:dyDescent="0.3">
      <c r="C713" s="37"/>
    </row>
    <row r="714" spans="3:3" s="9" customFormat="1" x14ac:dyDescent="0.3">
      <c r="C714" s="37"/>
    </row>
    <row r="715" spans="3:3" s="9" customFormat="1" x14ac:dyDescent="0.3">
      <c r="C715" s="37"/>
    </row>
    <row r="716" spans="3:3" s="9" customFormat="1" x14ac:dyDescent="0.3">
      <c r="C716" s="37"/>
    </row>
    <row r="717" spans="3:3" s="9" customFormat="1" x14ac:dyDescent="0.3">
      <c r="C717" s="37"/>
    </row>
    <row r="718" spans="3:3" s="9" customFormat="1" x14ac:dyDescent="0.3">
      <c r="C718" s="37"/>
    </row>
    <row r="719" spans="3:3" s="9" customFormat="1" x14ac:dyDescent="0.3">
      <c r="C719" s="37"/>
    </row>
    <row r="720" spans="3:3" s="9" customFormat="1" x14ac:dyDescent="0.3">
      <c r="C720" s="37"/>
    </row>
    <row r="721" spans="3:3" s="9" customFormat="1" x14ac:dyDescent="0.3">
      <c r="C721" s="37"/>
    </row>
    <row r="722" spans="3:3" s="9" customFormat="1" x14ac:dyDescent="0.3">
      <c r="C722" s="37"/>
    </row>
    <row r="723" spans="3:3" s="9" customFormat="1" x14ac:dyDescent="0.3">
      <c r="C723" s="37"/>
    </row>
    <row r="724" spans="3:3" s="9" customFormat="1" x14ac:dyDescent="0.3">
      <c r="C724" s="37"/>
    </row>
    <row r="725" spans="3:3" s="9" customFormat="1" x14ac:dyDescent="0.3">
      <c r="C725" s="37"/>
    </row>
    <row r="726" spans="3:3" s="9" customFormat="1" x14ac:dyDescent="0.3">
      <c r="C726" s="37"/>
    </row>
    <row r="727" spans="3:3" s="9" customFormat="1" x14ac:dyDescent="0.3">
      <c r="C727" s="37"/>
    </row>
    <row r="728" spans="3:3" s="9" customFormat="1" x14ac:dyDescent="0.3">
      <c r="C728" s="37"/>
    </row>
    <row r="729" spans="3:3" s="9" customFormat="1" x14ac:dyDescent="0.3">
      <c r="C729" s="37"/>
    </row>
    <row r="730" spans="3:3" s="9" customFormat="1" x14ac:dyDescent="0.3">
      <c r="C730" s="37"/>
    </row>
    <row r="731" spans="3:3" s="9" customFormat="1" x14ac:dyDescent="0.3">
      <c r="C731" s="37"/>
    </row>
    <row r="732" spans="3:3" s="9" customFormat="1" x14ac:dyDescent="0.3">
      <c r="C732" s="37"/>
    </row>
    <row r="733" spans="3:3" s="9" customFormat="1" x14ac:dyDescent="0.3">
      <c r="C733" s="37"/>
    </row>
    <row r="734" spans="3:3" s="9" customFormat="1" x14ac:dyDescent="0.3">
      <c r="C734" s="37"/>
    </row>
    <row r="735" spans="3:3" s="9" customFormat="1" x14ac:dyDescent="0.3">
      <c r="C735" s="37"/>
    </row>
    <row r="736" spans="3:3" s="9" customFormat="1" x14ac:dyDescent="0.3">
      <c r="C736" s="37"/>
    </row>
    <row r="737" spans="3:3" s="9" customFormat="1" x14ac:dyDescent="0.3">
      <c r="C737" s="37"/>
    </row>
    <row r="738" spans="3:3" s="9" customFormat="1" x14ac:dyDescent="0.3">
      <c r="C738" s="37"/>
    </row>
    <row r="739" spans="3:3" s="9" customFormat="1" x14ac:dyDescent="0.3">
      <c r="C739" s="37"/>
    </row>
    <row r="740" spans="3:3" s="9" customFormat="1" x14ac:dyDescent="0.3">
      <c r="C740" s="37"/>
    </row>
    <row r="741" spans="3:3" s="9" customFormat="1" x14ac:dyDescent="0.3">
      <c r="C741" s="37"/>
    </row>
    <row r="742" spans="3:3" s="9" customFormat="1" x14ac:dyDescent="0.3">
      <c r="C742" s="37"/>
    </row>
    <row r="743" spans="3:3" s="9" customFormat="1" x14ac:dyDescent="0.3">
      <c r="C743" s="37"/>
    </row>
    <row r="744" spans="3:3" s="9" customFormat="1" x14ac:dyDescent="0.3">
      <c r="C744" s="37"/>
    </row>
    <row r="745" spans="3:3" s="9" customFormat="1" x14ac:dyDescent="0.3">
      <c r="C745" s="37"/>
    </row>
    <row r="746" spans="3:3" s="9" customFormat="1" x14ac:dyDescent="0.3">
      <c r="C746" s="37"/>
    </row>
    <row r="747" spans="3:3" s="9" customFormat="1" x14ac:dyDescent="0.3">
      <c r="C747" s="37"/>
    </row>
    <row r="748" spans="3:3" s="9" customFormat="1" x14ac:dyDescent="0.3">
      <c r="C748" s="37"/>
    </row>
    <row r="749" spans="3:3" s="9" customFormat="1" x14ac:dyDescent="0.3">
      <c r="C749" s="37"/>
    </row>
    <row r="750" spans="3:3" s="9" customFormat="1" x14ac:dyDescent="0.3">
      <c r="C750" s="37"/>
    </row>
    <row r="751" spans="3:3" s="9" customFormat="1" x14ac:dyDescent="0.3">
      <c r="C751" s="37"/>
    </row>
    <row r="752" spans="3:3" s="9" customFormat="1" x14ac:dyDescent="0.3">
      <c r="C752" s="37"/>
    </row>
    <row r="753" spans="3:3" s="9" customFormat="1" x14ac:dyDescent="0.3">
      <c r="C753" s="37"/>
    </row>
    <row r="754" spans="3:3" s="9" customFormat="1" x14ac:dyDescent="0.3">
      <c r="C754" s="37"/>
    </row>
    <row r="755" spans="3:3" s="9" customFormat="1" x14ac:dyDescent="0.3">
      <c r="C755" s="37"/>
    </row>
    <row r="756" spans="3:3" s="9" customFormat="1" x14ac:dyDescent="0.3">
      <c r="C756" s="37"/>
    </row>
    <row r="757" spans="3:3" s="9" customFormat="1" x14ac:dyDescent="0.3">
      <c r="C757" s="37"/>
    </row>
    <row r="758" spans="3:3" s="9" customFormat="1" x14ac:dyDescent="0.3">
      <c r="C758" s="37"/>
    </row>
    <row r="759" spans="3:3" s="9" customFormat="1" x14ac:dyDescent="0.3">
      <c r="C759" s="37"/>
    </row>
    <row r="760" spans="3:3" s="9" customFormat="1" x14ac:dyDescent="0.3">
      <c r="C760" s="37"/>
    </row>
    <row r="761" spans="3:3" s="9" customFormat="1" x14ac:dyDescent="0.3">
      <c r="C761" s="37"/>
    </row>
    <row r="762" spans="3:3" s="9" customFormat="1" x14ac:dyDescent="0.3">
      <c r="C762" s="37"/>
    </row>
    <row r="763" spans="3:3" s="9" customFormat="1" x14ac:dyDescent="0.3">
      <c r="C763" s="37"/>
    </row>
    <row r="764" spans="3:3" s="9" customFormat="1" x14ac:dyDescent="0.3">
      <c r="C764" s="37"/>
    </row>
    <row r="765" spans="3:3" s="9" customFormat="1" x14ac:dyDescent="0.3">
      <c r="C765" s="37"/>
    </row>
    <row r="766" spans="3:3" s="9" customFormat="1" x14ac:dyDescent="0.3">
      <c r="C766" s="37"/>
    </row>
    <row r="767" spans="3:3" s="9" customFormat="1" x14ac:dyDescent="0.3">
      <c r="C767" s="37"/>
    </row>
    <row r="768" spans="3:3" s="9" customFormat="1" x14ac:dyDescent="0.3">
      <c r="C768" s="37"/>
    </row>
    <row r="769" spans="3:3" s="9" customFormat="1" x14ac:dyDescent="0.3">
      <c r="C769" s="37"/>
    </row>
    <row r="770" spans="3:3" s="9" customFormat="1" x14ac:dyDescent="0.3">
      <c r="C770" s="37"/>
    </row>
    <row r="771" spans="3:3" s="9" customFormat="1" x14ac:dyDescent="0.3">
      <c r="C771" s="37"/>
    </row>
    <row r="772" spans="3:3" s="9" customFormat="1" x14ac:dyDescent="0.3">
      <c r="C772" s="37"/>
    </row>
    <row r="773" spans="3:3" s="9" customFormat="1" x14ac:dyDescent="0.3">
      <c r="C773" s="37"/>
    </row>
    <row r="774" spans="3:3" s="9" customFormat="1" x14ac:dyDescent="0.3">
      <c r="C774" s="37"/>
    </row>
    <row r="775" spans="3:3" s="9" customFormat="1" x14ac:dyDescent="0.3">
      <c r="C775" s="37"/>
    </row>
    <row r="776" spans="3:3" s="9" customFormat="1" x14ac:dyDescent="0.3">
      <c r="C776" s="37"/>
    </row>
    <row r="777" spans="3:3" s="9" customFormat="1" x14ac:dyDescent="0.3">
      <c r="C777" s="37"/>
    </row>
    <row r="778" spans="3:3" s="9" customFormat="1" x14ac:dyDescent="0.3">
      <c r="C778" s="37"/>
    </row>
    <row r="779" spans="3:3" s="9" customFormat="1" x14ac:dyDescent="0.3">
      <c r="C779" s="37"/>
    </row>
    <row r="780" spans="3:3" s="9" customFormat="1" x14ac:dyDescent="0.3">
      <c r="C780" s="37"/>
    </row>
    <row r="781" spans="3:3" s="9" customFormat="1" x14ac:dyDescent="0.3">
      <c r="C781" s="37"/>
    </row>
    <row r="782" spans="3:3" s="9" customFormat="1" x14ac:dyDescent="0.3">
      <c r="C782" s="37"/>
    </row>
    <row r="783" spans="3:3" s="9" customFormat="1" x14ac:dyDescent="0.3">
      <c r="C783" s="37"/>
    </row>
    <row r="784" spans="3:3" s="9" customFormat="1" x14ac:dyDescent="0.3">
      <c r="C784" s="37"/>
    </row>
    <row r="785" spans="3:3" s="9" customFormat="1" x14ac:dyDescent="0.3">
      <c r="C785" s="37"/>
    </row>
    <row r="786" spans="3:3" s="9" customFormat="1" x14ac:dyDescent="0.3">
      <c r="C786" s="37"/>
    </row>
    <row r="787" spans="3:3" s="9" customFormat="1" x14ac:dyDescent="0.3">
      <c r="C787" s="37"/>
    </row>
    <row r="788" spans="3:3" s="9" customFormat="1" x14ac:dyDescent="0.3">
      <c r="C788" s="37"/>
    </row>
    <row r="789" spans="3:3" s="9" customFormat="1" x14ac:dyDescent="0.3">
      <c r="C789" s="37"/>
    </row>
    <row r="790" spans="3:3" s="9" customFormat="1" x14ac:dyDescent="0.3">
      <c r="C790" s="37"/>
    </row>
    <row r="791" spans="3:3" s="9" customFormat="1" x14ac:dyDescent="0.3">
      <c r="C791" s="37"/>
    </row>
    <row r="792" spans="3:3" s="9" customFormat="1" x14ac:dyDescent="0.3">
      <c r="C792" s="37"/>
    </row>
    <row r="793" spans="3:3" s="9" customFormat="1" x14ac:dyDescent="0.3">
      <c r="C793" s="37"/>
    </row>
    <row r="794" spans="3:3" s="9" customFormat="1" x14ac:dyDescent="0.3">
      <c r="C794" s="37"/>
    </row>
    <row r="795" spans="3:3" s="9" customFormat="1" x14ac:dyDescent="0.3">
      <c r="C795" s="37"/>
    </row>
    <row r="796" spans="3:3" s="9" customFormat="1" x14ac:dyDescent="0.3">
      <c r="C796" s="37"/>
    </row>
    <row r="797" spans="3:3" s="9" customFormat="1" x14ac:dyDescent="0.3">
      <c r="C797" s="37"/>
    </row>
    <row r="798" spans="3:3" s="9" customFormat="1" x14ac:dyDescent="0.3">
      <c r="C798" s="37"/>
    </row>
    <row r="799" spans="3:3" s="9" customFormat="1" x14ac:dyDescent="0.3">
      <c r="C799" s="37"/>
    </row>
    <row r="800" spans="3:3" s="9" customFormat="1" x14ac:dyDescent="0.3">
      <c r="C800" s="37"/>
    </row>
    <row r="801" spans="3:3" s="9" customFormat="1" x14ac:dyDescent="0.3">
      <c r="C801" s="37"/>
    </row>
    <row r="802" spans="3:3" s="9" customFormat="1" x14ac:dyDescent="0.3">
      <c r="C802" s="37"/>
    </row>
    <row r="803" spans="3:3" s="9" customFormat="1" x14ac:dyDescent="0.3">
      <c r="C803" s="37"/>
    </row>
    <row r="804" spans="3:3" s="9" customFormat="1" x14ac:dyDescent="0.3">
      <c r="C804" s="37"/>
    </row>
    <row r="805" spans="3:3" s="9" customFormat="1" x14ac:dyDescent="0.3">
      <c r="C805" s="37"/>
    </row>
    <row r="806" spans="3:3" s="9" customFormat="1" x14ac:dyDescent="0.3">
      <c r="C806" s="37"/>
    </row>
    <row r="807" spans="3:3" s="9" customFormat="1" x14ac:dyDescent="0.3">
      <c r="C807" s="37"/>
    </row>
    <row r="808" spans="3:3" s="9" customFormat="1" x14ac:dyDescent="0.3">
      <c r="C808" s="37"/>
    </row>
    <row r="809" spans="3:3" s="9" customFormat="1" x14ac:dyDescent="0.3">
      <c r="C809" s="37"/>
    </row>
    <row r="810" spans="3:3" s="9" customFormat="1" x14ac:dyDescent="0.3">
      <c r="C810" s="37"/>
    </row>
    <row r="811" spans="3:3" s="9" customFormat="1" x14ac:dyDescent="0.3">
      <c r="C811" s="37"/>
    </row>
    <row r="812" spans="3:3" s="9" customFormat="1" x14ac:dyDescent="0.3">
      <c r="C812" s="37"/>
    </row>
    <row r="813" spans="3:3" s="9" customFormat="1" x14ac:dyDescent="0.3">
      <c r="C813" s="37"/>
    </row>
    <row r="814" spans="3:3" s="9" customFormat="1" x14ac:dyDescent="0.3">
      <c r="C814" s="37"/>
    </row>
    <row r="815" spans="3:3" s="9" customFormat="1" x14ac:dyDescent="0.3">
      <c r="C815" s="37"/>
    </row>
    <row r="816" spans="3:3" s="9" customFormat="1" x14ac:dyDescent="0.3">
      <c r="C816" s="37"/>
    </row>
    <row r="817" spans="3:3" s="9" customFormat="1" x14ac:dyDescent="0.3">
      <c r="C817" s="37"/>
    </row>
    <row r="818" spans="3:3" s="9" customFormat="1" x14ac:dyDescent="0.3">
      <c r="C818" s="37"/>
    </row>
    <row r="819" spans="3:3" s="9" customFormat="1" x14ac:dyDescent="0.3">
      <c r="C819" s="37"/>
    </row>
    <row r="820" spans="3:3" s="9" customFormat="1" x14ac:dyDescent="0.3">
      <c r="C820" s="37"/>
    </row>
    <row r="821" spans="3:3" s="9" customFormat="1" x14ac:dyDescent="0.3">
      <c r="C821" s="37"/>
    </row>
    <row r="822" spans="3:3" s="9" customFormat="1" x14ac:dyDescent="0.3">
      <c r="C822" s="37"/>
    </row>
    <row r="823" spans="3:3" s="9" customFormat="1" x14ac:dyDescent="0.3">
      <c r="C823" s="37"/>
    </row>
    <row r="824" spans="3:3" s="9" customFormat="1" x14ac:dyDescent="0.3">
      <c r="C824" s="37"/>
    </row>
    <row r="825" spans="3:3" s="9" customFormat="1" x14ac:dyDescent="0.3">
      <c r="C825" s="37"/>
    </row>
    <row r="826" spans="3:3" s="9" customFormat="1" x14ac:dyDescent="0.3">
      <c r="C826" s="37"/>
    </row>
    <row r="827" spans="3:3" s="9" customFormat="1" x14ac:dyDescent="0.3">
      <c r="C827" s="37"/>
    </row>
    <row r="828" spans="3:3" s="9" customFormat="1" x14ac:dyDescent="0.3">
      <c r="C828" s="37"/>
    </row>
    <row r="829" spans="3:3" s="9" customFormat="1" x14ac:dyDescent="0.3">
      <c r="C829" s="37"/>
    </row>
    <row r="830" spans="3:3" s="9" customFormat="1" x14ac:dyDescent="0.3">
      <c r="C830" s="37"/>
    </row>
    <row r="831" spans="3:3" s="9" customFormat="1" x14ac:dyDescent="0.3">
      <c r="C831" s="37"/>
    </row>
    <row r="832" spans="3:3" s="9" customFormat="1" x14ac:dyDescent="0.3">
      <c r="C832" s="37"/>
    </row>
    <row r="833" spans="3:3" s="9" customFormat="1" x14ac:dyDescent="0.3">
      <c r="C833" s="37"/>
    </row>
    <row r="834" spans="3:3" s="9" customFormat="1" x14ac:dyDescent="0.3">
      <c r="C834" s="37"/>
    </row>
    <row r="835" spans="3:3" s="9" customFormat="1" x14ac:dyDescent="0.3">
      <c r="C835" s="37"/>
    </row>
    <row r="836" spans="3:3" s="9" customFormat="1" x14ac:dyDescent="0.3">
      <c r="C836" s="37"/>
    </row>
    <row r="837" spans="3:3" s="9" customFormat="1" x14ac:dyDescent="0.3">
      <c r="C837" s="37"/>
    </row>
    <row r="838" spans="3:3" s="9" customFormat="1" x14ac:dyDescent="0.3">
      <c r="C838" s="37"/>
    </row>
    <row r="839" spans="3:3" s="9" customFormat="1" x14ac:dyDescent="0.3">
      <c r="C839" s="37"/>
    </row>
    <row r="840" spans="3:3" s="9" customFormat="1" x14ac:dyDescent="0.3">
      <c r="C840" s="37"/>
    </row>
    <row r="841" spans="3:3" s="9" customFormat="1" x14ac:dyDescent="0.3">
      <c r="C841" s="37"/>
    </row>
    <row r="842" spans="3:3" s="9" customFormat="1" x14ac:dyDescent="0.3">
      <c r="C842" s="37"/>
    </row>
    <row r="843" spans="3:3" s="9" customFormat="1" x14ac:dyDescent="0.3">
      <c r="C843" s="37"/>
    </row>
    <row r="844" spans="3:3" s="9" customFormat="1" x14ac:dyDescent="0.3">
      <c r="C844" s="37"/>
    </row>
    <row r="845" spans="3:3" s="9" customFormat="1" x14ac:dyDescent="0.3">
      <c r="C845" s="37"/>
    </row>
    <row r="846" spans="3:3" s="9" customFormat="1" x14ac:dyDescent="0.3">
      <c r="C846" s="37"/>
    </row>
    <row r="847" spans="3:3" s="9" customFormat="1" x14ac:dyDescent="0.3">
      <c r="C847" s="37"/>
    </row>
    <row r="848" spans="3:3" s="9" customFormat="1" x14ac:dyDescent="0.3">
      <c r="C848" s="37"/>
    </row>
    <row r="849" spans="3:3" s="9" customFormat="1" x14ac:dyDescent="0.3">
      <c r="C849" s="37"/>
    </row>
    <row r="850" spans="3:3" s="9" customFormat="1" x14ac:dyDescent="0.3">
      <c r="C850" s="37"/>
    </row>
    <row r="851" spans="3:3" s="9" customFormat="1" x14ac:dyDescent="0.3">
      <c r="C851" s="37"/>
    </row>
    <row r="852" spans="3:3" s="9" customFormat="1" x14ac:dyDescent="0.3">
      <c r="C852" s="37"/>
    </row>
    <row r="853" spans="3:3" s="9" customFormat="1" x14ac:dyDescent="0.3">
      <c r="C853" s="37"/>
    </row>
    <row r="854" spans="3:3" s="9" customFormat="1" x14ac:dyDescent="0.3">
      <c r="C854" s="37"/>
    </row>
    <row r="855" spans="3:3" s="9" customFormat="1" x14ac:dyDescent="0.3">
      <c r="C855" s="37"/>
    </row>
    <row r="856" spans="3:3" s="9" customFormat="1" x14ac:dyDescent="0.3">
      <c r="C856" s="37"/>
    </row>
    <row r="857" spans="3:3" s="9" customFormat="1" x14ac:dyDescent="0.3">
      <c r="C857" s="37"/>
    </row>
    <row r="858" spans="3:3" s="9" customFormat="1" x14ac:dyDescent="0.3">
      <c r="C858" s="37"/>
    </row>
    <row r="859" spans="3:3" s="9" customFormat="1" x14ac:dyDescent="0.3">
      <c r="C859" s="37"/>
    </row>
    <row r="860" spans="3:3" s="9" customFormat="1" x14ac:dyDescent="0.3">
      <c r="C860" s="37"/>
    </row>
    <row r="861" spans="3:3" s="9" customFormat="1" x14ac:dyDescent="0.3">
      <c r="C861" s="37"/>
    </row>
    <row r="862" spans="3:3" s="9" customFormat="1" x14ac:dyDescent="0.3">
      <c r="C862" s="37"/>
    </row>
    <row r="863" spans="3:3" s="9" customFormat="1" x14ac:dyDescent="0.3">
      <c r="C863" s="37"/>
    </row>
    <row r="864" spans="3:3" s="9" customFormat="1" x14ac:dyDescent="0.3">
      <c r="C864" s="37"/>
    </row>
    <row r="865" spans="3:3" s="9" customFormat="1" x14ac:dyDescent="0.3">
      <c r="C865" s="37"/>
    </row>
    <row r="866" spans="3:3" s="9" customFormat="1" x14ac:dyDescent="0.3">
      <c r="C866" s="37"/>
    </row>
    <row r="867" spans="3:3" s="9" customFormat="1" x14ac:dyDescent="0.3">
      <c r="C867" s="37"/>
    </row>
    <row r="868" spans="3:3" s="9" customFormat="1" x14ac:dyDescent="0.3">
      <c r="C868" s="37"/>
    </row>
    <row r="869" spans="3:3" s="9" customFormat="1" x14ac:dyDescent="0.3">
      <c r="C869" s="37"/>
    </row>
    <row r="870" spans="3:3" s="9" customFormat="1" x14ac:dyDescent="0.3">
      <c r="C870" s="37"/>
    </row>
    <row r="871" spans="3:3" s="9" customFormat="1" x14ac:dyDescent="0.3">
      <c r="C871" s="37"/>
    </row>
    <row r="872" spans="3:3" s="9" customFormat="1" x14ac:dyDescent="0.3">
      <c r="C872" s="37"/>
    </row>
    <row r="873" spans="3:3" s="9" customFormat="1" x14ac:dyDescent="0.3">
      <c r="C873" s="37"/>
    </row>
    <row r="874" spans="3:3" s="9" customFormat="1" x14ac:dyDescent="0.3">
      <c r="C874" s="37"/>
    </row>
    <row r="875" spans="3:3" s="9" customFormat="1" x14ac:dyDescent="0.3">
      <c r="C875" s="37"/>
    </row>
    <row r="876" spans="3:3" s="9" customFormat="1" x14ac:dyDescent="0.3">
      <c r="C876" s="37"/>
    </row>
    <row r="877" spans="3:3" s="9" customFormat="1" x14ac:dyDescent="0.3">
      <c r="C877" s="37"/>
    </row>
    <row r="878" spans="3:3" s="9" customFormat="1" x14ac:dyDescent="0.3">
      <c r="C878" s="37"/>
    </row>
    <row r="879" spans="3:3" s="9" customFormat="1" x14ac:dyDescent="0.3">
      <c r="C879" s="37"/>
    </row>
    <row r="880" spans="3:3" s="9" customFormat="1" x14ac:dyDescent="0.3">
      <c r="C880" s="37"/>
    </row>
    <row r="881" spans="3:3" s="9" customFormat="1" x14ac:dyDescent="0.3">
      <c r="C881" s="37"/>
    </row>
    <row r="882" spans="3:3" s="9" customFormat="1" x14ac:dyDescent="0.3">
      <c r="C882" s="37"/>
    </row>
    <row r="883" spans="3:3" s="9" customFormat="1" x14ac:dyDescent="0.3">
      <c r="C883" s="37"/>
    </row>
    <row r="884" spans="3:3" s="9" customFormat="1" x14ac:dyDescent="0.3">
      <c r="C884" s="37"/>
    </row>
    <row r="885" spans="3:3" s="9" customFormat="1" x14ac:dyDescent="0.3">
      <c r="C885" s="37"/>
    </row>
    <row r="886" spans="3:3" s="9" customFormat="1" x14ac:dyDescent="0.3">
      <c r="C886" s="37"/>
    </row>
    <row r="887" spans="3:3" s="9" customFormat="1" x14ac:dyDescent="0.3">
      <c r="C887" s="37"/>
    </row>
    <row r="888" spans="3:3" s="9" customFormat="1" x14ac:dyDescent="0.3">
      <c r="C888" s="37"/>
    </row>
    <row r="889" spans="3:3" s="9" customFormat="1" x14ac:dyDescent="0.3">
      <c r="C889" s="37"/>
    </row>
    <row r="890" spans="3:3" s="9" customFormat="1" x14ac:dyDescent="0.3">
      <c r="C890" s="37"/>
    </row>
    <row r="891" spans="3:3" s="9" customFormat="1" x14ac:dyDescent="0.3">
      <c r="C891" s="37"/>
    </row>
    <row r="892" spans="3:3" s="9" customFormat="1" x14ac:dyDescent="0.3">
      <c r="C892" s="37"/>
    </row>
    <row r="893" spans="3:3" s="9" customFormat="1" x14ac:dyDescent="0.3">
      <c r="C893" s="37"/>
    </row>
    <row r="894" spans="3:3" s="9" customFormat="1" x14ac:dyDescent="0.3">
      <c r="C894" s="37"/>
    </row>
    <row r="895" spans="3:3" s="9" customFormat="1" x14ac:dyDescent="0.3">
      <c r="C895" s="37"/>
    </row>
    <row r="896" spans="3:3" s="9" customFormat="1" x14ac:dyDescent="0.3">
      <c r="C896" s="37"/>
    </row>
    <row r="897" spans="3:3" s="9" customFormat="1" x14ac:dyDescent="0.3">
      <c r="C897" s="37"/>
    </row>
    <row r="898" spans="3:3" s="9" customFormat="1" x14ac:dyDescent="0.3">
      <c r="C898" s="37"/>
    </row>
    <row r="899" spans="3:3" s="9" customFormat="1" x14ac:dyDescent="0.3">
      <c r="C899" s="37"/>
    </row>
    <row r="900" spans="3:3" s="9" customFormat="1" x14ac:dyDescent="0.3">
      <c r="C900" s="37"/>
    </row>
    <row r="901" spans="3:3" s="9" customFormat="1" x14ac:dyDescent="0.3">
      <c r="C901" s="37"/>
    </row>
    <row r="902" spans="3:3" s="9" customFormat="1" x14ac:dyDescent="0.3">
      <c r="C902" s="37"/>
    </row>
    <row r="903" spans="3:3" s="9" customFormat="1" x14ac:dyDescent="0.3">
      <c r="C903" s="37"/>
    </row>
    <row r="904" spans="3:3" s="9" customFormat="1" x14ac:dyDescent="0.3">
      <c r="C904" s="37"/>
    </row>
    <row r="905" spans="3:3" s="9" customFormat="1" x14ac:dyDescent="0.3">
      <c r="C905" s="37"/>
    </row>
    <row r="906" spans="3:3" s="9" customFormat="1" x14ac:dyDescent="0.3">
      <c r="C906" s="37"/>
    </row>
    <row r="907" spans="3:3" s="9" customFormat="1" x14ac:dyDescent="0.3">
      <c r="C907" s="37"/>
    </row>
    <row r="908" spans="3:3" s="9" customFormat="1" x14ac:dyDescent="0.3">
      <c r="C908" s="37"/>
    </row>
    <row r="909" spans="3:3" s="9" customFormat="1" x14ac:dyDescent="0.3">
      <c r="C909" s="37"/>
    </row>
    <row r="910" spans="3:3" s="9" customFormat="1" x14ac:dyDescent="0.3">
      <c r="C910" s="37"/>
    </row>
    <row r="911" spans="3:3" s="9" customFormat="1" x14ac:dyDescent="0.3">
      <c r="C911" s="37"/>
    </row>
    <row r="912" spans="3:3" s="9" customFormat="1" x14ac:dyDescent="0.3">
      <c r="C912" s="37"/>
    </row>
    <row r="913" spans="3:3" s="9" customFormat="1" x14ac:dyDescent="0.3">
      <c r="C913" s="37"/>
    </row>
    <row r="914" spans="3:3" s="9" customFormat="1" x14ac:dyDescent="0.3">
      <c r="C914" s="37"/>
    </row>
    <row r="915" spans="3:3" s="9" customFormat="1" x14ac:dyDescent="0.3">
      <c r="C915" s="37"/>
    </row>
    <row r="916" spans="3:3" s="9" customFormat="1" x14ac:dyDescent="0.3">
      <c r="C916" s="37"/>
    </row>
    <row r="917" spans="3:3" s="9" customFormat="1" x14ac:dyDescent="0.3">
      <c r="C917" s="37"/>
    </row>
    <row r="918" spans="3:3" s="9" customFormat="1" x14ac:dyDescent="0.3">
      <c r="C918" s="37"/>
    </row>
    <row r="919" spans="3:3" s="9" customFormat="1" x14ac:dyDescent="0.3">
      <c r="C919" s="37"/>
    </row>
    <row r="920" spans="3:3" s="9" customFormat="1" x14ac:dyDescent="0.3">
      <c r="C920" s="37"/>
    </row>
    <row r="921" spans="3:3" s="9" customFormat="1" x14ac:dyDescent="0.3">
      <c r="C921" s="37"/>
    </row>
    <row r="922" spans="3:3" s="9" customFormat="1" x14ac:dyDescent="0.3">
      <c r="C922" s="37"/>
    </row>
    <row r="923" spans="3:3" s="9" customFormat="1" x14ac:dyDescent="0.3">
      <c r="C923" s="37"/>
    </row>
    <row r="924" spans="3:3" s="9" customFormat="1" x14ac:dyDescent="0.3">
      <c r="C924" s="37"/>
    </row>
    <row r="925" spans="3:3" s="9" customFormat="1" x14ac:dyDescent="0.3">
      <c r="C925" s="37"/>
    </row>
    <row r="926" spans="3:3" s="9" customFormat="1" x14ac:dyDescent="0.3">
      <c r="C926" s="37"/>
    </row>
    <row r="927" spans="3:3" s="9" customFormat="1" x14ac:dyDescent="0.3">
      <c r="C927" s="37"/>
    </row>
    <row r="928" spans="3:3" s="9" customFormat="1" x14ac:dyDescent="0.3">
      <c r="C928" s="37"/>
    </row>
    <row r="929" spans="3:3" s="9" customFormat="1" x14ac:dyDescent="0.3">
      <c r="C929" s="37"/>
    </row>
    <row r="930" spans="3:3" s="9" customFormat="1" x14ac:dyDescent="0.3">
      <c r="C930" s="37"/>
    </row>
    <row r="931" spans="3:3" s="9" customFormat="1" x14ac:dyDescent="0.3">
      <c r="C931" s="37"/>
    </row>
    <row r="932" spans="3:3" s="9" customFormat="1" x14ac:dyDescent="0.3">
      <c r="C932" s="37"/>
    </row>
    <row r="933" spans="3:3" s="9" customFormat="1" x14ac:dyDescent="0.3">
      <c r="C933" s="37"/>
    </row>
    <row r="934" spans="3:3" s="9" customFormat="1" x14ac:dyDescent="0.3">
      <c r="C934" s="37"/>
    </row>
    <row r="935" spans="3:3" s="9" customFormat="1" x14ac:dyDescent="0.3">
      <c r="C935" s="37"/>
    </row>
    <row r="936" spans="3:3" s="9" customFormat="1" x14ac:dyDescent="0.3">
      <c r="C936" s="37"/>
    </row>
    <row r="937" spans="3:3" s="9" customFormat="1" x14ac:dyDescent="0.3">
      <c r="C937" s="37"/>
    </row>
    <row r="938" spans="3:3" s="9" customFormat="1" x14ac:dyDescent="0.3">
      <c r="C938" s="37"/>
    </row>
    <row r="939" spans="3:3" s="9" customFormat="1" x14ac:dyDescent="0.3">
      <c r="C939" s="37"/>
    </row>
    <row r="940" spans="3:3" s="9" customFormat="1" x14ac:dyDescent="0.3">
      <c r="C940" s="37"/>
    </row>
    <row r="941" spans="3:3" s="9" customFormat="1" x14ac:dyDescent="0.3">
      <c r="C941" s="37"/>
    </row>
    <row r="942" spans="3:3" s="9" customFormat="1" x14ac:dyDescent="0.3">
      <c r="C942" s="37"/>
    </row>
    <row r="943" spans="3:3" s="9" customFormat="1" x14ac:dyDescent="0.3">
      <c r="C943" s="37"/>
    </row>
    <row r="944" spans="3:3" s="9" customFormat="1" x14ac:dyDescent="0.3">
      <c r="C944" s="37"/>
    </row>
    <row r="945" spans="3:3" s="9" customFormat="1" x14ac:dyDescent="0.3">
      <c r="C945" s="37"/>
    </row>
    <row r="946" spans="3:3" s="9" customFormat="1" x14ac:dyDescent="0.3">
      <c r="C946" s="37"/>
    </row>
    <row r="947" spans="3:3" s="9" customFormat="1" x14ac:dyDescent="0.3">
      <c r="C947" s="37"/>
    </row>
    <row r="948" spans="3:3" s="9" customFormat="1" x14ac:dyDescent="0.3">
      <c r="C948" s="37"/>
    </row>
    <row r="949" spans="3:3" s="9" customFormat="1" x14ac:dyDescent="0.3">
      <c r="C949" s="37"/>
    </row>
    <row r="950" spans="3:3" s="9" customFormat="1" x14ac:dyDescent="0.3">
      <c r="C950" s="37"/>
    </row>
    <row r="951" spans="3:3" s="9" customFormat="1" x14ac:dyDescent="0.3">
      <c r="C951" s="37"/>
    </row>
    <row r="952" spans="3:3" s="9" customFormat="1" x14ac:dyDescent="0.3">
      <c r="C952" s="37"/>
    </row>
    <row r="953" spans="3:3" s="9" customFormat="1" x14ac:dyDescent="0.3">
      <c r="C953" s="37"/>
    </row>
    <row r="954" spans="3:3" s="9" customFormat="1" x14ac:dyDescent="0.3">
      <c r="C954" s="37"/>
    </row>
    <row r="955" spans="3:3" s="9" customFormat="1" x14ac:dyDescent="0.3">
      <c r="C955" s="37"/>
    </row>
    <row r="956" spans="3:3" s="9" customFormat="1" x14ac:dyDescent="0.3">
      <c r="C956" s="37"/>
    </row>
    <row r="957" spans="3:3" s="9" customFormat="1" x14ac:dyDescent="0.3">
      <c r="C957" s="37"/>
    </row>
    <row r="958" spans="3:3" s="9" customFormat="1" x14ac:dyDescent="0.3">
      <c r="C958" s="37"/>
    </row>
    <row r="959" spans="3:3" s="9" customFormat="1" x14ac:dyDescent="0.3">
      <c r="C959" s="37"/>
    </row>
    <row r="960" spans="3:3" s="9" customFormat="1" x14ac:dyDescent="0.3">
      <c r="C960" s="37"/>
    </row>
    <row r="961" spans="3:3" s="9" customFormat="1" x14ac:dyDescent="0.3">
      <c r="C961" s="37"/>
    </row>
    <row r="962" spans="3:3" s="9" customFormat="1" x14ac:dyDescent="0.3">
      <c r="C962" s="37"/>
    </row>
    <row r="963" spans="3:3" s="9" customFormat="1" x14ac:dyDescent="0.3">
      <c r="C963" s="37"/>
    </row>
    <row r="964" spans="3:3" s="9" customFormat="1" x14ac:dyDescent="0.3">
      <c r="C964" s="37"/>
    </row>
    <row r="965" spans="3:3" s="9" customFormat="1" x14ac:dyDescent="0.3">
      <c r="C965" s="37"/>
    </row>
    <row r="966" spans="3:3" s="9" customFormat="1" x14ac:dyDescent="0.3">
      <c r="C966" s="37"/>
    </row>
    <row r="967" spans="3:3" s="9" customFormat="1" x14ac:dyDescent="0.3">
      <c r="C967" s="37"/>
    </row>
    <row r="968" spans="3:3" s="9" customFormat="1" x14ac:dyDescent="0.3">
      <c r="C968" s="37"/>
    </row>
    <row r="969" spans="3:3" s="9" customFormat="1" x14ac:dyDescent="0.3">
      <c r="C969" s="37"/>
    </row>
    <row r="970" spans="3:3" s="9" customFormat="1" x14ac:dyDescent="0.3">
      <c r="C970" s="37"/>
    </row>
    <row r="971" spans="3:3" s="9" customFormat="1" x14ac:dyDescent="0.3">
      <c r="C971" s="37"/>
    </row>
    <row r="972" spans="3:3" s="9" customFormat="1" x14ac:dyDescent="0.3">
      <c r="C972" s="37"/>
    </row>
    <row r="973" spans="3:3" s="9" customFormat="1" x14ac:dyDescent="0.3">
      <c r="C973" s="37"/>
    </row>
    <row r="974" spans="3:3" s="9" customFormat="1" x14ac:dyDescent="0.3">
      <c r="C974" s="37"/>
    </row>
    <row r="975" spans="3:3" s="9" customFormat="1" x14ac:dyDescent="0.3">
      <c r="C975" s="37"/>
    </row>
    <row r="976" spans="3:3" s="9" customFormat="1" x14ac:dyDescent="0.3">
      <c r="C976" s="37"/>
    </row>
    <row r="977" spans="3:3" s="9" customFormat="1" x14ac:dyDescent="0.3">
      <c r="C977" s="37"/>
    </row>
    <row r="978" spans="3:3" s="9" customFormat="1" x14ac:dyDescent="0.3">
      <c r="C978" s="37"/>
    </row>
    <row r="979" spans="3:3" s="9" customFormat="1" x14ac:dyDescent="0.3">
      <c r="C979" s="37"/>
    </row>
    <row r="980" spans="3:3" s="9" customFormat="1" x14ac:dyDescent="0.3">
      <c r="C980" s="37"/>
    </row>
    <row r="981" spans="3:3" s="9" customFormat="1" x14ac:dyDescent="0.3">
      <c r="C981" s="37"/>
    </row>
    <row r="982" spans="3:3" s="9" customFormat="1" x14ac:dyDescent="0.3">
      <c r="C982" s="37"/>
    </row>
    <row r="983" spans="3:3" s="9" customFormat="1" x14ac:dyDescent="0.3">
      <c r="C983" s="37"/>
    </row>
    <row r="984" spans="3:3" s="9" customFormat="1" x14ac:dyDescent="0.3">
      <c r="C984" s="37"/>
    </row>
    <row r="985" spans="3:3" s="9" customFormat="1" x14ac:dyDescent="0.3">
      <c r="C985" s="37"/>
    </row>
    <row r="986" spans="3:3" s="9" customFormat="1" x14ac:dyDescent="0.3">
      <c r="C986" s="37"/>
    </row>
    <row r="987" spans="3:3" s="9" customFormat="1" x14ac:dyDescent="0.3">
      <c r="C987" s="37"/>
    </row>
    <row r="988" spans="3:3" s="9" customFormat="1" x14ac:dyDescent="0.3">
      <c r="C988" s="37"/>
    </row>
    <row r="989" spans="3:3" s="9" customFormat="1" x14ac:dyDescent="0.3">
      <c r="C989" s="37"/>
    </row>
    <row r="990" spans="3:3" s="9" customFormat="1" x14ac:dyDescent="0.3">
      <c r="C990" s="37"/>
    </row>
    <row r="991" spans="3:3" s="9" customFormat="1" x14ac:dyDescent="0.3">
      <c r="C991" s="37"/>
    </row>
    <row r="992" spans="3:3" s="9" customFormat="1" x14ac:dyDescent="0.3">
      <c r="C992" s="37"/>
    </row>
    <row r="993" spans="3:3" s="9" customFormat="1" x14ac:dyDescent="0.3">
      <c r="C993" s="37"/>
    </row>
    <row r="994" spans="3:3" s="9" customFormat="1" x14ac:dyDescent="0.3">
      <c r="C994" s="37"/>
    </row>
    <row r="995" spans="3:3" s="9" customFormat="1" x14ac:dyDescent="0.3">
      <c r="C995" s="37"/>
    </row>
    <row r="996" spans="3:3" s="9" customFormat="1" x14ac:dyDescent="0.3">
      <c r="C996" s="37"/>
    </row>
    <row r="997" spans="3:3" s="9" customFormat="1" x14ac:dyDescent="0.3">
      <c r="C997" s="37"/>
    </row>
    <row r="998" spans="3:3" s="9" customFormat="1" x14ac:dyDescent="0.3">
      <c r="C998" s="37"/>
    </row>
    <row r="999" spans="3:3" s="9" customFormat="1" x14ac:dyDescent="0.3">
      <c r="C999" s="37"/>
    </row>
    <row r="1000" spans="3:3" s="9" customFormat="1" x14ac:dyDescent="0.3">
      <c r="C1000" s="37"/>
    </row>
    <row r="1001" spans="3:3" s="9" customFormat="1" x14ac:dyDescent="0.3">
      <c r="C1001" s="37"/>
    </row>
    <row r="1002" spans="3:3" s="9" customFormat="1" x14ac:dyDescent="0.3">
      <c r="C1002" s="37"/>
    </row>
    <row r="1003" spans="3:3" s="9" customFormat="1" x14ac:dyDescent="0.3">
      <c r="C1003" s="37"/>
    </row>
    <row r="1004" spans="3:3" s="9" customFormat="1" x14ac:dyDescent="0.3">
      <c r="C1004" s="37"/>
    </row>
    <row r="1005" spans="3:3" s="9" customFormat="1" x14ac:dyDescent="0.3">
      <c r="C1005" s="37"/>
    </row>
    <row r="1006" spans="3:3" s="9" customFormat="1" x14ac:dyDescent="0.3">
      <c r="C1006" s="37"/>
    </row>
    <row r="1007" spans="3:3" s="9" customFormat="1" x14ac:dyDescent="0.3">
      <c r="C1007" s="37"/>
    </row>
    <row r="1008" spans="3:3" s="9" customFormat="1" x14ac:dyDescent="0.3">
      <c r="C1008" s="37"/>
    </row>
    <row r="1009" spans="3:3" s="9" customFormat="1" x14ac:dyDescent="0.3">
      <c r="C1009" s="37"/>
    </row>
    <row r="1010" spans="3:3" s="9" customFormat="1" x14ac:dyDescent="0.3">
      <c r="C1010" s="37"/>
    </row>
    <row r="1011" spans="3:3" s="9" customFormat="1" x14ac:dyDescent="0.3">
      <c r="C1011" s="37"/>
    </row>
    <row r="1012" spans="3:3" s="9" customFormat="1" x14ac:dyDescent="0.3">
      <c r="C1012" s="37"/>
    </row>
    <row r="1013" spans="3:3" s="9" customFormat="1" x14ac:dyDescent="0.3">
      <c r="C1013" s="37"/>
    </row>
    <row r="1014" spans="3:3" s="9" customFormat="1" x14ac:dyDescent="0.3">
      <c r="C1014" s="37"/>
    </row>
    <row r="1015" spans="3:3" s="9" customFormat="1" x14ac:dyDescent="0.3">
      <c r="C1015" s="37"/>
    </row>
    <row r="1016" spans="3:3" s="9" customFormat="1" x14ac:dyDescent="0.3">
      <c r="C1016" s="37"/>
    </row>
    <row r="1017" spans="3:3" s="9" customFormat="1" x14ac:dyDescent="0.3">
      <c r="C1017" s="37"/>
    </row>
    <row r="1018" spans="3:3" s="9" customFormat="1" x14ac:dyDescent="0.3">
      <c r="C1018" s="37"/>
    </row>
    <row r="1019" spans="3:3" s="9" customFormat="1" x14ac:dyDescent="0.3">
      <c r="C1019" s="37"/>
    </row>
    <row r="1020" spans="3:3" s="9" customFormat="1" x14ac:dyDescent="0.3">
      <c r="C1020" s="37"/>
    </row>
    <row r="1021" spans="3:3" s="9" customFormat="1" x14ac:dyDescent="0.3">
      <c r="C1021" s="37"/>
    </row>
    <row r="1022" spans="3:3" s="9" customFormat="1" x14ac:dyDescent="0.3">
      <c r="C1022" s="37"/>
    </row>
    <row r="1023" spans="3:3" s="9" customFormat="1" x14ac:dyDescent="0.3">
      <c r="C1023" s="37"/>
    </row>
    <row r="1024" spans="3:3" s="9" customFormat="1" x14ac:dyDescent="0.3">
      <c r="C1024" s="37"/>
    </row>
    <row r="1025" spans="3:3" s="9" customFormat="1" x14ac:dyDescent="0.3">
      <c r="C1025" s="37"/>
    </row>
    <row r="1026" spans="3:3" s="9" customFormat="1" x14ac:dyDescent="0.3">
      <c r="C1026" s="37"/>
    </row>
    <row r="1027" spans="3:3" s="9" customFormat="1" x14ac:dyDescent="0.3">
      <c r="C1027" s="37"/>
    </row>
    <row r="1028" spans="3:3" s="9" customFormat="1" x14ac:dyDescent="0.3">
      <c r="C1028" s="37"/>
    </row>
    <row r="1029" spans="3:3" s="9" customFormat="1" x14ac:dyDescent="0.3">
      <c r="C1029" s="37"/>
    </row>
    <row r="1030" spans="3:3" s="9" customFormat="1" x14ac:dyDescent="0.3">
      <c r="C1030" s="37"/>
    </row>
    <row r="1031" spans="3:3" s="9" customFormat="1" x14ac:dyDescent="0.3">
      <c r="C1031" s="37"/>
    </row>
    <row r="1032" spans="3:3" s="9" customFormat="1" x14ac:dyDescent="0.3">
      <c r="C1032" s="37"/>
    </row>
    <row r="1033" spans="3:3" s="9" customFormat="1" x14ac:dyDescent="0.3">
      <c r="C1033" s="37"/>
    </row>
    <row r="1034" spans="3:3" s="9" customFormat="1" x14ac:dyDescent="0.3">
      <c r="C1034" s="37"/>
    </row>
    <row r="1035" spans="3:3" s="9" customFormat="1" x14ac:dyDescent="0.3">
      <c r="C1035" s="37"/>
    </row>
    <row r="1036" spans="3:3" s="9" customFormat="1" x14ac:dyDescent="0.3">
      <c r="C1036" s="37"/>
    </row>
    <row r="1037" spans="3:3" s="9" customFormat="1" x14ac:dyDescent="0.3">
      <c r="C1037" s="37"/>
    </row>
    <row r="1038" spans="3:3" s="9" customFormat="1" x14ac:dyDescent="0.3">
      <c r="C1038" s="37"/>
    </row>
    <row r="1039" spans="3:3" s="9" customFormat="1" x14ac:dyDescent="0.3">
      <c r="C1039" s="37"/>
    </row>
    <row r="1040" spans="3:3" s="9" customFormat="1" x14ac:dyDescent="0.3">
      <c r="C1040" s="37"/>
    </row>
    <row r="1041" spans="3:3" s="9" customFormat="1" x14ac:dyDescent="0.3">
      <c r="C1041" s="37"/>
    </row>
    <row r="1042" spans="3:3" s="9" customFormat="1" x14ac:dyDescent="0.3">
      <c r="C1042" s="37"/>
    </row>
    <row r="1043" spans="3:3" s="9" customFormat="1" x14ac:dyDescent="0.3">
      <c r="C1043" s="37"/>
    </row>
    <row r="1044" spans="3:3" s="9" customFormat="1" x14ac:dyDescent="0.3">
      <c r="C1044" s="37"/>
    </row>
    <row r="1045" spans="3:3" s="9" customFormat="1" x14ac:dyDescent="0.3">
      <c r="C1045" s="37"/>
    </row>
    <row r="1046" spans="3:3" s="9" customFormat="1" x14ac:dyDescent="0.3">
      <c r="C1046" s="37"/>
    </row>
    <row r="1047" spans="3:3" s="9" customFormat="1" x14ac:dyDescent="0.3">
      <c r="C1047" s="37"/>
    </row>
    <row r="1048" spans="3:3" s="9" customFormat="1" x14ac:dyDescent="0.3">
      <c r="C1048" s="37"/>
    </row>
    <row r="1049" spans="3:3" s="9" customFormat="1" x14ac:dyDescent="0.3">
      <c r="C1049" s="37"/>
    </row>
    <row r="1050" spans="3:3" s="9" customFormat="1" x14ac:dyDescent="0.3">
      <c r="C1050" s="37"/>
    </row>
    <row r="1051" spans="3:3" s="9" customFormat="1" x14ac:dyDescent="0.3">
      <c r="C1051" s="37"/>
    </row>
    <row r="1052" spans="3:3" s="9" customFormat="1" x14ac:dyDescent="0.3">
      <c r="C1052" s="37"/>
    </row>
    <row r="1053" spans="3:3" s="9" customFormat="1" x14ac:dyDescent="0.3">
      <c r="C1053" s="37"/>
    </row>
    <row r="1054" spans="3:3" s="9" customFormat="1" x14ac:dyDescent="0.3">
      <c r="C1054" s="37"/>
    </row>
    <row r="1055" spans="3:3" s="9" customFormat="1" x14ac:dyDescent="0.3">
      <c r="C1055" s="37"/>
    </row>
    <row r="1056" spans="3:3" s="9" customFormat="1" x14ac:dyDescent="0.3">
      <c r="C1056" s="37"/>
    </row>
    <row r="1057" spans="3:3" s="9" customFormat="1" x14ac:dyDescent="0.3">
      <c r="C1057" s="37"/>
    </row>
    <row r="1058" spans="3:3" s="9" customFormat="1" x14ac:dyDescent="0.3">
      <c r="C1058" s="37"/>
    </row>
    <row r="1059" spans="3:3" s="9" customFormat="1" x14ac:dyDescent="0.3">
      <c r="C1059" s="37"/>
    </row>
    <row r="1060" spans="3:3" s="9" customFormat="1" x14ac:dyDescent="0.3">
      <c r="C1060" s="37"/>
    </row>
    <row r="1061" spans="3:3" s="9" customFormat="1" x14ac:dyDescent="0.3">
      <c r="C1061" s="37"/>
    </row>
    <row r="1062" spans="3:3" s="9" customFormat="1" x14ac:dyDescent="0.3">
      <c r="C1062" s="37"/>
    </row>
    <row r="1063" spans="3:3" s="9" customFormat="1" x14ac:dyDescent="0.3">
      <c r="C1063" s="37"/>
    </row>
    <row r="1064" spans="3:3" s="9" customFormat="1" x14ac:dyDescent="0.3">
      <c r="C1064" s="37"/>
    </row>
    <row r="1065" spans="3:3" s="9" customFormat="1" x14ac:dyDescent="0.3">
      <c r="C1065" s="37"/>
    </row>
    <row r="1066" spans="3:3" s="9" customFormat="1" x14ac:dyDescent="0.3">
      <c r="C1066" s="37"/>
    </row>
    <row r="1067" spans="3:3" s="9" customFormat="1" x14ac:dyDescent="0.3">
      <c r="C1067" s="37"/>
    </row>
    <row r="1068" spans="3:3" s="9" customFormat="1" x14ac:dyDescent="0.3">
      <c r="C1068" s="37"/>
    </row>
    <row r="1069" spans="3:3" s="9" customFormat="1" x14ac:dyDescent="0.3">
      <c r="C1069" s="37"/>
    </row>
    <row r="1070" spans="3:3" s="9" customFormat="1" x14ac:dyDescent="0.3">
      <c r="C1070" s="37"/>
    </row>
    <row r="1071" spans="3:3" s="9" customFormat="1" x14ac:dyDescent="0.3">
      <c r="C1071" s="37"/>
    </row>
    <row r="1072" spans="3:3" s="9" customFormat="1" x14ac:dyDescent="0.3">
      <c r="C1072" s="37"/>
    </row>
    <row r="1073" spans="3:3" s="9" customFormat="1" x14ac:dyDescent="0.3">
      <c r="C1073" s="37"/>
    </row>
    <row r="1074" spans="3:3" s="9" customFormat="1" x14ac:dyDescent="0.3">
      <c r="C1074" s="37"/>
    </row>
    <row r="1075" spans="3:3" s="9" customFormat="1" x14ac:dyDescent="0.3">
      <c r="C1075" s="37"/>
    </row>
    <row r="1076" spans="3:3" s="9" customFormat="1" x14ac:dyDescent="0.3">
      <c r="C1076" s="37"/>
    </row>
    <row r="1077" spans="3:3" s="9" customFormat="1" x14ac:dyDescent="0.3">
      <c r="C1077" s="37"/>
    </row>
    <row r="1078" spans="3:3" s="9" customFormat="1" x14ac:dyDescent="0.3">
      <c r="C1078" s="37"/>
    </row>
    <row r="1079" spans="3:3" s="9" customFormat="1" x14ac:dyDescent="0.3">
      <c r="C1079" s="37"/>
    </row>
    <row r="1080" spans="3:3" s="9" customFormat="1" x14ac:dyDescent="0.3">
      <c r="C1080" s="37"/>
    </row>
    <row r="1081" spans="3:3" s="9" customFormat="1" x14ac:dyDescent="0.3">
      <c r="C1081" s="37"/>
    </row>
    <row r="1082" spans="3:3" s="9" customFormat="1" x14ac:dyDescent="0.3">
      <c r="C1082" s="37"/>
    </row>
    <row r="1083" spans="3:3" s="9" customFormat="1" x14ac:dyDescent="0.3">
      <c r="C1083" s="37"/>
    </row>
    <row r="1084" spans="3:3" s="9" customFormat="1" x14ac:dyDescent="0.3">
      <c r="C1084" s="37"/>
    </row>
    <row r="1085" spans="3:3" s="9" customFormat="1" x14ac:dyDescent="0.3">
      <c r="C1085" s="37"/>
    </row>
    <row r="1086" spans="3:3" s="9" customFormat="1" x14ac:dyDescent="0.3">
      <c r="C1086" s="37"/>
    </row>
    <row r="1087" spans="3:3" s="9" customFormat="1" x14ac:dyDescent="0.3">
      <c r="C1087" s="37"/>
    </row>
    <row r="1088" spans="3:3" s="9" customFormat="1" x14ac:dyDescent="0.3">
      <c r="C1088" s="37"/>
    </row>
    <row r="1089" spans="3:3" s="9" customFormat="1" x14ac:dyDescent="0.3">
      <c r="C1089" s="37"/>
    </row>
    <row r="1090" spans="3:3" s="9" customFormat="1" x14ac:dyDescent="0.3">
      <c r="C1090" s="37"/>
    </row>
    <row r="1091" spans="3:3" s="9" customFormat="1" x14ac:dyDescent="0.3">
      <c r="C1091" s="37"/>
    </row>
    <row r="1092" spans="3:3" s="9" customFormat="1" x14ac:dyDescent="0.3">
      <c r="C1092" s="37"/>
    </row>
    <row r="1093" spans="3:3" s="9" customFormat="1" x14ac:dyDescent="0.3">
      <c r="C1093" s="37"/>
    </row>
    <row r="1094" spans="3:3" s="9" customFormat="1" x14ac:dyDescent="0.3">
      <c r="C1094" s="37"/>
    </row>
    <row r="1095" spans="3:3" s="9" customFormat="1" x14ac:dyDescent="0.3">
      <c r="C1095" s="37"/>
    </row>
    <row r="1096" spans="3:3" s="9" customFormat="1" x14ac:dyDescent="0.3">
      <c r="C1096" s="37"/>
    </row>
    <row r="1097" spans="3:3" s="9" customFormat="1" x14ac:dyDescent="0.3">
      <c r="C1097" s="37"/>
    </row>
    <row r="1098" spans="3:3" s="9" customFormat="1" x14ac:dyDescent="0.3">
      <c r="C1098" s="37"/>
    </row>
    <row r="1099" spans="3:3" s="9" customFormat="1" x14ac:dyDescent="0.3">
      <c r="C1099" s="37"/>
    </row>
    <row r="1100" spans="3:3" s="9" customFormat="1" x14ac:dyDescent="0.3">
      <c r="C1100" s="37"/>
    </row>
    <row r="1101" spans="3:3" s="9" customFormat="1" x14ac:dyDescent="0.3">
      <c r="C1101" s="37"/>
    </row>
    <row r="1102" spans="3:3" s="9" customFormat="1" x14ac:dyDescent="0.3">
      <c r="C1102" s="37"/>
    </row>
    <row r="1103" spans="3:3" s="9" customFormat="1" x14ac:dyDescent="0.3">
      <c r="C1103" s="37"/>
    </row>
    <row r="1104" spans="3:3" s="9" customFormat="1" x14ac:dyDescent="0.3">
      <c r="C1104" s="37"/>
    </row>
    <row r="1105" spans="3:3" s="9" customFormat="1" x14ac:dyDescent="0.3">
      <c r="C1105" s="37"/>
    </row>
    <row r="1106" spans="3:3" s="9" customFormat="1" x14ac:dyDescent="0.3">
      <c r="C1106" s="37"/>
    </row>
    <row r="1107" spans="3:3" s="9" customFormat="1" x14ac:dyDescent="0.3">
      <c r="C1107" s="37"/>
    </row>
    <row r="1108" spans="3:3" s="9" customFormat="1" x14ac:dyDescent="0.3">
      <c r="C1108" s="37"/>
    </row>
    <row r="1109" spans="3:3" s="9" customFormat="1" x14ac:dyDescent="0.3">
      <c r="C1109" s="37"/>
    </row>
    <row r="1110" spans="3:3" s="9" customFormat="1" x14ac:dyDescent="0.3">
      <c r="C1110" s="37"/>
    </row>
    <row r="1111" spans="3:3" s="9" customFormat="1" x14ac:dyDescent="0.3">
      <c r="C1111" s="37"/>
    </row>
    <row r="1112" spans="3:3" s="9" customFormat="1" x14ac:dyDescent="0.3">
      <c r="C1112" s="37"/>
    </row>
    <row r="1113" spans="3:3" s="9" customFormat="1" x14ac:dyDescent="0.3">
      <c r="C1113" s="37"/>
    </row>
    <row r="1114" spans="3:3" s="9" customFormat="1" x14ac:dyDescent="0.3">
      <c r="C1114" s="37"/>
    </row>
  </sheetData>
  <mergeCells count="5">
    <mergeCell ref="C127:N127"/>
    <mergeCell ref="C95:D95"/>
    <mergeCell ref="C12:R12"/>
    <mergeCell ref="C13:R13"/>
    <mergeCell ref="C15:R15"/>
  </mergeCells>
  <phoneticPr fontId="22" type="noConversion"/>
  <pageMargins left="0.7" right="0.7" top="0.75" bottom="0.75" header="0.3" footer="0.3"/>
  <pageSetup scale="24" orientation="portrait" r:id="rId1"/>
  <rowBreaks count="1" manualBreakCount="1">
    <brk id="97" min="1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50"/>
  <sheetViews>
    <sheetView view="pageBreakPreview" zoomScale="70" zoomScaleNormal="70" zoomScaleSheetLayoutView="70" workbookViewId="0">
      <selection activeCell="E99" sqref="E99:E102"/>
    </sheetView>
  </sheetViews>
  <sheetFormatPr baseColWidth="10" defaultColWidth="11.44140625" defaultRowHeight="15.6" x14ac:dyDescent="0.3"/>
  <cols>
    <col min="1" max="1" width="5.109375" style="5" customWidth="1"/>
    <col min="2" max="2" width="24.109375" style="11" bestFit="1" customWidth="1"/>
    <col min="3" max="3" width="22.21875" style="9" customWidth="1"/>
    <col min="4" max="4" width="20.44140625" style="9" bestFit="1" customWidth="1"/>
    <col min="5" max="5" width="15.5546875" style="9" bestFit="1" customWidth="1"/>
    <col min="6" max="6" width="22.44140625" style="9" bestFit="1" customWidth="1"/>
    <col min="7" max="7" width="15.5546875" style="9" bestFit="1" customWidth="1"/>
    <col min="8" max="8" width="13.21875" style="9" customWidth="1"/>
    <col min="9" max="9" width="24" style="5" customWidth="1"/>
    <col min="10" max="10" width="18.5546875" style="5" customWidth="1"/>
    <col min="11" max="11" width="26.88671875" style="5" bestFit="1" customWidth="1"/>
    <col min="12" max="12" width="16.109375" style="5" customWidth="1"/>
    <col min="13" max="13" width="16.6640625" style="5" customWidth="1"/>
    <col min="14" max="14" width="15.33203125" style="5" customWidth="1"/>
    <col min="15" max="16384" width="11.44140625" style="5"/>
  </cols>
  <sheetData>
    <row r="1" spans="2:11" ht="20.399999999999999" x14ac:dyDescent="0.3">
      <c r="J1" s="228" t="s">
        <v>50</v>
      </c>
      <c r="K1" s="228"/>
    </row>
    <row r="2" spans="2:11" ht="21" x14ac:dyDescent="0.4">
      <c r="B2" s="136"/>
      <c r="C2" s="130"/>
      <c r="D2" s="130"/>
      <c r="E2" s="130"/>
      <c r="F2" s="130"/>
      <c r="G2" s="130"/>
      <c r="H2" s="130"/>
      <c r="J2" s="149" t="s">
        <v>51</v>
      </c>
      <c r="K2" s="149" t="s">
        <v>52</v>
      </c>
    </row>
    <row r="3" spans="2:11" ht="20.399999999999999" x14ac:dyDescent="0.3">
      <c r="B3" s="230" t="s">
        <v>235</v>
      </c>
      <c r="C3" s="230"/>
      <c r="D3" s="230"/>
      <c r="E3" s="230"/>
      <c r="F3" s="230"/>
      <c r="G3" s="230"/>
      <c r="H3" s="230"/>
      <c r="I3" s="230"/>
      <c r="J3" s="149" t="s">
        <v>53</v>
      </c>
      <c r="K3" s="149" t="s">
        <v>54</v>
      </c>
    </row>
    <row r="4" spans="2:11" ht="20.399999999999999" x14ac:dyDescent="0.3">
      <c r="B4" s="230" t="s">
        <v>246</v>
      </c>
      <c r="C4" s="230"/>
      <c r="D4" s="230"/>
      <c r="E4" s="230"/>
      <c r="F4" s="230"/>
      <c r="G4" s="230"/>
      <c r="H4" s="230"/>
      <c r="I4" s="230"/>
      <c r="J4" s="149" t="s">
        <v>55</v>
      </c>
      <c r="K4" s="149" t="s">
        <v>56</v>
      </c>
    </row>
    <row r="5" spans="2:11" ht="18.75" customHeight="1" x14ac:dyDescent="0.3">
      <c r="B5" s="148"/>
      <c r="C5" s="148"/>
      <c r="D5" s="148"/>
      <c r="E5" s="148"/>
      <c r="F5" s="148"/>
      <c r="G5" s="148"/>
      <c r="H5" s="148"/>
      <c r="I5" s="148"/>
      <c r="J5" s="149" t="s">
        <v>57</v>
      </c>
      <c r="K5" s="149" t="s">
        <v>58</v>
      </c>
    </row>
    <row r="6" spans="2:11" ht="16.2" thickBot="1" x14ac:dyDescent="0.35">
      <c r="B6" s="137"/>
      <c r="C6" s="23"/>
      <c r="D6" s="23"/>
      <c r="E6" s="23"/>
      <c r="F6" s="23"/>
      <c r="G6" s="23"/>
      <c r="H6" s="23"/>
    </row>
    <row r="7" spans="2:11" ht="48" customHeight="1" thickTop="1" thickBot="1" x14ac:dyDescent="0.35">
      <c r="B7" s="96" t="s">
        <v>59</v>
      </c>
      <c r="C7" s="96" t="s">
        <v>104</v>
      </c>
      <c r="D7" s="96" t="s">
        <v>105</v>
      </c>
      <c r="E7" s="96" t="s">
        <v>60</v>
      </c>
      <c r="F7" s="97" t="s">
        <v>61</v>
      </c>
      <c r="G7" s="96" t="s">
        <v>62</v>
      </c>
      <c r="H7" s="96" t="s">
        <v>12</v>
      </c>
      <c r="I7" s="96" t="s">
        <v>168</v>
      </c>
    </row>
    <row r="8" spans="2:11" ht="23.4" customHeight="1" thickTop="1" thickBot="1" x14ac:dyDescent="0.35">
      <c r="B8" s="91" t="s">
        <v>63</v>
      </c>
      <c r="C8" s="91">
        <v>0.76</v>
      </c>
      <c r="D8" s="91">
        <v>7.09</v>
      </c>
      <c r="E8" s="91">
        <v>7.1</v>
      </c>
      <c r="F8" s="92">
        <v>62</v>
      </c>
      <c r="G8" s="91" t="s">
        <v>254</v>
      </c>
      <c r="H8" s="94" t="s">
        <v>145</v>
      </c>
      <c r="I8" s="94" t="str">
        <f>CALIDAD!R19</f>
        <v>Moca</v>
      </c>
    </row>
    <row r="9" spans="2:11" ht="23.4" customHeight="1" thickTop="1" thickBot="1" x14ac:dyDescent="0.35">
      <c r="B9" s="91" t="s">
        <v>64</v>
      </c>
      <c r="C9" s="91">
        <v>0.78</v>
      </c>
      <c r="D9" s="91">
        <v>5</v>
      </c>
      <c r="E9" s="91">
        <v>7.1</v>
      </c>
      <c r="F9" s="92">
        <v>62</v>
      </c>
      <c r="G9" s="91" t="s">
        <v>34</v>
      </c>
      <c r="H9" s="94" t="s">
        <v>145</v>
      </c>
      <c r="I9" s="94" t="str">
        <f>CALIDAD!R20</f>
        <v>Moca</v>
      </c>
    </row>
    <row r="10" spans="2:11" ht="23.4" customHeight="1" thickTop="1" thickBot="1" x14ac:dyDescent="0.35">
      <c r="B10" s="91" t="s">
        <v>255</v>
      </c>
      <c r="C10" s="91">
        <v>0.95</v>
      </c>
      <c r="D10" s="91">
        <v>6.13</v>
      </c>
      <c r="E10" s="91">
        <v>7.1</v>
      </c>
      <c r="F10" s="92">
        <v>60</v>
      </c>
      <c r="G10" s="91" t="s">
        <v>256</v>
      </c>
      <c r="H10" s="94" t="s">
        <v>145</v>
      </c>
      <c r="I10" s="94" t="str">
        <f>CALIDAD!R21</f>
        <v>Moca</v>
      </c>
    </row>
    <row r="11" spans="2:11" ht="23.4" customHeight="1" thickTop="1" thickBot="1" x14ac:dyDescent="0.35">
      <c r="B11" s="91" t="s">
        <v>257</v>
      </c>
      <c r="C11" s="91">
        <v>0.84</v>
      </c>
      <c r="D11" s="91">
        <v>6.55</v>
      </c>
      <c r="E11" s="91">
        <v>7.1</v>
      </c>
      <c r="F11" s="92">
        <v>64</v>
      </c>
      <c r="G11" s="91" t="s">
        <v>256</v>
      </c>
      <c r="H11" s="94" t="s">
        <v>145</v>
      </c>
      <c r="I11" s="94" t="str">
        <f>CALIDAD!R22</f>
        <v>Moca</v>
      </c>
    </row>
    <row r="12" spans="2:11" ht="23.4" customHeight="1" thickTop="1" thickBot="1" x14ac:dyDescent="0.35">
      <c r="B12" s="91" t="s">
        <v>142</v>
      </c>
      <c r="C12" s="91">
        <v>1.3</v>
      </c>
      <c r="D12" s="91">
        <v>0.88</v>
      </c>
      <c r="E12" s="91">
        <v>7.2</v>
      </c>
      <c r="F12" s="92">
        <v>391</v>
      </c>
      <c r="G12" s="91" t="s">
        <v>258</v>
      </c>
      <c r="H12" s="94" t="s">
        <v>145</v>
      </c>
      <c r="I12" s="94" t="str">
        <f>CALIDAD!R23</f>
        <v>Moca</v>
      </c>
    </row>
    <row r="13" spans="2:11" ht="23.4" customHeight="1" thickTop="1" thickBot="1" x14ac:dyDescent="0.35">
      <c r="B13" s="91" t="s">
        <v>143</v>
      </c>
      <c r="C13" s="91">
        <v>1.3</v>
      </c>
      <c r="D13" s="91">
        <v>1.01</v>
      </c>
      <c r="E13" s="91">
        <v>7.2</v>
      </c>
      <c r="F13" s="92">
        <v>340</v>
      </c>
      <c r="G13" s="91" t="s">
        <v>258</v>
      </c>
      <c r="H13" s="94" t="s">
        <v>145</v>
      </c>
      <c r="I13" s="94" t="str">
        <f>CALIDAD!R24</f>
        <v>Moca</v>
      </c>
    </row>
    <row r="14" spans="2:11" ht="23.4" customHeight="1" thickTop="1" thickBot="1" x14ac:dyDescent="0.35">
      <c r="B14" s="91" t="s">
        <v>259</v>
      </c>
      <c r="C14" s="91">
        <v>0.89</v>
      </c>
      <c r="D14" s="91">
        <v>4.58</v>
      </c>
      <c r="E14" s="91">
        <v>7.1</v>
      </c>
      <c r="F14" s="92">
        <v>64</v>
      </c>
      <c r="G14" s="91" t="s">
        <v>256</v>
      </c>
      <c r="H14" s="94" t="s">
        <v>145</v>
      </c>
      <c r="I14" s="94" t="str">
        <f>CALIDAD!R25</f>
        <v>Moca</v>
      </c>
    </row>
    <row r="15" spans="2:11" ht="23.4" customHeight="1" thickTop="1" thickBot="1" x14ac:dyDescent="0.35">
      <c r="B15" s="91" t="s">
        <v>65</v>
      </c>
      <c r="C15" s="91">
        <v>0.75</v>
      </c>
      <c r="D15" s="91">
        <v>5.25</v>
      </c>
      <c r="E15" s="91">
        <v>7.1</v>
      </c>
      <c r="F15" s="92">
        <v>64</v>
      </c>
      <c r="G15" s="91" t="s">
        <v>34</v>
      </c>
      <c r="H15" s="94" t="s">
        <v>145</v>
      </c>
      <c r="I15" s="94" t="str">
        <f>CALIDAD!R26</f>
        <v>Moca</v>
      </c>
    </row>
    <row r="16" spans="2:11" ht="23.4" customHeight="1" thickTop="1" thickBot="1" x14ac:dyDescent="0.35">
      <c r="B16" s="91" t="s">
        <v>144</v>
      </c>
      <c r="C16" s="91">
        <v>0.65</v>
      </c>
      <c r="D16" s="91">
        <v>0.43</v>
      </c>
      <c r="E16" s="91">
        <v>7.2</v>
      </c>
      <c r="F16" s="92">
        <v>234</v>
      </c>
      <c r="G16" s="91" t="s">
        <v>258</v>
      </c>
      <c r="H16" s="94" t="s">
        <v>145</v>
      </c>
      <c r="I16" s="94" t="str">
        <f>CALIDAD!R27</f>
        <v>Moca</v>
      </c>
    </row>
    <row r="17" spans="2:9" ht="23.4" customHeight="1" thickTop="1" thickBot="1" x14ac:dyDescent="0.35">
      <c r="B17" s="91" t="s">
        <v>121</v>
      </c>
      <c r="C17" s="91">
        <v>1.1100000000000001</v>
      </c>
      <c r="D17" s="91">
        <v>0.65</v>
      </c>
      <c r="E17" s="91">
        <v>7.4</v>
      </c>
      <c r="F17" s="92">
        <v>302</v>
      </c>
      <c r="G17" s="91" t="s">
        <v>260</v>
      </c>
      <c r="H17" s="94" t="s">
        <v>145</v>
      </c>
      <c r="I17" s="94" t="str">
        <f>CALIDAD!R28</f>
        <v>Moca</v>
      </c>
    </row>
    <row r="18" spans="2:9" ht="23.4" customHeight="1" thickTop="1" thickBot="1" x14ac:dyDescent="0.35">
      <c r="B18" s="91" t="s">
        <v>66</v>
      </c>
      <c r="C18" s="91">
        <v>1.1499999999999999</v>
      </c>
      <c r="D18" s="91">
        <v>9.7200000000000006</v>
      </c>
      <c r="E18" s="91">
        <v>7.5</v>
      </c>
      <c r="F18" s="92">
        <v>196</v>
      </c>
      <c r="G18" s="91" t="s">
        <v>261</v>
      </c>
      <c r="H18" s="94" t="s">
        <v>145</v>
      </c>
      <c r="I18" s="94" t="str">
        <f>CALIDAD!R29</f>
        <v>Moca</v>
      </c>
    </row>
    <row r="19" spans="2:9" ht="23.4" customHeight="1" thickTop="1" thickBot="1" x14ac:dyDescent="0.35">
      <c r="B19" s="91" t="s">
        <v>185</v>
      </c>
      <c r="C19" s="91">
        <v>0.6</v>
      </c>
      <c r="D19" s="91">
        <v>10.17</v>
      </c>
      <c r="E19" s="91">
        <v>7.5</v>
      </c>
      <c r="F19" s="92">
        <v>196</v>
      </c>
      <c r="G19" s="91" t="s">
        <v>258</v>
      </c>
      <c r="H19" s="94" t="s">
        <v>145</v>
      </c>
      <c r="I19" s="94" t="str">
        <f>CALIDAD!R30</f>
        <v>Moca</v>
      </c>
    </row>
    <row r="20" spans="2:9" ht="23.4" customHeight="1" thickTop="1" thickBot="1" x14ac:dyDescent="0.35">
      <c r="B20" s="91" t="s">
        <v>262</v>
      </c>
      <c r="C20" s="91">
        <v>0.98</v>
      </c>
      <c r="D20" s="91">
        <v>12.95</v>
      </c>
      <c r="E20" s="91">
        <v>7.1</v>
      </c>
      <c r="F20" s="92">
        <v>60</v>
      </c>
      <c r="G20" s="91" t="s">
        <v>34</v>
      </c>
      <c r="H20" s="94" t="s">
        <v>145</v>
      </c>
      <c r="I20" s="94" t="str">
        <f>CALIDAD!R31</f>
        <v>Moca</v>
      </c>
    </row>
    <row r="21" spans="2:9" ht="23.4" customHeight="1" thickTop="1" thickBot="1" x14ac:dyDescent="0.35">
      <c r="B21" s="91" t="s">
        <v>192</v>
      </c>
      <c r="C21" s="91">
        <v>0.45</v>
      </c>
      <c r="D21" s="91">
        <v>0.56999999999999995</v>
      </c>
      <c r="E21" s="91">
        <v>7.2</v>
      </c>
      <c r="F21" s="92">
        <v>425</v>
      </c>
      <c r="G21" s="91" t="s">
        <v>258</v>
      </c>
      <c r="H21" s="94" t="s">
        <v>145</v>
      </c>
      <c r="I21" s="94" t="str">
        <f>CALIDAD!R32</f>
        <v>Moca</v>
      </c>
    </row>
    <row r="22" spans="2:9" ht="23.4" customHeight="1" thickTop="1" thickBot="1" x14ac:dyDescent="0.35">
      <c r="B22" s="91" t="s">
        <v>263</v>
      </c>
      <c r="C22" s="91">
        <v>1.31</v>
      </c>
      <c r="D22" s="91">
        <v>0.92</v>
      </c>
      <c r="E22" s="91">
        <v>7.3</v>
      </c>
      <c r="F22" s="92">
        <v>387</v>
      </c>
      <c r="G22" s="91" t="s">
        <v>258</v>
      </c>
      <c r="H22" s="94" t="s">
        <v>145</v>
      </c>
      <c r="I22" s="94" t="str">
        <f>CALIDAD!R33</f>
        <v>Cayetano Germosen</v>
      </c>
    </row>
    <row r="23" spans="2:9" ht="23.4" customHeight="1" thickTop="1" thickBot="1" x14ac:dyDescent="0.35">
      <c r="B23" s="91" t="s">
        <v>67</v>
      </c>
      <c r="C23" s="91">
        <v>0.25</v>
      </c>
      <c r="D23" s="91">
        <v>0.3</v>
      </c>
      <c r="E23" s="91">
        <v>7.1</v>
      </c>
      <c r="F23" s="92">
        <v>327</v>
      </c>
      <c r="G23" s="91" t="s">
        <v>258</v>
      </c>
      <c r="H23" s="94" t="s">
        <v>145</v>
      </c>
      <c r="I23" s="94" t="str">
        <f>CALIDAD!R34</f>
        <v>Cayetano Germosen</v>
      </c>
    </row>
    <row r="24" spans="2:9" ht="23.4" customHeight="1" thickTop="1" thickBot="1" x14ac:dyDescent="0.35">
      <c r="B24" s="91" t="s">
        <v>98</v>
      </c>
      <c r="C24" s="91">
        <v>0.8</v>
      </c>
      <c r="D24" s="91">
        <v>0.61</v>
      </c>
      <c r="E24" s="91">
        <v>7</v>
      </c>
      <c r="F24" s="92">
        <v>361</v>
      </c>
      <c r="G24" s="91" t="s">
        <v>258</v>
      </c>
      <c r="H24" s="94" t="s">
        <v>145</v>
      </c>
      <c r="I24" s="94" t="str">
        <f>CALIDAD!R35</f>
        <v>Cayetano Germosen</v>
      </c>
    </row>
    <row r="25" spans="2:9" ht="23.4" customHeight="1" thickTop="1" thickBot="1" x14ac:dyDescent="0.35">
      <c r="B25" s="91" t="s">
        <v>68</v>
      </c>
      <c r="C25" s="91">
        <v>1.18</v>
      </c>
      <c r="D25" s="91">
        <v>1.35</v>
      </c>
      <c r="E25" s="91">
        <v>7.1</v>
      </c>
      <c r="F25" s="92">
        <v>310</v>
      </c>
      <c r="G25" s="91" t="s">
        <v>258</v>
      </c>
      <c r="H25" s="94" t="s">
        <v>145</v>
      </c>
      <c r="I25" s="94" t="str">
        <f>CALIDAD!R36</f>
        <v>Cayetano Germosen</v>
      </c>
    </row>
    <row r="26" spans="2:9" ht="23.4" customHeight="1" thickTop="1" thickBot="1" x14ac:dyDescent="0.35">
      <c r="B26" s="91" t="s">
        <v>123</v>
      </c>
      <c r="C26" s="91">
        <v>0.73</v>
      </c>
      <c r="D26" s="91">
        <v>0.38</v>
      </c>
      <c r="E26" s="91">
        <v>7.1</v>
      </c>
      <c r="F26" s="92">
        <v>317</v>
      </c>
      <c r="G26" s="91" t="s">
        <v>258</v>
      </c>
      <c r="H26" s="94" t="s">
        <v>145</v>
      </c>
      <c r="I26" s="94" t="str">
        <f>CALIDAD!R37</f>
        <v>Cayetano Germosen</v>
      </c>
    </row>
    <row r="27" spans="2:9" ht="23.4" customHeight="1" thickTop="1" thickBot="1" x14ac:dyDescent="0.35">
      <c r="B27" s="91" t="s">
        <v>69</v>
      </c>
      <c r="C27" s="91">
        <v>1.05</v>
      </c>
      <c r="D27" s="91">
        <v>0.66</v>
      </c>
      <c r="E27" s="91">
        <v>7.1</v>
      </c>
      <c r="F27" s="92">
        <v>238</v>
      </c>
      <c r="G27" s="91" t="s">
        <v>258</v>
      </c>
      <c r="H27" s="94" t="s">
        <v>145</v>
      </c>
      <c r="I27" s="94" t="str">
        <f>CALIDAD!R38</f>
        <v>Jamao al Norte</v>
      </c>
    </row>
    <row r="28" spans="2:9" ht="23.4" customHeight="1" thickTop="1" thickBot="1" x14ac:dyDescent="0.35">
      <c r="B28" s="91" t="s">
        <v>195</v>
      </c>
      <c r="C28" s="91">
        <v>0.6</v>
      </c>
      <c r="D28" s="91">
        <v>0.8</v>
      </c>
      <c r="E28" s="91">
        <v>7.1</v>
      </c>
      <c r="F28" s="92">
        <v>238</v>
      </c>
      <c r="G28" s="91" t="s">
        <v>260</v>
      </c>
      <c r="H28" s="94" t="s">
        <v>145</v>
      </c>
      <c r="I28" s="94" t="str">
        <f>CALIDAD!R39</f>
        <v>Jamao al Norte</v>
      </c>
    </row>
    <row r="29" spans="2:9" ht="23.4" customHeight="1" thickTop="1" thickBot="1" x14ac:dyDescent="0.35">
      <c r="B29" s="91" t="s">
        <v>186</v>
      </c>
      <c r="C29" s="91">
        <v>0.2</v>
      </c>
      <c r="D29" s="91">
        <v>2.62</v>
      </c>
      <c r="E29" s="91">
        <v>7.8</v>
      </c>
      <c r="F29" s="92">
        <v>187</v>
      </c>
      <c r="G29" s="91" t="s">
        <v>261</v>
      </c>
      <c r="H29" s="94" t="s">
        <v>145</v>
      </c>
      <c r="I29" s="94" t="str">
        <f>CALIDAD!R40</f>
        <v>Jamao al Norte</v>
      </c>
    </row>
    <row r="30" spans="2:9" ht="23.4" customHeight="1" thickTop="1" thickBot="1" x14ac:dyDescent="0.35">
      <c r="B30" s="91" t="s">
        <v>197</v>
      </c>
      <c r="C30" s="91" t="s">
        <v>264</v>
      </c>
      <c r="D30" s="91">
        <v>1.84</v>
      </c>
      <c r="E30" s="91">
        <v>7.2</v>
      </c>
      <c r="F30" s="92">
        <v>204</v>
      </c>
      <c r="G30" s="91" t="s">
        <v>260</v>
      </c>
      <c r="H30" s="94" t="s">
        <v>145</v>
      </c>
      <c r="I30" s="94" t="str">
        <f>CALIDAD!R41</f>
        <v>Gaspar hernandez</v>
      </c>
    </row>
    <row r="31" spans="2:9" ht="23.4" customHeight="1" thickTop="1" thickBot="1" x14ac:dyDescent="0.35">
      <c r="B31" s="91" t="s">
        <v>265</v>
      </c>
      <c r="C31" s="91">
        <v>1.07</v>
      </c>
      <c r="D31" s="91">
        <v>0.42</v>
      </c>
      <c r="E31" s="91">
        <v>7.2</v>
      </c>
      <c r="F31" s="92">
        <v>281</v>
      </c>
      <c r="G31" s="91" t="s">
        <v>258</v>
      </c>
      <c r="H31" s="94" t="s">
        <v>145</v>
      </c>
      <c r="I31" s="94" t="str">
        <f>CALIDAD!R42</f>
        <v>Gaspar hernandez</v>
      </c>
    </row>
    <row r="32" spans="2:9" ht="23.4" customHeight="1" thickTop="1" thickBot="1" x14ac:dyDescent="0.35">
      <c r="B32" s="91" t="s">
        <v>122</v>
      </c>
      <c r="C32" s="91">
        <v>1.23</v>
      </c>
      <c r="D32" s="91">
        <v>0.2</v>
      </c>
      <c r="E32" s="91">
        <v>7.2</v>
      </c>
      <c r="F32" s="92">
        <v>221</v>
      </c>
      <c r="G32" s="91" t="s">
        <v>258</v>
      </c>
      <c r="H32" s="94" t="s">
        <v>145</v>
      </c>
      <c r="I32" s="94" t="str">
        <f>CALIDAD!R43</f>
        <v>Gaspar hernandez</v>
      </c>
    </row>
    <row r="33" spans="2:9" ht="23.4" customHeight="1" thickTop="1" thickBot="1" x14ac:dyDescent="0.35">
      <c r="B33" s="91" t="s">
        <v>70</v>
      </c>
      <c r="C33" s="91">
        <v>1.05</v>
      </c>
      <c r="D33" s="91">
        <v>0.16</v>
      </c>
      <c r="E33" s="91">
        <v>7.2</v>
      </c>
      <c r="F33" s="92">
        <v>230</v>
      </c>
      <c r="G33" s="91" t="s">
        <v>258</v>
      </c>
      <c r="H33" s="94" t="s">
        <v>145</v>
      </c>
      <c r="I33" s="94" t="str">
        <f>CALIDAD!R44</f>
        <v>Gaspar hernandez</v>
      </c>
    </row>
    <row r="34" spans="2:9" ht="23.4" customHeight="1" thickTop="1" thickBot="1" x14ac:dyDescent="0.35">
      <c r="B34" s="91" t="s">
        <v>63</v>
      </c>
      <c r="C34" s="91">
        <v>0.87</v>
      </c>
      <c r="D34" s="91">
        <v>6.42</v>
      </c>
      <c r="E34" s="91">
        <v>7</v>
      </c>
      <c r="F34" s="92">
        <v>52</v>
      </c>
      <c r="G34" s="91" t="s">
        <v>254</v>
      </c>
      <c r="H34" s="94" t="s">
        <v>146</v>
      </c>
      <c r="I34" s="94" t="str">
        <f>CALIDAD!R45</f>
        <v>Moca</v>
      </c>
    </row>
    <row r="35" spans="2:9" ht="23.4" customHeight="1" thickTop="1" thickBot="1" x14ac:dyDescent="0.35">
      <c r="B35" s="91" t="s">
        <v>64</v>
      </c>
      <c r="C35" s="91">
        <v>0.67</v>
      </c>
      <c r="D35" s="91">
        <v>7.55</v>
      </c>
      <c r="E35" s="91">
        <v>7.1</v>
      </c>
      <c r="F35" s="92">
        <v>57</v>
      </c>
      <c r="G35" s="91" t="s">
        <v>34</v>
      </c>
      <c r="H35" s="94" t="s">
        <v>146</v>
      </c>
      <c r="I35" s="94" t="str">
        <f>CALIDAD!R46</f>
        <v>Moca</v>
      </c>
    </row>
    <row r="36" spans="2:9" ht="23.4" customHeight="1" thickTop="1" thickBot="1" x14ac:dyDescent="0.35">
      <c r="B36" s="91" t="s">
        <v>255</v>
      </c>
      <c r="C36" s="91">
        <v>1.08</v>
      </c>
      <c r="D36" s="91">
        <v>5.96</v>
      </c>
      <c r="E36" s="91">
        <v>7</v>
      </c>
      <c r="F36" s="92">
        <v>60</v>
      </c>
      <c r="G36" s="91" t="s">
        <v>256</v>
      </c>
      <c r="H36" s="94" t="s">
        <v>146</v>
      </c>
      <c r="I36" s="94" t="str">
        <f>CALIDAD!R47</f>
        <v>Moca</v>
      </c>
    </row>
    <row r="37" spans="2:9" ht="23.4" customHeight="1" thickTop="1" thickBot="1" x14ac:dyDescent="0.35">
      <c r="B37" s="91" t="s">
        <v>257</v>
      </c>
      <c r="C37" s="91">
        <v>1.04</v>
      </c>
      <c r="D37" s="91">
        <v>6.07</v>
      </c>
      <c r="E37" s="91">
        <v>7.1</v>
      </c>
      <c r="F37" s="92">
        <v>51</v>
      </c>
      <c r="G37" s="91" t="s">
        <v>256</v>
      </c>
      <c r="H37" s="94" t="s">
        <v>146</v>
      </c>
      <c r="I37" s="94" t="str">
        <f>CALIDAD!R48</f>
        <v>Moca</v>
      </c>
    </row>
    <row r="38" spans="2:9" ht="23.4" customHeight="1" thickTop="1" thickBot="1" x14ac:dyDescent="0.35">
      <c r="B38" s="91" t="s">
        <v>143</v>
      </c>
      <c r="C38" s="91">
        <v>1.3</v>
      </c>
      <c r="D38" s="91">
        <v>24.01</v>
      </c>
      <c r="E38" s="91">
        <v>7</v>
      </c>
      <c r="F38" s="92">
        <v>306</v>
      </c>
      <c r="G38" s="91" t="s">
        <v>258</v>
      </c>
      <c r="H38" s="94" t="s">
        <v>146</v>
      </c>
      <c r="I38" s="94" t="str">
        <f>CALIDAD!R49</f>
        <v>Moca</v>
      </c>
    </row>
    <row r="39" spans="2:9" ht="23.4" customHeight="1" thickTop="1" thickBot="1" x14ac:dyDescent="0.35">
      <c r="B39" s="91" t="s">
        <v>259</v>
      </c>
      <c r="C39" s="91">
        <v>1.0900000000000001</v>
      </c>
      <c r="D39" s="91">
        <v>5.58</v>
      </c>
      <c r="E39" s="91">
        <v>7.1</v>
      </c>
      <c r="F39" s="92">
        <v>51</v>
      </c>
      <c r="G39" s="91" t="s">
        <v>256</v>
      </c>
      <c r="H39" s="94" t="s">
        <v>146</v>
      </c>
      <c r="I39" s="94" t="str">
        <f>CALIDAD!R50</f>
        <v>Moca</v>
      </c>
    </row>
    <row r="40" spans="2:9" ht="23.4" customHeight="1" thickTop="1" thickBot="1" x14ac:dyDescent="0.35">
      <c r="B40" s="91" t="s">
        <v>65</v>
      </c>
      <c r="C40" s="91">
        <v>0.82</v>
      </c>
      <c r="D40" s="91">
        <v>4.99</v>
      </c>
      <c r="E40" s="91">
        <v>7.1</v>
      </c>
      <c r="F40" s="92">
        <v>51</v>
      </c>
      <c r="G40" s="91" t="s">
        <v>34</v>
      </c>
      <c r="H40" s="94" t="s">
        <v>146</v>
      </c>
      <c r="I40" s="94" t="str">
        <f>CALIDAD!R51</f>
        <v>Moca</v>
      </c>
    </row>
    <row r="41" spans="2:9" ht="23.4" customHeight="1" thickTop="1" thickBot="1" x14ac:dyDescent="0.35">
      <c r="B41" s="91" t="s">
        <v>144</v>
      </c>
      <c r="C41" s="91">
        <v>0.67</v>
      </c>
      <c r="D41" s="91">
        <v>0.57999999999999996</v>
      </c>
      <c r="E41" s="91">
        <v>7.2</v>
      </c>
      <c r="F41" s="92">
        <v>204</v>
      </c>
      <c r="G41" s="91" t="s">
        <v>258</v>
      </c>
      <c r="H41" s="94" t="s">
        <v>146</v>
      </c>
      <c r="I41" s="94" t="str">
        <f>CALIDAD!R52</f>
        <v>Moca</v>
      </c>
    </row>
    <row r="42" spans="2:9" ht="23.4" customHeight="1" thickTop="1" thickBot="1" x14ac:dyDescent="0.35">
      <c r="B42" s="91" t="s">
        <v>121</v>
      </c>
      <c r="C42" s="91">
        <v>1.2</v>
      </c>
      <c r="D42" s="91">
        <v>1.96</v>
      </c>
      <c r="E42" s="91">
        <v>7.5</v>
      </c>
      <c r="F42" s="92">
        <v>336</v>
      </c>
      <c r="G42" s="91" t="s">
        <v>260</v>
      </c>
      <c r="H42" s="94" t="s">
        <v>146</v>
      </c>
      <c r="I42" s="94" t="str">
        <f>CALIDAD!R53</f>
        <v>Moca</v>
      </c>
    </row>
    <row r="43" spans="2:9" ht="23.4" customHeight="1" thickTop="1" thickBot="1" x14ac:dyDescent="0.35">
      <c r="B43" s="91" t="s">
        <v>66</v>
      </c>
      <c r="C43" s="91">
        <v>1.05</v>
      </c>
      <c r="D43" s="91">
        <v>1.42</v>
      </c>
      <c r="E43" s="91">
        <v>7.7</v>
      </c>
      <c r="F43" s="92">
        <v>187</v>
      </c>
      <c r="G43" s="91" t="s">
        <v>261</v>
      </c>
      <c r="H43" s="94" t="s">
        <v>146</v>
      </c>
      <c r="I43" s="94" t="str">
        <f>CALIDAD!R54</f>
        <v>Moca</v>
      </c>
    </row>
    <row r="44" spans="2:9" ht="23.4" customHeight="1" thickTop="1" thickBot="1" x14ac:dyDescent="0.35">
      <c r="B44" s="91" t="s">
        <v>185</v>
      </c>
      <c r="C44" s="91">
        <v>0.6</v>
      </c>
      <c r="D44" s="91">
        <v>1.37</v>
      </c>
      <c r="E44" s="91">
        <v>7.7</v>
      </c>
      <c r="F44" s="92">
        <v>187</v>
      </c>
      <c r="G44" s="91" t="s">
        <v>258</v>
      </c>
      <c r="H44" s="94" t="s">
        <v>146</v>
      </c>
      <c r="I44" s="94" t="str">
        <f>CALIDAD!R55</f>
        <v>Moca</v>
      </c>
    </row>
    <row r="45" spans="2:9" ht="23.4" customHeight="1" thickTop="1" thickBot="1" x14ac:dyDescent="0.35">
      <c r="B45" s="91" t="s">
        <v>262</v>
      </c>
      <c r="C45" s="91">
        <v>1.0900000000000001</v>
      </c>
      <c r="D45" s="91">
        <v>5.6</v>
      </c>
      <c r="E45" s="91">
        <v>7</v>
      </c>
      <c r="F45" s="92">
        <v>57</v>
      </c>
      <c r="G45" s="91" t="s">
        <v>34</v>
      </c>
      <c r="H45" s="94" t="s">
        <v>146</v>
      </c>
      <c r="I45" s="94" t="str">
        <f>CALIDAD!R56</f>
        <v>Moca</v>
      </c>
    </row>
    <row r="46" spans="2:9" ht="23.4" customHeight="1" thickTop="1" thickBot="1" x14ac:dyDescent="0.35">
      <c r="B46" s="91" t="s">
        <v>192</v>
      </c>
      <c r="C46" s="91">
        <v>0.6</v>
      </c>
      <c r="D46" s="91">
        <v>0.99</v>
      </c>
      <c r="E46" s="91">
        <v>7.1</v>
      </c>
      <c r="F46" s="92">
        <v>400</v>
      </c>
      <c r="G46" s="91" t="s">
        <v>258</v>
      </c>
      <c r="H46" s="94" t="s">
        <v>146</v>
      </c>
      <c r="I46" s="94" t="str">
        <f>CALIDAD!R57</f>
        <v>Moca</v>
      </c>
    </row>
    <row r="47" spans="2:9" ht="23.4" customHeight="1" thickTop="1" thickBot="1" x14ac:dyDescent="0.35">
      <c r="B47" s="91" t="s">
        <v>263</v>
      </c>
      <c r="C47" s="91">
        <v>1.27</v>
      </c>
      <c r="D47" s="91">
        <v>0.41</v>
      </c>
      <c r="E47" s="91">
        <v>7.2</v>
      </c>
      <c r="F47" s="92">
        <v>400</v>
      </c>
      <c r="G47" s="91" t="s">
        <v>258</v>
      </c>
      <c r="H47" s="94" t="s">
        <v>146</v>
      </c>
      <c r="I47" s="94" t="str">
        <f>CALIDAD!R58</f>
        <v>Cayetano Germosen</v>
      </c>
    </row>
    <row r="48" spans="2:9" ht="23.4" customHeight="1" thickTop="1" thickBot="1" x14ac:dyDescent="0.35">
      <c r="B48" s="91" t="s">
        <v>67</v>
      </c>
      <c r="C48" s="91">
        <v>0.3</v>
      </c>
      <c r="D48" s="91">
        <v>4.1100000000000003</v>
      </c>
      <c r="E48" s="91">
        <v>7.2</v>
      </c>
      <c r="F48" s="92">
        <v>340</v>
      </c>
      <c r="G48" s="91" t="s">
        <v>258</v>
      </c>
      <c r="H48" s="94" t="s">
        <v>146</v>
      </c>
      <c r="I48" s="94" t="str">
        <f>CALIDAD!R59</f>
        <v>Cayetano Germosen</v>
      </c>
    </row>
    <row r="49" spans="2:9" ht="23.4" customHeight="1" thickTop="1" thickBot="1" x14ac:dyDescent="0.35">
      <c r="B49" s="91" t="s">
        <v>98</v>
      </c>
      <c r="C49" s="91">
        <v>0.7</v>
      </c>
      <c r="D49" s="91">
        <v>0.43</v>
      </c>
      <c r="E49" s="91">
        <v>7</v>
      </c>
      <c r="F49" s="92">
        <v>366</v>
      </c>
      <c r="G49" s="91" t="s">
        <v>258</v>
      </c>
      <c r="H49" s="94" t="s">
        <v>146</v>
      </c>
      <c r="I49" s="94" t="str">
        <f>CALIDAD!R60</f>
        <v>Cayetano Germosen</v>
      </c>
    </row>
    <row r="50" spans="2:9" ht="23.4" customHeight="1" thickTop="1" thickBot="1" x14ac:dyDescent="0.35">
      <c r="B50" s="91" t="s">
        <v>68</v>
      </c>
      <c r="C50" s="91">
        <v>1.08</v>
      </c>
      <c r="D50" s="91">
        <v>0.48</v>
      </c>
      <c r="E50" s="91">
        <v>7</v>
      </c>
      <c r="F50" s="92">
        <v>349</v>
      </c>
      <c r="G50" s="91" t="s">
        <v>258</v>
      </c>
      <c r="H50" s="94" t="s">
        <v>146</v>
      </c>
      <c r="I50" s="94" t="str">
        <f>CALIDAD!R61</f>
        <v>Cayetano Germosen</v>
      </c>
    </row>
    <row r="51" spans="2:9" ht="23.4" customHeight="1" thickTop="1" thickBot="1" x14ac:dyDescent="0.35">
      <c r="B51" s="91" t="s">
        <v>123</v>
      </c>
      <c r="C51" s="91">
        <v>0.75</v>
      </c>
      <c r="D51" s="91">
        <v>0.28000000000000003</v>
      </c>
      <c r="E51" s="91">
        <v>7.2</v>
      </c>
      <c r="F51" s="92">
        <v>344</v>
      </c>
      <c r="G51" s="91" t="s">
        <v>258</v>
      </c>
      <c r="H51" s="94" t="s">
        <v>146</v>
      </c>
      <c r="I51" s="94" t="str">
        <f>CALIDAD!R62</f>
        <v>Cayetano Germosen</v>
      </c>
    </row>
    <row r="52" spans="2:9" ht="23.4" customHeight="1" thickTop="1" thickBot="1" x14ac:dyDescent="0.35">
      <c r="B52" s="91" t="s">
        <v>69</v>
      </c>
      <c r="C52" s="91">
        <v>1.02</v>
      </c>
      <c r="D52" s="91">
        <v>0.24</v>
      </c>
      <c r="E52" s="91">
        <v>7.2</v>
      </c>
      <c r="F52" s="91">
        <v>255</v>
      </c>
      <c r="G52" s="91" t="s">
        <v>258</v>
      </c>
      <c r="H52" s="94" t="s">
        <v>146</v>
      </c>
      <c r="I52" s="94" t="str">
        <f>CALIDAD!R63</f>
        <v>Jamao al Norte</v>
      </c>
    </row>
    <row r="53" spans="2:9" ht="23.4" customHeight="1" thickTop="1" thickBot="1" x14ac:dyDescent="0.35">
      <c r="B53" s="91" t="s">
        <v>195</v>
      </c>
      <c r="C53" s="91">
        <v>0.85</v>
      </c>
      <c r="D53" s="91">
        <v>0.2</v>
      </c>
      <c r="E53" s="91">
        <v>7.2</v>
      </c>
      <c r="F53" s="91">
        <v>247</v>
      </c>
      <c r="G53" s="91" t="s">
        <v>260</v>
      </c>
      <c r="H53" s="94" t="s">
        <v>146</v>
      </c>
      <c r="I53" s="94" t="str">
        <f>CALIDAD!R64</f>
        <v>Jamao al Norte</v>
      </c>
    </row>
    <row r="54" spans="2:9" ht="23.4" customHeight="1" thickTop="1" thickBot="1" x14ac:dyDescent="0.35">
      <c r="B54" s="91" t="s">
        <v>186</v>
      </c>
      <c r="C54" s="91">
        <v>0.05</v>
      </c>
      <c r="D54" s="91">
        <v>1</v>
      </c>
      <c r="E54" s="91">
        <v>7.8</v>
      </c>
      <c r="F54" s="91">
        <v>204</v>
      </c>
      <c r="G54" s="91" t="s">
        <v>261</v>
      </c>
      <c r="H54" s="94" t="s">
        <v>146</v>
      </c>
      <c r="I54" s="94" t="str">
        <f>CALIDAD!R65</f>
        <v>Jamao al Norte</v>
      </c>
    </row>
    <row r="55" spans="2:9" ht="23.4" customHeight="1" thickTop="1" thickBot="1" x14ac:dyDescent="0.35">
      <c r="B55" s="91" t="s">
        <v>197</v>
      </c>
      <c r="C55" s="91" t="s">
        <v>264</v>
      </c>
      <c r="D55" s="91">
        <v>1.4</v>
      </c>
      <c r="E55" s="91">
        <v>7.6</v>
      </c>
      <c r="F55" s="91">
        <v>204</v>
      </c>
      <c r="G55" s="91" t="s">
        <v>260</v>
      </c>
      <c r="H55" s="94" t="s">
        <v>146</v>
      </c>
      <c r="I55" s="94" t="str">
        <f>CALIDAD!R66</f>
        <v>Gaspar hernandez</v>
      </c>
    </row>
    <row r="56" spans="2:9" ht="23.4" customHeight="1" thickTop="1" thickBot="1" x14ac:dyDescent="0.35">
      <c r="B56" s="91" t="s">
        <v>265</v>
      </c>
      <c r="C56" s="91">
        <v>1.2</v>
      </c>
      <c r="D56" s="91">
        <v>0.47</v>
      </c>
      <c r="E56" s="91">
        <v>7.2</v>
      </c>
      <c r="F56" s="91">
        <v>289</v>
      </c>
      <c r="G56" s="91" t="s">
        <v>258</v>
      </c>
      <c r="H56" s="94" t="s">
        <v>146</v>
      </c>
      <c r="I56" s="94" t="str">
        <f>CALIDAD!R67</f>
        <v>Gaspar hernandez</v>
      </c>
    </row>
    <row r="57" spans="2:9" ht="23.4" customHeight="1" thickTop="1" thickBot="1" x14ac:dyDescent="0.35">
      <c r="B57" s="91" t="s">
        <v>122</v>
      </c>
      <c r="C57" s="91">
        <v>1.1499999999999999</v>
      </c>
      <c r="D57" s="91">
        <v>0.27</v>
      </c>
      <c r="E57" s="91">
        <v>7.2</v>
      </c>
      <c r="F57" s="91">
        <v>264</v>
      </c>
      <c r="G57" s="91" t="s">
        <v>258</v>
      </c>
      <c r="H57" s="94" t="s">
        <v>146</v>
      </c>
      <c r="I57" s="94" t="str">
        <f>CALIDAD!R68</f>
        <v>Gaspar hernandez</v>
      </c>
    </row>
    <row r="58" spans="2:9" ht="23.4" customHeight="1" thickTop="1" thickBot="1" x14ac:dyDescent="0.35">
      <c r="B58" s="91" t="s">
        <v>70</v>
      </c>
      <c r="C58" s="91">
        <v>1</v>
      </c>
      <c r="D58" s="91">
        <v>0.28999999999999998</v>
      </c>
      <c r="E58" s="91">
        <v>7.2</v>
      </c>
      <c r="F58" s="91">
        <v>255</v>
      </c>
      <c r="G58" s="126" t="s">
        <v>258</v>
      </c>
      <c r="H58" s="94" t="s">
        <v>146</v>
      </c>
      <c r="I58" s="94" t="str">
        <f>CALIDAD!R69</f>
        <v>Gaspar hernandez</v>
      </c>
    </row>
    <row r="59" spans="2:9" ht="23.4" customHeight="1" thickTop="1" thickBot="1" x14ac:dyDescent="0.35">
      <c r="B59" s="91" t="s">
        <v>63</v>
      </c>
      <c r="C59" s="91">
        <v>0.74</v>
      </c>
      <c r="D59" s="91">
        <v>3.4</v>
      </c>
      <c r="E59" s="91">
        <v>7.1</v>
      </c>
      <c r="F59" s="91">
        <v>54</v>
      </c>
      <c r="G59" s="126" t="s">
        <v>254</v>
      </c>
      <c r="H59" s="94" t="s">
        <v>147</v>
      </c>
      <c r="I59" s="94" t="str">
        <f>CALIDAD!R70</f>
        <v>Moca</v>
      </c>
    </row>
    <row r="60" spans="2:9" ht="23.4" customHeight="1" thickTop="1" thickBot="1" x14ac:dyDescent="0.35">
      <c r="B60" s="91" t="s">
        <v>64</v>
      </c>
      <c r="C60" s="91">
        <v>0.65</v>
      </c>
      <c r="D60" s="91">
        <v>3.29</v>
      </c>
      <c r="E60" s="91">
        <v>7.2</v>
      </c>
      <c r="F60" s="91">
        <v>51</v>
      </c>
      <c r="G60" s="126" t="s">
        <v>34</v>
      </c>
      <c r="H60" s="94" t="s">
        <v>147</v>
      </c>
      <c r="I60" s="94" t="str">
        <f>CALIDAD!R71</f>
        <v>Moca</v>
      </c>
    </row>
    <row r="61" spans="2:9" ht="23.4" customHeight="1" thickTop="1" thickBot="1" x14ac:dyDescent="0.35">
      <c r="B61" s="91" t="s">
        <v>255</v>
      </c>
      <c r="C61" s="91">
        <v>1.1000000000000001</v>
      </c>
      <c r="D61" s="91">
        <v>3.85</v>
      </c>
      <c r="E61" s="91">
        <v>7.2</v>
      </c>
      <c r="F61" s="91">
        <v>51</v>
      </c>
      <c r="G61" s="126" t="s">
        <v>256</v>
      </c>
      <c r="H61" s="94" t="s">
        <v>147</v>
      </c>
      <c r="I61" s="94" t="str">
        <f>CALIDAD!R72</f>
        <v>Moca</v>
      </c>
    </row>
    <row r="62" spans="2:9" ht="23.4" customHeight="1" thickTop="1" thickBot="1" x14ac:dyDescent="0.35">
      <c r="B62" s="91" t="s">
        <v>257</v>
      </c>
      <c r="C62" s="91">
        <v>1.08</v>
      </c>
      <c r="D62" s="91">
        <v>3.24</v>
      </c>
      <c r="E62" s="91">
        <v>7.2</v>
      </c>
      <c r="F62" s="91">
        <v>51</v>
      </c>
      <c r="G62" s="126" t="s">
        <v>256</v>
      </c>
      <c r="H62" s="94" t="s">
        <v>147</v>
      </c>
      <c r="I62" s="94" t="str">
        <f>CALIDAD!R73</f>
        <v>Moca</v>
      </c>
    </row>
    <row r="63" spans="2:9" ht="23.4" customHeight="1" thickTop="1" thickBot="1" x14ac:dyDescent="0.35">
      <c r="B63" s="91" t="s">
        <v>143</v>
      </c>
      <c r="C63" s="91">
        <v>1.5</v>
      </c>
      <c r="D63" s="91">
        <v>2.19</v>
      </c>
      <c r="E63" s="91">
        <v>7</v>
      </c>
      <c r="F63" s="91">
        <v>391</v>
      </c>
      <c r="G63" s="126" t="s">
        <v>258</v>
      </c>
      <c r="H63" s="94" t="s">
        <v>147</v>
      </c>
      <c r="I63" s="94" t="str">
        <f>CALIDAD!R74</f>
        <v>Moca</v>
      </c>
    </row>
    <row r="64" spans="2:9" ht="23.4" customHeight="1" thickTop="1" thickBot="1" x14ac:dyDescent="0.35">
      <c r="B64" s="91" t="s">
        <v>259</v>
      </c>
      <c r="C64" s="91">
        <v>1.04</v>
      </c>
      <c r="D64" s="91">
        <v>3.58</v>
      </c>
      <c r="E64" s="91">
        <v>7.2</v>
      </c>
      <c r="F64" s="91">
        <v>54</v>
      </c>
      <c r="G64" s="126" t="s">
        <v>256</v>
      </c>
      <c r="H64" s="94" t="s">
        <v>147</v>
      </c>
      <c r="I64" s="94" t="str">
        <f>CALIDAD!R75</f>
        <v>Moca</v>
      </c>
    </row>
    <row r="65" spans="2:9" ht="23.4" customHeight="1" thickTop="1" thickBot="1" x14ac:dyDescent="0.35">
      <c r="B65" s="91" t="s">
        <v>65</v>
      </c>
      <c r="C65" s="91">
        <v>0.6</v>
      </c>
      <c r="D65" s="91">
        <v>3.2</v>
      </c>
      <c r="E65" s="91">
        <v>7.2</v>
      </c>
      <c r="F65" s="91">
        <v>54</v>
      </c>
      <c r="G65" s="126" t="s">
        <v>34</v>
      </c>
      <c r="H65" s="94" t="s">
        <v>147</v>
      </c>
      <c r="I65" s="94" t="str">
        <f>CALIDAD!R76</f>
        <v>Moca</v>
      </c>
    </row>
    <row r="66" spans="2:9" ht="23.4" customHeight="1" thickTop="1" thickBot="1" x14ac:dyDescent="0.35">
      <c r="B66" s="91" t="s">
        <v>144</v>
      </c>
      <c r="C66" s="91">
        <v>1.3</v>
      </c>
      <c r="D66" s="91">
        <v>1.01</v>
      </c>
      <c r="E66" s="91">
        <v>7.2</v>
      </c>
      <c r="F66" s="91">
        <v>258</v>
      </c>
      <c r="G66" s="126" t="s">
        <v>258</v>
      </c>
      <c r="H66" s="94" t="s">
        <v>147</v>
      </c>
      <c r="I66" s="94" t="str">
        <f>CALIDAD!R77</f>
        <v>Moca</v>
      </c>
    </row>
    <row r="67" spans="2:9" ht="23.4" customHeight="1" thickTop="1" thickBot="1" x14ac:dyDescent="0.35">
      <c r="B67" s="91" t="s">
        <v>121</v>
      </c>
      <c r="C67" s="91">
        <v>1.1100000000000001</v>
      </c>
      <c r="D67" s="91">
        <v>0.63</v>
      </c>
      <c r="E67" s="91">
        <v>7.5</v>
      </c>
      <c r="F67" s="91">
        <v>319</v>
      </c>
      <c r="G67" s="126" t="s">
        <v>260</v>
      </c>
      <c r="H67" s="94" t="s">
        <v>147</v>
      </c>
      <c r="I67" s="94" t="str">
        <f>CALIDAD!R78</f>
        <v>Moca</v>
      </c>
    </row>
    <row r="68" spans="2:9" ht="23.4" customHeight="1" thickTop="1" thickBot="1" x14ac:dyDescent="0.35">
      <c r="B68" s="91" t="s">
        <v>66</v>
      </c>
      <c r="C68" s="91">
        <v>1.08</v>
      </c>
      <c r="D68" s="91">
        <v>1.93</v>
      </c>
      <c r="E68" s="91">
        <v>7.5</v>
      </c>
      <c r="F68" s="91">
        <v>187</v>
      </c>
      <c r="G68" s="126" t="s">
        <v>261</v>
      </c>
      <c r="H68" s="94" t="s">
        <v>147</v>
      </c>
      <c r="I68" s="94" t="str">
        <f>CALIDAD!R79</f>
        <v>Moca</v>
      </c>
    </row>
    <row r="69" spans="2:9" ht="23.4" customHeight="1" thickTop="1" thickBot="1" x14ac:dyDescent="0.35">
      <c r="B69" s="91" t="s">
        <v>185</v>
      </c>
      <c r="C69" s="91">
        <v>0.6</v>
      </c>
      <c r="D69" s="91">
        <v>1.38</v>
      </c>
      <c r="E69" s="91">
        <v>7.5</v>
      </c>
      <c r="F69" s="91">
        <v>204</v>
      </c>
      <c r="G69" s="126" t="s">
        <v>258</v>
      </c>
      <c r="H69" s="94" t="s">
        <v>147</v>
      </c>
      <c r="I69" s="94" t="str">
        <f>CALIDAD!R80</f>
        <v>Moca</v>
      </c>
    </row>
    <row r="70" spans="2:9" ht="23.4" customHeight="1" thickTop="1" thickBot="1" x14ac:dyDescent="0.35">
      <c r="B70" s="91" t="s">
        <v>262</v>
      </c>
      <c r="C70" s="91">
        <v>1</v>
      </c>
      <c r="D70" s="91">
        <v>3.06</v>
      </c>
      <c r="E70" s="91">
        <v>7.2</v>
      </c>
      <c r="F70" s="91">
        <v>51</v>
      </c>
      <c r="G70" s="126" t="s">
        <v>34</v>
      </c>
      <c r="H70" s="94" t="s">
        <v>147</v>
      </c>
      <c r="I70" s="94" t="str">
        <f>CALIDAD!R81</f>
        <v>Moca</v>
      </c>
    </row>
    <row r="71" spans="2:9" ht="23.4" customHeight="1" thickTop="1" thickBot="1" x14ac:dyDescent="0.35">
      <c r="B71" s="91" t="s">
        <v>192</v>
      </c>
      <c r="C71" s="91">
        <v>0.7</v>
      </c>
      <c r="D71" s="91">
        <v>0.92</v>
      </c>
      <c r="E71" s="91">
        <v>7.2</v>
      </c>
      <c r="F71" s="91">
        <v>417</v>
      </c>
      <c r="G71" s="126" t="s">
        <v>258</v>
      </c>
      <c r="H71" s="94" t="s">
        <v>147</v>
      </c>
      <c r="I71" s="94" t="str">
        <f>CALIDAD!R82</f>
        <v>Moca</v>
      </c>
    </row>
    <row r="72" spans="2:9" ht="23.4" customHeight="1" thickTop="1" thickBot="1" x14ac:dyDescent="0.35">
      <c r="B72" s="91" t="s">
        <v>263</v>
      </c>
      <c r="C72" s="91">
        <v>1.24</v>
      </c>
      <c r="D72" s="91">
        <v>0.32</v>
      </c>
      <c r="E72" s="91">
        <v>7.2</v>
      </c>
      <c r="F72" s="91">
        <v>378</v>
      </c>
      <c r="G72" s="126" t="s">
        <v>258</v>
      </c>
      <c r="H72" s="94" t="s">
        <v>147</v>
      </c>
      <c r="I72" s="94" t="str">
        <f>CALIDAD!R83</f>
        <v>Cayetano Germosen</v>
      </c>
    </row>
    <row r="73" spans="2:9" ht="23.4" customHeight="1" thickTop="1" thickBot="1" x14ac:dyDescent="0.35">
      <c r="B73" s="91" t="s">
        <v>67</v>
      </c>
      <c r="C73" s="91">
        <v>0.39</v>
      </c>
      <c r="D73" s="91">
        <v>0.31</v>
      </c>
      <c r="E73" s="91">
        <v>7.1</v>
      </c>
      <c r="F73" s="91">
        <v>316</v>
      </c>
      <c r="G73" s="126" t="s">
        <v>258</v>
      </c>
      <c r="H73" s="94" t="s">
        <v>147</v>
      </c>
      <c r="I73" s="94" t="str">
        <f>CALIDAD!R84</f>
        <v>Cayetano Germosen</v>
      </c>
    </row>
    <row r="74" spans="2:9" ht="23.4" customHeight="1" thickTop="1" thickBot="1" x14ac:dyDescent="0.35">
      <c r="B74" s="91" t="s">
        <v>98</v>
      </c>
      <c r="C74" s="91">
        <v>1.1000000000000001</v>
      </c>
      <c r="D74" s="91">
        <v>0.41</v>
      </c>
      <c r="E74" s="91">
        <v>7.1</v>
      </c>
      <c r="F74" s="91">
        <v>367</v>
      </c>
      <c r="G74" s="126" t="s">
        <v>258</v>
      </c>
      <c r="H74" s="94" t="s">
        <v>147</v>
      </c>
      <c r="I74" s="94" t="str">
        <f>CALIDAD!R85</f>
        <v>Cayetano Germosen</v>
      </c>
    </row>
    <row r="75" spans="2:9" ht="23.4" customHeight="1" thickTop="1" thickBot="1" x14ac:dyDescent="0.35">
      <c r="B75" s="91" t="s">
        <v>68</v>
      </c>
      <c r="C75" s="91">
        <v>1.18</v>
      </c>
      <c r="D75" s="91">
        <v>0.51</v>
      </c>
      <c r="E75" s="91">
        <v>7</v>
      </c>
      <c r="F75" s="91">
        <v>340</v>
      </c>
      <c r="G75" s="126" t="s">
        <v>258</v>
      </c>
      <c r="H75" s="94" t="s">
        <v>147</v>
      </c>
      <c r="I75" s="94" t="str">
        <f>CALIDAD!R86</f>
        <v>Cayetano Germosen</v>
      </c>
    </row>
    <row r="76" spans="2:9" ht="23.4" customHeight="1" thickTop="1" thickBot="1" x14ac:dyDescent="0.35">
      <c r="B76" s="91" t="s">
        <v>123</v>
      </c>
      <c r="C76" s="91">
        <v>0.92</v>
      </c>
      <c r="D76" s="91">
        <v>0.5</v>
      </c>
      <c r="E76" s="91">
        <v>7.3</v>
      </c>
      <c r="F76" s="91">
        <v>340</v>
      </c>
      <c r="G76" s="126" t="s">
        <v>258</v>
      </c>
      <c r="H76" s="94" t="s">
        <v>147</v>
      </c>
      <c r="I76" s="94" t="str">
        <f>CALIDAD!R87</f>
        <v>Cayetano Germosen</v>
      </c>
    </row>
    <row r="77" spans="2:9" ht="23.4" customHeight="1" thickTop="1" thickBot="1" x14ac:dyDescent="0.35">
      <c r="B77" s="91" t="s">
        <v>69</v>
      </c>
      <c r="C77" s="91">
        <v>1.17</v>
      </c>
      <c r="D77" s="91">
        <v>0.39</v>
      </c>
      <c r="E77" s="91">
        <v>7.2</v>
      </c>
      <c r="F77" s="91">
        <v>221</v>
      </c>
      <c r="G77" s="126" t="s">
        <v>258</v>
      </c>
      <c r="H77" s="94" t="s">
        <v>147</v>
      </c>
      <c r="I77" s="94" t="str">
        <f>CALIDAD!R88</f>
        <v>Jamao al Norte</v>
      </c>
    </row>
    <row r="78" spans="2:9" ht="23.4" customHeight="1" thickTop="1" thickBot="1" x14ac:dyDescent="0.35">
      <c r="B78" s="91" t="s">
        <v>195</v>
      </c>
      <c r="C78" s="91">
        <v>0.8</v>
      </c>
      <c r="D78" s="91">
        <v>0.22</v>
      </c>
      <c r="E78" s="91">
        <v>7.2</v>
      </c>
      <c r="F78" s="91">
        <v>204</v>
      </c>
      <c r="G78" s="126" t="s">
        <v>260</v>
      </c>
      <c r="H78" s="94" t="s">
        <v>147</v>
      </c>
      <c r="I78" s="94" t="str">
        <f>CALIDAD!R89</f>
        <v>Jamao al Norte</v>
      </c>
    </row>
    <row r="79" spans="2:9" ht="23.4" customHeight="1" thickTop="1" thickBot="1" x14ac:dyDescent="0.35">
      <c r="B79" s="91" t="s">
        <v>186</v>
      </c>
      <c r="C79" s="91" t="s">
        <v>264</v>
      </c>
      <c r="D79" s="91">
        <v>1.36</v>
      </c>
      <c r="E79" s="91">
        <v>7.7</v>
      </c>
      <c r="F79" s="91">
        <v>162</v>
      </c>
      <c r="G79" s="126" t="s">
        <v>261</v>
      </c>
      <c r="H79" s="94" t="s">
        <v>147</v>
      </c>
      <c r="I79" s="94" t="str">
        <f>CALIDAD!R90</f>
        <v>Jamao al Norte</v>
      </c>
    </row>
    <row r="80" spans="2:9" ht="23.4" customHeight="1" thickTop="1" thickBot="1" x14ac:dyDescent="0.35">
      <c r="B80" s="91" t="s">
        <v>197</v>
      </c>
      <c r="C80" s="91" t="s">
        <v>264</v>
      </c>
      <c r="D80" s="91">
        <v>1.88</v>
      </c>
      <c r="E80" s="91">
        <v>7.6</v>
      </c>
      <c r="F80" s="91">
        <v>170</v>
      </c>
      <c r="G80" s="126" t="s">
        <v>260</v>
      </c>
      <c r="H80" s="94" t="s">
        <v>147</v>
      </c>
      <c r="I80" s="94" t="str">
        <f>CALIDAD!R91</f>
        <v>Gaspar hernandez</v>
      </c>
    </row>
    <row r="81" spans="2:13" ht="23.4" customHeight="1" thickTop="1" thickBot="1" x14ac:dyDescent="0.35">
      <c r="B81" s="91" t="s">
        <v>265</v>
      </c>
      <c r="C81" s="91">
        <v>0.57999999999999996</v>
      </c>
      <c r="D81" s="91">
        <v>0.72</v>
      </c>
      <c r="E81" s="91">
        <v>7.2</v>
      </c>
      <c r="F81" s="91">
        <v>238</v>
      </c>
      <c r="G81" s="126" t="s">
        <v>258</v>
      </c>
      <c r="H81" s="94" t="s">
        <v>147</v>
      </c>
      <c r="I81" s="94" t="str">
        <f>CALIDAD!R92</f>
        <v>Gaspar hernandez</v>
      </c>
    </row>
    <row r="82" spans="2:13" ht="23.4" customHeight="1" thickTop="1" thickBot="1" x14ac:dyDescent="0.35">
      <c r="B82" s="91" t="s">
        <v>122</v>
      </c>
      <c r="C82" s="91">
        <v>1.23</v>
      </c>
      <c r="D82" s="91">
        <v>0.45</v>
      </c>
      <c r="E82" s="91">
        <v>7.2</v>
      </c>
      <c r="F82" s="91">
        <v>204</v>
      </c>
      <c r="G82" s="126" t="s">
        <v>258</v>
      </c>
      <c r="H82" s="94" t="s">
        <v>147</v>
      </c>
      <c r="I82" s="94" t="str">
        <f>CALIDAD!R93</f>
        <v>Gaspar hernandez</v>
      </c>
    </row>
    <row r="83" spans="2:13" ht="23.4" customHeight="1" thickTop="1" thickBot="1" x14ac:dyDescent="0.35">
      <c r="B83" s="91" t="s">
        <v>70</v>
      </c>
      <c r="C83" s="91">
        <v>0.79</v>
      </c>
      <c r="D83" s="91">
        <v>0.6</v>
      </c>
      <c r="E83" s="91">
        <v>7.2</v>
      </c>
      <c r="F83" s="91">
        <v>221</v>
      </c>
      <c r="G83" s="126" t="s">
        <v>258</v>
      </c>
      <c r="H83" s="94" t="s">
        <v>147</v>
      </c>
      <c r="I83" s="94" t="str">
        <f>CALIDAD!R94</f>
        <v>Gaspar hernandez</v>
      </c>
    </row>
    <row r="84" spans="2:13" ht="16.8" thickTop="1" thickBot="1" x14ac:dyDescent="0.35">
      <c r="B84" s="33"/>
      <c r="C84" s="33"/>
      <c r="D84" s="33"/>
      <c r="E84" s="33"/>
      <c r="F84" s="33"/>
      <c r="G84" s="33"/>
      <c r="H84" s="33"/>
    </row>
    <row r="85" spans="2:13" ht="16.5" customHeight="1" thickTop="1" x14ac:dyDescent="0.3">
      <c r="B85" s="138"/>
      <c r="C85" s="5"/>
      <c r="D85" s="5"/>
      <c r="E85" s="5"/>
      <c r="F85" s="5"/>
      <c r="G85" s="5"/>
      <c r="H85" s="5"/>
    </row>
    <row r="86" spans="2:13" ht="14.4" x14ac:dyDescent="0.3">
      <c r="B86" s="138"/>
      <c r="C86" s="5"/>
      <c r="D86" s="5"/>
      <c r="E86" s="5"/>
      <c r="F86" s="5"/>
      <c r="G86" s="5"/>
      <c r="H86" s="5"/>
    </row>
    <row r="87" spans="2:13" ht="20.399999999999999" x14ac:dyDescent="0.35">
      <c r="B87" s="230" t="s">
        <v>71</v>
      </c>
      <c r="C87" s="230"/>
      <c r="D87" s="230"/>
      <c r="E87" s="230"/>
      <c r="F87" s="40"/>
      <c r="G87" s="40"/>
      <c r="H87" s="40"/>
      <c r="J87" s="229" t="s">
        <v>71</v>
      </c>
      <c r="K87" s="229"/>
      <c r="L87" s="229"/>
      <c r="M87" s="229"/>
    </row>
    <row r="88" spans="2:13" ht="17.25" customHeight="1" thickBot="1" x14ac:dyDescent="0.35">
      <c r="B88" s="138"/>
      <c r="C88" s="5"/>
      <c r="D88" s="5"/>
      <c r="E88" s="5"/>
      <c r="F88" s="5"/>
      <c r="G88" s="5"/>
      <c r="H88" s="5"/>
    </row>
    <row r="89" spans="2:13" ht="28.5" customHeight="1" thickTop="1" thickBot="1" x14ac:dyDescent="0.35">
      <c r="B89" s="98" t="s">
        <v>72</v>
      </c>
      <c r="C89" s="98" t="s">
        <v>145</v>
      </c>
      <c r="D89" s="98" t="s">
        <v>146</v>
      </c>
      <c r="E89" s="98" t="s">
        <v>147</v>
      </c>
      <c r="F89" s="5"/>
      <c r="G89" s="5"/>
      <c r="H89" s="5"/>
      <c r="J89" s="54" t="s">
        <v>72</v>
      </c>
      <c r="K89" s="54" t="str">
        <f>C89</f>
        <v>Abril</v>
      </c>
      <c r="L89" s="54" t="str">
        <f>D89</f>
        <v>Mayo</v>
      </c>
      <c r="M89" s="54" t="str">
        <f>E89</f>
        <v>Junio</v>
      </c>
    </row>
    <row r="90" spans="2:13" ht="17.25" customHeight="1" thickTop="1" thickBot="1" x14ac:dyDescent="0.35">
      <c r="B90" s="91" t="s">
        <v>53</v>
      </c>
      <c r="C90" s="91">
        <v>0.76</v>
      </c>
      <c r="D90" s="91">
        <v>0.87</v>
      </c>
      <c r="E90" s="91">
        <v>0.74</v>
      </c>
      <c r="F90" s="5"/>
      <c r="G90" s="5"/>
      <c r="H90" s="5"/>
      <c r="J90" s="49" t="s">
        <v>73</v>
      </c>
      <c r="K90" s="61">
        <v>0.8</v>
      </c>
      <c r="L90" s="62">
        <v>0.8</v>
      </c>
      <c r="M90" s="63">
        <v>0.8</v>
      </c>
    </row>
    <row r="91" spans="2:13" ht="17.25" customHeight="1" thickTop="1" thickBot="1" x14ac:dyDescent="0.35">
      <c r="B91" s="91" t="s">
        <v>106</v>
      </c>
      <c r="C91" s="91">
        <v>7.09</v>
      </c>
      <c r="D91" s="91">
        <v>6.42</v>
      </c>
      <c r="E91" s="91">
        <v>3.4</v>
      </c>
      <c r="F91" s="5"/>
      <c r="G91" s="5"/>
      <c r="H91" s="5"/>
      <c r="J91" s="45" t="s">
        <v>53</v>
      </c>
      <c r="K91" s="127">
        <f>C90</f>
        <v>0.76</v>
      </c>
      <c r="L91" s="127">
        <f>D90</f>
        <v>0.87</v>
      </c>
      <c r="M91" s="127">
        <f>E90</f>
        <v>0.74</v>
      </c>
    </row>
    <row r="92" spans="2:13" ht="17.25" customHeight="1" thickTop="1" thickBot="1" x14ac:dyDescent="0.35">
      <c r="B92" s="91" t="s">
        <v>75</v>
      </c>
      <c r="C92" s="91">
        <v>7.1</v>
      </c>
      <c r="D92" s="91">
        <v>7</v>
      </c>
      <c r="E92" s="91">
        <v>7.1</v>
      </c>
      <c r="F92" s="5"/>
      <c r="G92" s="5"/>
      <c r="H92" s="5"/>
      <c r="J92" s="50" t="s">
        <v>74</v>
      </c>
      <c r="K92" s="64">
        <v>0.2</v>
      </c>
      <c r="L92" s="65">
        <v>0.2</v>
      </c>
      <c r="M92" s="66">
        <v>0.2</v>
      </c>
    </row>
    <row r="93" spans="2:13" ht="17.25" customHeight="1" thickTop="1" thickBot="1" x14ac:dyDescent="0.35">
      <c r="B93" s="91" t="s">
        <v>77</v>
      </c>
      <c r="C93" s="92">
        <v>62</v>
      </c>
      <c r="D93" s="92">
        <v>52</v>
      </c>
      <c r="E93" s="91">
        <v>54</v>
      </c>
      <c r="F93" s="5"/>
      <c r="G93" s="5"/>
      <c r="H93" s="5"/>
      <c r="J93" s="51" t="s">
        <v>73</v>
      </c>
      <c r="K93" s="61">
        <v>5</v>
      </c>
      <c r="L93" s="62">
        <v>5</v>
      </c>
      <c r="M93" s="63">
        <v>5</v>
      </c>
    </row>
    <row r="94" spans="2:13" ht="21" customHeight="1" thickTop="1" thickBot="1" x14ac:dyDescent="0.35">
      <c r="B94" s="138"/>
      <c r="C94" s="5"/>
      <c r="D94" s="5"/>
      <c r="E94" s="5"/>
      <c r="F94" s="5"/>
      <c r="G94" s="5"/>
      <c r="H94" s="5"/>
      <c r="J94" s="46" t="s">
        <v>76</v>
      </c>
      <c r="K94" s="128">
        <f>C91</f>
        <v>7.09</v>
      </c>
      <c r="L94" s="128">
        <f>D91</f>
        <v>6.42</v>
      </c>
      <c r="M94" s="128">
        <f>E91</f>
        <v>3.4</v>
      </c>
    </row>
    <row r="95" spans="2:13" ht="31.2" customHeight="1" thickTop="1" thickBot="1" x14ac:dyDescent="0.35">
      <c r="B95" s="138"/>
      <c r="C95" s="5"/>
      <c r="D95" s="5"/>
      <c r="E95" s="5"/>
      <c r="F95" s="5"/>
      <c r="G95" s="5"/>
      <c r="H95" s="5"/>
      <c r="I95" s="24"/>
      <c r="J95" s="52" t="s">
        <v>74</v>
      </c>
      <c r="K95" s="64">
        <v>0</v>
      </c>
      <c r="L95" s="65">
        <v>0</v>
      </c>
      <c r="M95" s="66">
        <v>0</v>
      </c>
    </row>
    <row r="96" spans="2:13" ht="17.25" customHeight="1" thickTop="1" thickBot="1" x14ac:dyDescent="0.35">
      <c r="B96" s="226" t="s">
        <v>79</v>
      </c>
      <c r="C96" s="227"/>
      <c r="D96" s="227"/>
      <c r="E96" s="227"/>
      <c r="F96" s="5"/>
      <c r="G96" s="5"/>
      <c r="H96" s="5"/>
      <c r="I96" s="24"/>
      <c r="J96" s="55" t="s">
        <v>73</v>
      </c>
      <c r="K96" s="67">
        <v>8.5</v>
      </c>
      <c r="L96" s="68">
        <v>8.5</v>
      </c>
      <c r="M96" s="69">
        <v>8.5</v>
      </c>
    </row>
    <row r="97" spans="2:13" ht="17.25" customHeight="1" thickTop="1" thickBot="1" x14ac:dyDescent="0.35">
      <c r="B97" s="139"/>
      <c r="C97" s="19"/>
      <c r="D97" s="19"/>
      <c r="E97" s="18"/>
      <c r="F97" s="5"/>
      <c r="G97" s="5"/>
      <c r="H97" s="5"/>
      <c r="I97" s="24"/>
      <c r="J97" s="56" t="s">
        <v>75</v>
      </c>
      <c r="K97" s="127">
        <f>C92</f>
        <v>7.1</v>
      </c>
      <c r="L97" s="127">
        <f>D92</f>
        <v>7</v>
      </c>
      <c r="M97" s="127">
        <f>E92</f>
        <v>7.1</v>
      </c>
    </row>
    <row r="98" spans="2:13" ht="28.2" customHeight="1" thickTop="1" thickBot="1" x14ac:dyDescent="0.35">
      <c r="B98" s="98" t="s">
        <v>72</v>
      </c>
      <c r="C98" s="98" t="str">
        <f>C89</f>
        <v>Abril</v>
      </c>
      <c r="D98" s="98" t="str">
        <f t="shared" ref="D98:E98" si="0">D89</f>
        <v>Mayo</v>
      </c>
      <c r="E98" s="98" t="str">
        <f t="shared" si="0"/>
        <v>Junio</v>
      </c>
      <c r="F98" s="5"/>
      <c r="G98" s="5"/>
      <c r="H98" s="5"/>
      <c r="I98" s="25"/>
      <c r="J98" s="56" t="s">
        <v>74</v>
      </c>
      <c r="K98" s="70">
        <v>6.5</v>
      </c>
      <c r="L98" s="71">
        <v>6.5</v>
      </c>
      <c r="M98" s="72">
        <v>6.5</v>
      </c>
    </row>
    <row r="99" spans="2:13" ht="16.8" thickTop="1" thickBot="1" x14ac:dyDescent="0.35">
      <c r="B99" s="91" t="s">
        <v>53</v>
      </c>
      <c r="C99" s="91">
        <f>(AVERAGE(C8:C33))</f>
        <v>0.8792000000000002</v>
      </c>
      <c r="D99" s="91">
        <f>(AVERAGE(C34:C58))</f>
        <v>0.89374999999999993</v>
      </c>
      <c r="E99" s="91">
        <f>(AVERAGE(C59:C83))</f>
        <v>0.9521739130434782</v>
      </c>
      <c r="F99" s="19"/>
      <c r="G99" s="20"/>
      <c r="H99" s="21"/>
      <c r="J99" s="48" t="s">
        <v>73</v>
      </c>
      <c r="K99" s="67">
        <v>500</v>
      </c>
      <c r="L99" s="68">
        <v>500</v>
      </c>
      <c r="M99" s="69">
        <v>500</v>
      </c>
    </row>
    <row r="100" spans="2:13" ht="25.2" customHeight="1" thickTop="1" thickBot="1" x14ac:dyDescent="0.35">
      <c r="B100" s="91" t="s">
        <v>106</v>
      </c>
      <c r="C100" s="91">
        <f>(AVERAGE(D8:D33))</f>
        <v>3.1246153846153839</v>
      </c>
      <c r="D100" s="91">
        <f>(AVERAGE(D34:D58))</f>
        <v>3.2832000000000003</v>
      </c>
      <c r="E100" s="91">
        <f>(AVERAGE(D59:D83))</f>
        <v>1.5739999999999998</v>
      </c>
      <c r="F100" s="39"/>
      <c r="G100" s="39"/>
      <c r="H100" s="39"/>
      <c r="J100" s="47" t="s">
        <v>78</v>
      </c>
      <c r="K100" s="129">
        <f>C93</f>
        <v>62</v>
      </c>
      <c r="L100" s="129">
        <f>D93</f>
        <v>52</v>
      </c>
      <c r="M100" s="129">
        <f>E93</f>
        <v>54</v>
      </c>
    </row>
    <row r="101" spans="2:13" ht="22.2" customHeight="1" thickTop="1" thickBot="1" x14ac:dyDescent="0.35">
      <c r="B101" s="91" t="s">
        <v>75</v>
      </c>
      <c r="C101" s="91">
        <f>(AVERAGE(E8:E33))</f>
        <v>7.2038461538461522</v>
      </c>
      <c r="D101" s="91">
        <f>(AVERAGE(E34:E58))</f>
        <v>7.2239999999999984</v>
      </c>
      <c r="E101" s="91">
        <f>(AVERAGE(E59:E83))</f>
        <v>7.2479999999999976</v>
      </c>
      <c r="F101" s="19"/>
      <c r="G101" s="20"/>
      <c r="H101" s="21"/>
      <c r="J101" s="53" t="s">
        <v>74</v>
      </c>
      <c r="K101" s="73">
        <v>50</v>
      </c>
      <c r="L101" s="74">
        <v>50</v>
      </c>
      <c r="M101" s="75">
        <v>50</v>
      </c>
    </row>
    <row r="102" spans="2:13" ht="25.2" customHeight="1" thickTop="1" thickBot="1" x14ac:dyDescent="0.35">
      <c r="B102" s="91" t="s">
        <v>77</v>
      </c>
      <c r="C102" s="91">
        <f>(AVERAGE(F8:F33))</f>
        <v>223.88461538461539</v>
      </c>
      <c r="D102" s="91">
        <f>(AVERAGE(F34:F58))</f>
        <v>220.64</v>
      </c>
      <c r="E102" s="91">
        <f>(AVERAGE(F59:F83))</f>
        <v>212.12</v>
      </c>
      <c r="F102" s="5"/>
      <c r="G102" s="5"/>
      <c r="H102" s="5"/>
    </row>
    <row r="103" spans="2:13" ht="16.2" thickTop="1" x14ac:dyDescent="0.3">
      <c r="F103" s="26"/>
      <c r="G103" s="5"/>
      <c r="H103" s="5"/>
    </row>
    <row r="104" spans="2:13" x14ac:dyDescent="0.3">
      <c r="F104" s="5"/>
      <c r="G104" s="5"/>
      <c r="H104" s="5"/>
    </row>
    <row r="105" spans="2:13" ht="14.4" x14ac:dyDescent="0.3">
      <c r="B105" s="138"/>
      <c r="C105" s="5"/>
      <c r="D105" s="5"/>
      <c r="E105" s="5"/>
      <c r="F105" s="5"/>
      <c r="G105" s="5"/>
      <c r="H105" s="5"/>
    </row>
    <row r="106" spans="2:13" ht="14.4" x14ac:dyDescent="0.3">
      <c r="B106" s="138"/>
      <c r="C106" s="5"/>
      <c r="D106" s="5"/>
      <c r="E106" s="5"/>
      <c r="F106" s="5"/>
      <c r="G106" s="5"/>
      <c r="H106" s="5"/>
      <c r="J106" s="26"/>
    </row>
    <row r="107" spans="2:13" ht="14.4" x14ac:dyDescent="0.3">
      <c r="B107" s="138"/>
      <c r="C107" s="5"/>
      <c r="D107" s="5"/>
      <c r="E107" s="5"/>
      <c r="F107" s="5"/>
      <c r="G107" s="5"/>
      <c r="H107" s="5"/>
    </row>
    <row r="108" spans="2:13" ht="14.4" x14ac:dyDescent="0.3">
      <c r="B108" s="138"/>
      <c r="C108" s="5"/>
      <c r="D108" s="5"/>
      <c r="E108" s="5"/>
      <c r="F108" s="5"/>
      <c r="G108" s="5"/>
      <c r="H108" s="5"/>
    </row>
    <row r="109" spans="2:13" ht="14.4" x14ac:dyDescent="0.3">
      <c r="B109" s="138"/>
      <c r="C109" s="5"/>
      <c r="D109" s="5"/>
      <c r="E109" s="5"/>
      <c r="F109" s="5"/>
      <c r="G109" s="5"/>
      <c r="H109" s="5"/>
    </row>
    <row r="110" spans="2:13" ht="15" thickBot="1" x14ac:dyDescent="0.35">
      <c r="B110" s="138"/>
      <c r="C110" s="5"/>
      <c r="D110" s="5"/>
      <c r="E110" s="5"/>
      <c r="F110" s="5"/>
      <c r="G110" s="5"/>
      <c r="H110" s="5"/>
    </row>
    <row r="111" spans="2:13" ht="16.8" thickTop="1" thickBot="1" x14ac:dyDescent="0.35">
      <c r="B111" s="138"/>
      <c r="C111" s="5"/>
      <c r="D111" s="5"/>
      <c r="E111" s="5"/>
      <c r="F111" s="19"/>
      <c r="G111" s="20"/>
      <c r="H111" s="21"/>
    </row>
    <row r="112" spans="2:13" ht="16.8" thickTop="1" thickBot="1" x14ac:dyDescent="0.35">
      <c r="B112" s="139"/>
      <c r="C112" s="19"/>
      <c r="D112" s="19"/>
      <c r="E112" s="18"/>
      <c r="F112" s="19"/>
      <c r="G112" s="20"/>
      <c r="H112" s="21"/>
    </row>
    <row r="113" spans="2:8" ht="16.8" thickTop="1" thickBot="1" x14ac:dyDescent="0.35">
      <c r="B113" s="139"/>
      <c r="C113" s="19"/>
      <c r="D113" s="19"/>
      <c r="E113" s="18"/>
      <c r="F113" s="19"/>
      <c r="G113" s="20"/>
      <c r="H113" s="21"/>
    </row>
    <row r="114" spans="2:8" ht="18.75" customHeight="1" thickTop="1" thickBot="1" x14ac:dyDescent="0.35">
      <c r="B114" s="226" t="s">
        <v>80</v>
      </c>
      <c r="C114" s="227"/>
      <c r="D114" s="227"/>
      <c r="E114" s="227"/>
      <c r="F114" s="227"/>
      <c r="G114" s="227"/>
      <c r="H114" s="227"/>
    </row>
    <row r="115" spans="2:8" ht="16.8" thickTop="1" thickBot="1" x14ac:dyDescent="0.35">
      <c r="B115" s="139"/>
      <c r="C115" s="19"/>
      <c r="D115" s="19"/>
      <c r="E115" s="18"/>
      <c r="F115" s="19"/>
      <c r="G115" s="20"/>
      <c r="H115" s="21"/>
    </row>
    <row r="116" spans="2:8" ht="16.8" thickTop="1" thickBot="1" x14ac:dyDescent="0.35">
      <c r="B116" s="139"/>
      <c r="C116" s="19"/>
      <c r="D116" s="19"/>
      <c r="E116" s="18"/>
      <c r="F116" s="19"/>
      <c r="G116" s="20"/>
      <c r="H116" s="21"/>
    </row>
    <row r="117" spans="2:8" ht="16.8" thickTop="1" thickBot="1" x14ac:dyDescent="0.35">
      <c r="B117" s="139"/>
      <c r="C117" s="19"/>
      <c r="D117" s="19"/>
      <c r="E117" s="18"/>
      <c r="F117" s="19"/>
      <c r="G117" s="20"/>
      <c r="H117" s="21"/>
    </row>
    <row r="118" spans="2:8" ht="16.8" thickTop="1" thickBot="1" x14ac:dyDescent="0.35">
      <c r="B118" s="139"/>
      <c r="C118" s="19"/>
      <c r="D118" s="19"/>
      <c r="E118" s="18"/>
      <c r="F118" s="19"/>
      <c r="G118" s="20"/>
      <c r="H118" s="21"/>
    </row>
    <row r="119" spans="2:8" ht="16.8" thickTop="1" thickBot="1" x14ac:dyDescent="0.35">
      <c r="B119" s="139"/>
      <c r="C119" s="19"/>
      <c r="D119" s="19"/>
      <c r="E119" s="18"/>
      <c r="F119" s="19"/>
      <c r="G119" s="20"/>
      <c r="H119" s="21"/>
    </row>
    <row r="120" spans="2:8" ht="16.8" thickTop="1" thickBot="1" x14ac:dyDescent="0.35">
      <c r="B120" s="139"/>
      <c r="C120" s="19"/>
      <c r="D120" s="19"/>
      <c r="E120" s="18"/>
      <c r="F120" s="19"/>
      <c r="G120" s="20"/>
      <c r="H120" s="21"/>
    </row>
    <row r="121" spans="2:8" ht="16.8" thickTop="1" thickBot="1" x14ac:dyDescent="0.35">
      <c r="B121" s="139"/>
      <c r="C121" s="19"/>
      <c r="D121" s="19"/>
      <c r="E121" s="18"/>
      <c r="F121" s="19"/>
      <c r="G121" s="20"/>
      <c r="H121" s="21"/>
    </row>
    <row r="122" spans="2:8" ht="16.8" thickTop="1" thickBot="1" x14ac:dyDescent="0.35">
      <c r="B122" s="139"/>
      <c r="C122" s="19"/>
      <c r="D122" s="19"/>
      <c r="E122" s="18"/>
      <c r="F122" s="19"/>
      <c r="G122" s="20"/>
      <c r="H122" s="21"/>
    </row>
    <row r="123" spans="2:8" ht="16.8" thickTop="1" thickBot="1" x14ac:dyDescent="0.35">
      <c r="B123" s="139"/>
      <c r="C123" s="19"/>
      <c r="D123" s="19"/>
      <c r="E123" s="18"/>
      <c r="F123" s="19"/>
      <c r="G123" s="20"/>
      <c r="H123" s="21"/>
    </row>
    <row r="124" spans="2:8" ht="16.8" thickTop="1" thickBot="1" x14ac:dyDescent="0.35">
      <c r="B124" s="139"/>
      <c r="C124" s="19"/>
      <c r="D124" s="19"/>
      <c r="E124" s="18"/>
      <c r="F124" s="19"/>
      <c r="G124" s="20"/>
      <c r="H124" s="21"/>
    </row>
    <row r="125" spans="2:8" ht="16.8" thickTop="1" thickBot="1" x14ac:dyDescent="0.35">
      <c r="B125" s="139"/>
      <c r="C125" s="19"/>
      <c r="D125" s="19"/>
      <c r="E125" s="18"/>
      <c r="F125" s="19"/>
      <c r="G125" s="20"/>
      <c r="H125" s="21"/>
    </row>
    <row r="126" spans="2:8" ht="16.8" thickTop="1" thickBot="1" x14ac:dyDescent="0.35">
      <c r="B126" s="139"/>
      <c r="C126" s="19"/>
      <c r="D126" s="19"/>
      <c r="E126" s="18"/>
      <c r="F126" s="19"/>
      <c r="G126" s="20"/>
      <c r="H126" s="21"/>
    </row>
    <row r="127" spans="2:8" ht="16.8" thickTop="1" thickBot="1" x14ac:dyDescent="0.35">
      <c r="B127" s="139"/>
      <c r="C127" s="19"/>
      <c r="D127" s="19"/>
      <c r="E127" s="18"/>
      <c r="F127" s="19"/>
      <c r="G127" s="20"/>
      <c r="H127" s="21"/>
    </row>
    <row r="128" spans="2:8" ht="16.8" thickTop="1" thickBot="1" x14ac:dyDescent="0.35">
      <c r="B128" s="139"/>
      <c r="C128" s="19"/>
      <c r="D128" s="19"/>
      <c r="E128" s="18"/>
      <c r="F128" s="19"/>
      <c r="G128" s="20"/>
      <c r="H128" s="21"/>
    </row>
    <row r="129" spans="2:8" ht="16.8" thickTop="1" thickBot="1" x14ac:dyDescent="0.35">
      <c r="B129" s="139"/>
      <c r="C129" s="19"/>
      <c r="D129" s="19"/>
      <c r="E129" s="18"/>
      <c r="F129" s="19"/>
      <c r="G129" s="20"/>
      <c r="H129" s="21"/>
    </row>
    <row r="130" spans="2:8" ht="16.8" thickTop="1" thickBot="1" x14ac:dyDescent="0.35">
      <c r="B130" s="139"/>
      <c r="C130" s="19"/>
      <c r="D130" s="19"/>
      <c r="E130" s="18"/>
      <c r="F130" s="19"/>
      <c r="G130" s="20"/>
      <c r="H130" s="21"/>
    </row>
    <row r="131" spans="2:8" ht="16.8" thickTop="1" thickBot="1" x14ac:dyDescent="0.35">
      <c r="B131" s="139"/>
      <c r="C131" s="19"/>
      <c r="D131" s="19"/>
      <c r="E131" s="18"/>
      <c r="F131" s="19"/>
      <c r="G131" s="20"/>
      <c r="H131" s="21"/>
    </row>
    <row r="132" spans="2:8" ht="16.8" thickTop="1" thickBot="1" x14ac:dyDescent="0.35">
      <c r="B132" s="139"/>
      <c r="C132" s="19"/>
      <c r="D132" s="19"/>
      <c r="E132" s="18"/>
      <c r="F132" s="19"/>
      <c r="G132" s="20"/>
      <c r="H132" s="21"/>
    </row>
    <row r="133" spans="2:8" ht="16.8" thickTop="1" thickBot="1" x14ac:dyDescent="0.35">
      <c r="B133" s="139"/>
      <c r="C133" s="19"/>
      <c r="D133" s="19"/>
      <c r="E133" s="18"/>
      <c r="F133" s="19"/>
      <c r="G133" s="20"/>
      <c r="H133" s="21"/>
    </row>
    <row r="134" spans="2:8" ht="16.8" thickTop="1" thickBot="1" x14ac:dyDescent="0.35">
      <c r="B134" s="139"/>
      <c r="C134" s="19"/>
      <c r="D134" s="19"/>
      <c r="E134" s="18"/>
      <c r="F134" s="19"/>
      <c r="G134" s="20"/>
      <c r="H134" s="21"/>
    </row>
    <row r="135" spans="2:8" ht="16.8" thickTop="1" thickBot="1" x14ac:dyDescent="0.35">
      <c r="B135" s="139"/>
      <c r="C135" s="19"/>
      <c r="D135" s="19"/>
      <c r="E135" s="18"/>
      <c r="F135" s="19"/>
      <c r="G135" s="20"/>
      <c r="H135" s="21"/>
    </row>
    <row r="136" spans="2:8" ht="16.8" thickTop="1" thickBot="1" x14ac:dyDescent="0.35">
      <c r="B136" s="139"/>
      <c r="C136" s="19"/>
      <c r="D136" s="19"/>
      <c r="E136" s="18"/>
      <c r="F136" s="19"/>
      <c r="G136" s="20"/>
      <c r="H136" s="21"/>
    </row>
    <row r="137" spans="2:8" ht="16.8" thickTop="1" thickBot="1" x14ac:dyDescent="0.35">
      <c r="B137" s="139"/>
      <c r="C137" s="19"/>
      <c r="D137" s="19"/>
      <c r="E137" s="18"/>
      <c r="F137" s="19"/>
      <c r="G137" s="20"/>
      <c r="H137" s="21"/>
    </row>
    <row r="138" spans="2:8" ht="16.8" thickTop="1" thickBot="1" x14ac:dyDescent="0.35">
      <c r="B138" s="139"/>
      <c r="C138" s="19"/>
      <c r="D138" s="19"/>
      <c r="E138" s="18"/>
      <c r="F138" s="19"/>
      <c r="G138" s="20"/>
      <c r="H138" s="21"/>
    </row>
    <row r="139" spans="2:8" ht="16.8" thickTop="1" thickBot="1" x14ac:dyDescent="0.35">
      <c r="B139" s="139"/>
      <c r="C139" s="19"/>
      <c r="D139" s="19"/>
      <c r="E139" s="18"/>
      <c r="F139" s="19"/>
      <c r="G139" s="20"/>
      <c r="H139" s="21"/>
    </row>
    <row r="140" spans="2:8" ht="16.8" thickTop="1" thickBot="1" x14ac:dyDescent="0.35">
      <c r="B140" s="139"/>
      <c r="C140" s="19"/>
      <c r="D140" s="19"/>
      <c r="E140" s="18"/>
      <c r="F140" s="19"/>
      <c r="G140" s="20"/>
      <c r="H140" s="21"/>
    </row>
    <row r="141" spans="2:8" ht="16.8" thickTop="1" thickBot="1" x14ac:dyDescent="0.35">
      <c r="B141" s="139"/>
      <c r="C141" s="19"/>
      <c r="D141" s="19"/>
      <c r="E141" s="18"/>
      <c r="F141" s="19"/>
      <c r="G141" s="20"/>
      <c r="H141" s="21"/>
    </row>
    <row r="142" spans="2:8" ht="16.8" thickTop="1" thickBot="1" x14ac:dyDescent="0.35">
      <c r="B142" s="139"/>
      <c r="C142" s="19"/>
      <c r="D142" s="19"/>
      <c r="E142" s="18"/>
      <c r="F142" s="19"/>
      <c r="G142" s="20"/>
      <c r="H142" s="21"/>
    </row>
    <row r="143" spans="2:8" ht="16.8" thickTop="1" thickBot="1" x14ac:dyDescent="0.35">
      <c r="B143" s="139"/>
      <c r="C143" s="19"/>
      <c r="D143" s="19"/>
      <c r="E143" s="18"/>
      <c r="F143" s="19"/>
      <c r="G143" s="20"/>
      <c r="H143" s="21"/>
    </row>
    <row r="144" spans="2:8" ht="16.8" thickTop="1" thickBot="1" x14ac:dyDescent="0.35">
      <c r="B144" s="139"/>
      <c r="C144" s="19"/>
      <c r="D144" s="19"/>
      <c r="E144" s="18"/>
      <c r="F144" s="19"/>
      <c r="G144" s="20"/>
      <c r="H144" s="21"/>
    </row>
    <row r="145" spans="2:8" ht="16.8" thickTop="1" thickBot="1" x14ac:dyDescent="0.35">
      <c r="B145" s="139"/>
      <c r="C145" s="19"/>
      <c r="D145" s="19"/>
      <c r="E145" s="18"/>
      <c r="F145" s="19"/>
      <c r="G145" s="20"/>
      <c r="H145" s="21"/>
    </row>
    <row r="146" spans="2:8" ht="16.8" thickTop="1" thickBot="1" x14ac:dyDescent="0.35">
      <c r="B146" s="27" t="s">
        <v>81</v>
      </c>
      <c r="C146" s="19"/>
      <c r="D146" s="19"/>
      <c r="E146" s="18"/>
      <c r="F146" s="19"/>
      <c r="G146" s="20"/>
      <c r="H146" s="21"/>
    </row>
    <row r="147" spans="2:8" ht="16.8" thickTop="1" thickBot="1" x14ac:dyDescent="0.35">
      <c r="B147" s="140" t="s">
        <v>82</v>
      </c>
      <c r="C147" s="19"/>
      <c r="D147" s="19"/>
      <c r="E147" s="18"/>
      <c r="F147" s="19"/>
      <c r="G147" s="20"/>
      <c r="H147" s="21"/>
    </row>
    <row r="148" spans="2:8" ht="16.8" thickTop="1" thickBot="1" x14ac:dyDescent="0.35">
      <c r="B148" s="140" t="s">
        <v>83</v>
      </c>
      <c r="C148" s="19"/>
      <c r="D148" s="19"/>
      <c r="E148" s="18"/>
      <c r="F148" s="19"/>
      <c r="G148" s="20"/>
      <c r="H148" s="21"/>
    </row>
    <row r="149" spans="2:8" ht="16.8" thickTop="1" thickBot="1" x14ac:dyDescent="0.35">
      <c r="B149" s="139"/>
      <c r="C149" s="19"/>
      <c r="D149" s="19"/>
      <c r="E149" s="18"/>
      <c r="F149" s="19"/>
      <c r="G149" s="20"/>
      <c r="H149" s="21"/>
    </row>
    <row r="150" spans="2:8" ht="16.2" thickTop="1" x14ac:dyDescent="0.3"/>
  </sheetData>
  <mergeCells count="7">
    <mergeCell ref="B114:H114"/>
    <mergeCell ref="J1:K1"/>
    <mergeCell ref="J87:M87"/>
    <mergeCell ref="B87:E87"/>
    <mergeCell ref="B96:E96"/>
    <mergeCell ref="B3:I3"/>
    <mergeCell ref="B4:I4"/>
  </mergeCells>
  <phoneticPr fontId="22" type="noConversion"/>
  <pageMargins left="0.7" right="0.7" top="0.75" bottom="0.75" header="0.3" footer="0.3"/>
  <pageSetup scale="25" orientation="landscape" r:id="rId1"/>
  <rowBreaks count="1" manualBreakCount="1">
    <brk id="83" max="14" man="1"/>
  </rowBreaks>
  <ignoredErrors>
    <ignoredError sqref="E103 C100:C102 D100:D102 E101:E10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56"/>
  <sheetViews>
    <sheetView view="pageBreakPreview" topLeftCell="A4" zoomScale="70" zoomScaleNormal="55" zoomScaleSheetLayoutView="70" workbookViewId="0">
      <selection activeCell="C25" sqref="C25:E35"/>
    </sheetView>
  </sheetViews>
  <sheetFormatPr baseColWidth="10" defaultColWidth="11.44140625" defaultRowHeight="15.6" x14ac:dyDescent="0.3"/>
  <cols>
    <col min="1" max="1" width="6.33203125" style="9" customWidth="1"/>
    <col min="2" max="2" width="50.109375" style="9" customWidth="1"/>
    <col min="3" max="3" width="31.6640625" style="9" bestFit="1" customWidth="1"/>
    <col min="4" max="4" width="12.44140625" style="9" bestFit="1" customWidth="1"/>
    <col min="5" max="5" width="13.5546875" style="9" bestFit="1" customWidth="1"/>
    <col min="6" max="6" width="43.21875" style="9" bestFit="1" customWidth="1"/>
    <col min="7" max="7" width="24.6640625" style="9" bestFit="1" customWidth="1"/>
    <col min="8" max="8" width="10.109375" style="9" bestFit="1" customWidth="1"/>
    <col min="9" max="9" width="13.6640625" style="9" customWidth="1"/>
    <col min="10" max="13" width="11.44140625" style="9"/>
    <col min="14" max="14" width="15.33203125" style="9" customWidth="1"/>
    <col min="15" max="16384" width="11.44140625" style="9"/>
  </cols>
  <sheetData>
    <row r="3" spans="2:8" ht="22.8" x14ac:dyDescent="0.4">
      <c r="B3" s="231" t="s">
        <v>193</v>
      </c>
      <c r="C3" s="231"/>
      <c r="D3" s="231"/>
      <c r="E3" s="231"/>
      <c r="F3" s="231"/>
      <c r="G3" s="231"/>
      <c r="H3" s="231"/>
    </row>
    <row r="4" spans="2:8" ht="30" customHeight="1" thickBot="1" x14ac:dyDescent="0.45">
      <c r="B4" s="232" t="s">
        <v>247</v>
      </c>
      <c r="C4" s="232"/>
      <c r="D4" s="232"/>
      <c r="E4" s="232"/>
      <c r="F4" s="232"/>
      <c r="G4" s="232"/>
      <c r="H4" s="232"/>
    </row>
    <row r="5" spans="2:8" ht="30" customHeight="1" thickTop="1" thickBot="1" x14ac:dyDescent="0.45">
      <c r="B5" s="176"/>
      <c r="C5" s="176"/>
      <c r="D5" s="176"/>
      <c r="E5" s="176"/>
      <c r="F5" s="176"/>
      <c r="G5" s="176"/>
      <c r="H5" s="176"/>
    </row>
    <row r="6" spans="2:8" ht="45" customHeight="1" thickTop="1" thickBot="1" x14ac:dyDescent="0.35">
      <c r="B6" s="99" t="s">
        <v>28</v>
      </c>
      <c r="C6" s="99" t="s">
        <v>29</v>
      </c>
      <c r="D6" s="99" t="s">
        <v>30</v>
      </c>
      <c r="E6" s="99" t="s">
        <v>31</v>
      </c>
      <c r="F6" s="100" t="s">
        <v>32</v>
      </c>
      <c r="G6" s="99" t="s">
        <v>33</v>
      </c>
      <c r="H6" s="99" t="s">
        <v>12</v>
      </c>
    </row>
    <row r="7" spans="2:8" ht="21.6" customHeight="1" thickTop="1" thickBot="1" x14ac:dyDescent="0.35">
      <c r="B7" s="169" t="s">
        <v>34</v>
      </c>
      <c r="C7" s="102">
        <v>46113</v>
      </c>
      <c r="D7" s="102">
        <v>46142</v>
      </c>
      <c r="E7" s="103">
        <v>10000</v>
      </c>
      <c r="F7" s="170" t="s">
        <v>35</v>
      </c>
      <c r="G7" s="164" t="s">
        <v>36</v>
      </c>
      <c r="H7" s="165" t="s">
        <v>145</v>
      </c>
    </row>
    <row r="8" spans="2:8" ht="19.5" customHeight="1" thickTop="1" thickBot="1" x14ac:dyDescent="0.35">
      <c r="B8" s="101" t="s">
        <v>34</v>
      </c>
      <c r="C8" s="102"/>
      <c r="D8" s="102"/>
      <c r="E8" s="103" t="s">
        <v>94</v>
      </c>
      <c r="F8" s="170" t="s">
        <v>37</v>
      </c>
      <c r="G8" s="164" t="s">
        <v>36</v>
      </c>
      <c r="H8" s="165" t="s">
        <v>145</v>
      </c>
    </row>
    <row r="9" spans="2:8" ht="19.5" customHeight="1" thickTop="1" thickBot="1" x14ac:dyDescent="0.35">
      <c r="B9" s="101" t="s">
        <v>34</v>
      </c>
      <c r="C9" s="102"/>
      <c r="D9" s="102"/>
      <c r="E9" s="103" t="s">
        <v>251</v>
      </c>
      <c r="F9" s="170" t="s">
        <v>38</v>
      </c>
      <c r="G9" s="164" t="s">
        <v>36</v>
      </c>
      <c r="H9" s="165" t="s">
        <v>145</v>
      </c>
    </row>
    <row r="10" spans="2:8" ht="19.5" customHeight="1" thickTop="1" thickBot="1" x14ac:dyDescent="0.35">
      <c r="B10" s="101" t="s">
        <v>39</v>
      </c>
      <c r="C10" s="102"/>
      <c r="D10" s="102"/>
      <c r="E10" s="103">
        <v>650</v>
      </c>
      <c r="F10" s="170" t="s">
        <v>40</v>
      </c>
      <c r="G10" s="164" t="s">
        <v>36</v>
      </c>
      <c r="H10" s="165" t="s">
        <v>145</v>
      </c>
    </row>
    <row r="11" spans="2:8" ht="19.5" customHeight="1" thickTop="1" thickBot="1" x14ac:dyDescent="0.35">
      <c r="B11" s="101" t="s">
        <v>198</v>
      </c>
      <c r="C11" s="104"/>
      <c r="D11" s="104"/>
      <c r="E11" s="105">
        <v>330</v>
      </c>
      <c r="F11" s="170" t="s">
        <v>41</v>
      </c>
      <c r="G11" s="164" t="s">
        <v>36</v>
      </c>
      <c r="H11" s="165" t="s">
        <v>145</v>
      </c>
    </row>
    <row r="12" spans="2:8" ht="19.8" customHeight="1" thickTop="1" thickBot="1" x14ac:dyDescent="0.35">
      <c r="B12" s="101" t="s">
        <v>196</v>
      </c>
      <c r="C12" s="102"/>
      <c r="D12" s="102"/>
      <c r="E12" s="103">
        <v>330</v>
      </c>
      <c r="F12" s="170" t="s">
        <v>41</v>
      </c>
      <c r="G12" s="164" t="s">
        <v>36</v>
      </c>
      <c r="H12" s="165" t="s">
        <v>145</v>
      </c>
    </row>
    <row r="13" spans="2:8" ht="19.2" customHeight="1" thickTop="1" thickBot="1" x14ac:dyDescent="0.35">
      <c r="B13" s="101" t="s">
        <v>42</v>
      </c>
      <c r="C13" s="102"/>
      <c r="D13" s="102"/>
      <c r="E13" s="103">
        <v>110</v>
      </c>
      <c r="F13" s="170" t="s">
        <v>41</v>
      </c>
      <c r="G13" s="166" t="s">
        <v>36</v>
      </c>
      <c r="H13" s="165" t="s">
        <v>145</v>
      </c>
    </row>
    <row r="14" spans="2:8" ht="19.2" customHeight="1" thickTop="1" thickBot="1" x14ac:dyDescent="0.35">
      <c r="B14" s="101" t="s">
        <v>252</v>
      </c>
      <c r="C14" s="102"/>
      <c r="D14" s="102"/>
      <c r="E14" s="103">
        <v>660</v>
      </c>
      <c r="F14" s="170" t="s">
        <v>41</v>
      </c>
      <c r="G14" s="166" t="s">
        <v>36</v>
      </c>
      <c r="H14" s="165" t="s">
        <v>145</v>
      </c>
    </row>
    <row r="15" spans="2:8" ht="19.2" customHeight="1" thickTop="1" thickBot="1" x14ac:dyDescent="0.35">
      <c r="B15" s="101" t="s">
        <v>43</v>
      </c>
      <c r="C15" s="102"/>
      <c r="D15" s="102"/>
      <c r="E15" s="103" t="s">
        <v>94</v>
      </c>
      <c r="F15" s="170" t="s">
        <v>41</v>
      </c>
      <c r="G15" s="166" t="s">
        <v>36</v>
      </c>
      <c r="H15" s="165" t="s">
        <v>145</v>
      </c>
    </row>
    <row r="16" spans="2:8" ht="19.5" customHeight="1" thickTop="1" thickBot="1" x14ac:dyDescent="0.35">
      <c r="B16" s="101" t="s">
        <v>34</v>
      </c>
      <c r="C16" s="102">
        <v>46143</v>
      </c>
      <c r="D16" s="102">
        <v>46173</v>
      </c>
      <c r="E16" s="103">
        <v>10000</v>
      </c>
      <c r="F16" s="170" t="s">
        <v>35</v>
      </c>
      <c r="G16" s="166" t="s">
        <v>36</v>
      </c>
      <c r="H16" s="165" t="s">
        <v>146</v>
      </c>
    </row>
    <row r="17" spans="2:8" ht="19.5" customHeight="1" thickTop="1" thickBot="1" x14ac:dyDescent="0.35">
      <c r="B17" s="101" t="s">
        <v>34</v>
      </c>
      <c r="C17" s="102"/>
      <c r="D17" s="102"/>
      <c r="E17" s="103">
        <v>787</v>
      </c>
      <c r="F17" s="170" t="s">
        <v>37</v>
      </c>
      <c r="G17" s="164" t="s">
        <v>36</v>
      </c>
      <c r="H17" s="165" t="s">
        <v>146</v>
      </c>
    </row>
    <row r="18" spans="2:8" ht="19.5" customHeight="1" thickTop="1" thickBot="1" x14ac:dyDescent="0.35">
      <c r="B18" s="101" t="s">
        <v>34</v>
      </c>
      <c r="C18" s="102"/>
      <c r="D18" s="102"/>
      <c r="E18" s="103">
        <v>270</v>
      </c>
      <c r="F18" s="170" t="s">
        <v>38</v>
      </c>
      <c r="G18" s="164" t="s">
        <v>36</v>
      </c>
      <c r="H18" s="165" t="s">
        <v>146</v>
      </c>
    </row>
    <row r="19" spans="2:8" ht="19.5" customHeight="1" thickTop="1" thickBot="1" x14ac:dyDescent="0.35">
      <c r="B19" s="101" t="s">
        <v>39</v>
      </c>
      <c r="C19" s="102"/>
      <c r="D19" s="102"/>
      <c r="E19" s="103">
        <v>260</v>
      </c>
      <c r="F19" s="170" t="s">
        <v>40</v>
      </c>
      <c r="G19" s="164" t="s">
        <v>36</v>
      </c>
      <c r="H19" s="165" t="s">
        <v>146</v>
      </c>
    </row>
    <row r="20" spans="2:8" ht="19.5" customHeight="1" thickTop="1" thickBot="1" x14ac:dyDescent="0.35">
      <c r="B20" s="101" t="s">
        <v>198</v>
      </c>
      <c r="C20" s="104"/>
      <c r="D20" s="104"/>
      <c r="E20" s="105">
        <v>330</v>
      </c>
      <c r="F20" s="170" t="s">
        <v>41</v>
      </c>
      <c r="G20" s="166" t="s">
        <v>36</v>
      </c>
      <c r="H20" s="165" t="s">
        <v>146</v>
      </c>
    </row>
    <row r="21" spans="2:8" ht="19.5" customHeight="1" thickTop="1" thickBot="1" x14ac:dyDescent="0.35">
      <c r="B21" s="101" t="s">
        <v>196</v>
      </c>
      <c r="C21" s="102"/>
      <c r="D21" s="102"/>
      <c r="E21" s="103">
        <v>220</v>
      </c>
      <c r="F21" s="170" t="s">
        <v>41</v>
      </c>
      <c r="G21" s="166" t="s">
        <v>36</v>
      </c>
      <c r="H21" s="165" t="s">
        <v>146</v>
      </c>
    </row>
    <row r="22" spans="2:8" ht="19.5" customHeight="1" thickTop="1" thickBot="1" x14ac:dyDescent="0.35">
      <c r="B22" s="101" t="s">
        <v>42</v>
      </c>
      <c r="C22" s="102"/>
      <c r="D22" s="102"/>
      <c r="E22" s="103" t="s">
        <v>94</v>
      </c>
      <c r="F22" s="170" t="s">
        <v>41</v>
      </c>
      <c r="G22" s="166" t="s">
        <v>36</v>
      </c>
      <c r="H22" s="165" t="s">
        <v>146</v>
      </c>
    </row>
    <row r="23" spans="2:8" ht="19.5" customHeight="1" thickTop="1" thickBot="1" x14ac:dyDescent="0.35">
      <c r="B23" s="101" t="s">
        <v>200</v>
      </c>
      <c r="C23" s="102"/>
      <c r="D23" s="102"/>
      <c r="E23" s="103" t="s">
        <v>94</v>
      </c>
      <c r="F23" s="170" t="s">
        <v>41</v>
      </c>
      <c r="G23" s="166" t="s">
        <v>36</v>
      </c>
      <c r="H23" s="165" t="s">
        <v>146</v>
      </c>
    </row>
    <row r="24" spans="2:8" ht="19.5" customHeight="1" thickTop="1" thickBot="1" x14ac:dyDescent="0.35">
      <c r="B24" s="101" t="s">
        <v>43</v>
      </c>
      <c r="C24" s="102"/>
      <c r="D24" s="102"/>
      <c r="E24" s="103" t="s">
        <v>94</v>
      </c>
      <c r="F24" s="170" t="s">
        <v>41</v>
      </c>
      <c r="G24" s="166" t="s">
        <v>36</v>
      </c>
      <c r="H24" s="165" t="s">
        <v>146</v>
      </c>
    </row>
    <row r="25" spans="2:8" ht="19.5" customHeight="1" thickTop="1" thickBot="1" x14ac:dyDescent="0.35">
      <c r="B25" s="101" t="s">
        <v>34</v>
      </c>
      <c r="C25" s="102" t="s">
        <v>268</v>
      </c>
      <c r="D25" s="102">
        <v>46203</v>
      </c>
      <c r="E25" s="103">
        <v>10000</v>
      </c>
      <c r="F25" s="170" t="s">
        <v>35</v>
      </c>
      <c r="G25" s="166" t="s">
        <v>36</v>
      </c>
      <c r="H25" s="165" t="s">
        <v>147</v>
      </c>
    </row>
    <row r="26" spans="2:8" ht="19.5" customHeight="1" thickTop="1" thickBot="1" x14ac:dyDescent="0.35">
      <c r="B26" s="101" t="s">
        <v>34</v>
      </c>
      <c r="C26" s="102"/>
      <c r="D26" s="102"/>
      <c r="E26" s="103" t="s">
        <v>94</v>
      </c>
      <c r="F26" s="170" t="s">
        <v>37</v>
      </c>
      <c r="G26" s="164" t="s">
        <v>36</v>
      </c>
      <c r="H26" s="165" t="s">
        <v>147</v>
      </c>
    </row>
    <row r="27" spans="2:8" ht="19.5" customHeight="1" thickTop="1" thickBot="1" x14ac:dyDescent="0.35">
      <c r="B27" s="101" t="s">
        <v>34</v>
      </c>
      <c r="C27" s="102"/>
      <c r="D27" s="102"/>
      <c r="E27" s="103" t="s">
        <v>94</v>
      </c>
      <c r="F27" s="170" t="s">
        <v>38</v>
      </c>
      <c r="G27" s="164" t="s">
        <v>36</v>
      </c>
      <c r="H27" s="165" t="s">
        <v>147</v>
      </c>
    </row>
    <row r="28" spans="2:8" ht="19.5" customHeight="1" thickTop="1" thickBot="1" x14ac:dyDescent="0.35">
      <c r="B28" s="101" t="s">
        <v>39</v>
      </c>
      <c r="C28" s="102"/>
      <c r="D28" s="102"/>
      <c r="E28" s="103">
        <v>1055</v>
      </c>
      <c r="F28" s="170" t="s">
        <v>40</v>
      </c>
      <c r="G28" s="164" t="s">
        <v>36</v>
      </c>
      <c r="H28" s="165" t="s">
        <v>147</v>
      </c>
    </row>
    <row r="29" spans="2:8" ht="19.5" customHeight="1" thickTop="1" thickBot="1" x14ac:dyDescent="0.35">
      <c r="B29" s="101" t="s">
        <v>233</v>
      </c>
      <c r="C29" s="102"/>
      <c r="D29" s="102"/>
      <c r="E29" s="103">
        <v>110</v>
      </c>
      <c r="F29" s="170" t="s">
        <v>41</v>
      </c>
      <c r="G29" s="164" t="s">
        <v>36</v>
      </c>
      <c r="H29" s="165" t="s">
        <v>147</v>
      </c>
    </row>
    <row r="30" spans="2:8" ht="19.2" customHeight="1" thickTop="1" thickBot="1" x14ac:dyDescent="0.35">
      <c r="B30" s="101" t="s">
        <v>198</v>
      </c>
      <c r="C30" s="102"/>
      <c r="D30" s="102"/>
      <c r="E30" s="103" t="s">
        <v>94</v>
      </c>
      <c r="F30" s="170" t="s">
        <v>41</v>
      </c>
      <c r="G30" s="164" t="s">
        <v>36</v>
      </c>
      <c r="H30" s="165" t="s">
        <v>147</v>
      </c>
    </row>
    <row r="31" spans="2:8" ht="19.5" customHeight="1" thickTop="1" thickBot="1" x14ac:dyDescent="0.35">
      <c r="B31" s="101" t="s">
        <v>196</v>
      </c>
      <c r="C31" s="104"/>
      <c r="D31" s="104"/>
      <c r="E31" s="105">
        <v>220</v>
      </c>
      <c r="F31" s="170" t="s">
        <v>41</v>
      </c>
      <c r="G31" s="166" t="s">
        <v>36</v>
      </c>
      <c r="H31" s="165" t="s">
        <v>147</v>
      </c>
    </row>
    <row r="32" spans="2:8" ht="19.5" customHeight="1" thickTop="1" thickBot="1" x14ac:dyDescent="0.35">
      <c r="B32" s="101" t="s">
        <v>42</v>
      </c>
      <c r="C32" s="102"/>
      <c r="D32" s="102"/>
      <c r="E32" s="103" t="s">
        <v>94</v>
      </c>
      <c r="F32" s="170" t="s">
        <v>41</v>
      </c>
      <c r="G32" s="166" t="s">
        <v>36</v>
      </c>
      <c r="H32" s="165" t="s">
        <v>147</v>
      </c>
    </row>
    <row r="33" spans="2:9" ht="19.5" customHeight="1" thickTop="1" thickBot="1" x14ac:dyDescent="0.35">
      <c r="B33" s="101" t="s">
        <v>204</v>
      </c>
      <c r="C33" s="102"/>
      <c r="D33" s="102"/>
      <c r="E33" s="103" t="s">
        <v>94</v>
      </c>
      <c r="F33" s="170" t="s">
        <v>41</v>
      </c>
      <c r="G33" s="166" t="s">
        <v>36</v>
      </c>
      <c r="H33" s="165" t="s">
        <v>147</v>
      </c>
    </row>
    <row r="34" spans="2:9" ht="19.5" customHeight="1" thickTop="1" thickBot="1" x14ac:dyDescent="0.35">
      <c r="B34" s="101" t="s">
        <v>200</v>
      </c>
      <c r="C34" s="102"/>
      <c r="D34" s="102"/>
      <c r="E34" s="103">
        <v>110</v>
      </c>
      <c r="F34" s="170" t="s">
        <v>41</v>
      </c>
      <c r="G34" s="166" t="s">
        <v>36</v>
      </c>
      <c r="H34" s="165" t="s">
        <v>147</v>
      </c>
    </row>
    <row r="35" spans="2:9" ht="19.5" customHeight="1" thickTop="1" thickBot="1" x14ac:dyDescent="0.35">
      <c r="B35" s="101" t="s">
        <v>43</v>
      </c>
      <c r="C35" s="102"/>
      <c r="D35" s="102"/>
      <c r="E35" s="103" t="s">
        <v>94</v>
      </c>
      <c r="F35" s="170" t="s">
        <v>41</v>
      </c>
      <c r="G35" s="166" t="s">
        <v>36</v>
      </c>
      <c r="H35" s="165" t="s">
        <v>147</v>
      </c>
    </row>
    <row r="36" spans="2:9" ht="19.5" customHeight="1" thickTop="1" thickBot="1" x14ac:dyDescent="0.35"/>
    <row r="37" spans="2:9" s="5" customFormat="1" ht="37.799999999999997" customHeight="1" thickTop="1" thickBot="1" x14ac:dyDescent="0.35">
      <c r="B37" s="147" t="s">
        <v>28</v>
      </c>
      <c r="C37" s="189" t="s">
        <v>44</v>
      </c>
      <c r="D37" s="189" t="s">
        <v>145</v>
      </c>
      <c r="E37" s="189" t="s">
        <v>146</v>
      </c>
      <c r="F37" s="189" t="s">
        <v>147</v>
      </c>
      <c r="G37" s="168"/>
      <c r="H37" s="167"/>
      <c r="I37" s="9"/>
    </row>
    <row r="38" spans="2:9" s="5" customFormat="1" ht="18.600000000000001" thickTop="1" thickBot="1" x14ac:dyDescent="0.35">
      <c r="B38" s="101" t="s">
        <v>34</v>
      </c>
      <c r="C38" s="104" t="s">
        <v>45</v>
      </c>
      <c r="D38" s="103">
        <v>10000</v>
      </c>
      <c r="E38" s="103">
        <v>10000</v>
      </c>
      <c r="F38" s="106">
        <v>10000</v>
      </c>
      <c r="H38" s="16"/>
      <c r="I38" s="9"/>
    </row>
    <row r="39" spans="2:9" s="5" customFormat="1" ht="23.25" customHeight="1" thickTop="1" thickBot="1" x14ac:dyDescent="0.35">
      <c r="B39" s="101" t="s">
        <v>34</v>
      </c>
      <c r="C39" s="104" t="s">
        <v>46</v>
      </c>
      <c r="D39" s="103">
        <v>1022</v>
      </c>
      <c r="E39" s="103">
        <v>787</v>
      </c>
      <c r="F39" s="106">
        <v>1055</v>
      </c>
      <c r="H39" s="16"/>
      <c r="I39" s="9"/>
    </row>
    <row r="40" spans="2:9" s="5" customFormat="1" ht="23.25" customHeight="1" thickTop="1" thickBot="1" x14ac:dyDescent="0.35">
      <c r="B40" s="101" t="s">
        <v>34</v>
      </c>
      <c r="C40" s="104" t="s">
        <v>47</v>
      </c>
      <c r="D40" s="103">
        <v>167</v>
      </c>
      <c r="E40" s="103">
        <v>270</v>
      </c>
      <c r="F40" s="107" t="s">
        <v>94</v>
      </c>
      <c r="H40" s="16"/>
      <c r="I40" s="9"/>
    </row>
    <row r="41" spans="2:9" s="5" customFormat="1" ht="18.600000000000001" thickTop="1" thickBot="1" x14ac:dyDescent="0.35">
      <c r="B41" s="101" t="s">
        <v>39</v>
      </c>
      <c r="C41" s="104" t="s">
        <v>48</v>
      </c>
      <c r="D41" s="103">
        <v>650</v>
      </c>
      <c r="E41" s="103">
        <v>260</v>
      </c>
      <c r="F41" s="103">
        <v>1055</v>
      </c>
      <c r="H41" s="16"/>
      <c r="I41" s="9"/>
    </row>
    <row r="42" spans="2:9" s="5" customFormat="1" ht="21" customHeight="1" thickTop="1" thickBot="1" x14ac:dyDescent="0.35">
      <c r="B42" s="101" t="s">
        <v>39</v>
      </c>
      <c r="C42" s="104" t="s">
        <v>49</v>
      </c>
      <c r="D42" s="103">
        <v>1430</v>
      </c>
      <c r="E42" s="103">
        <v>550</v>
      </c>
      <c r="F42" s="103">
        <v>1100</v>
      </c>
      <c r="H42" s="16"/>
      <c r="I42" s="9"/>
    </row>
    <row r="43" spans="2:9" s="5" customFormat="1" ht="22.5" customHeight="1" thickTop="1" x14ac:dyDescent="0.3">
      <c r="B43" s="11"/>
      <c r="C43" s="32"/>
      <c r="D43" s="32"/>
      <c r="E43" s="32"/>
      <c r="F43" s="32"/>
    </row>
    <row r="44" spans="2:9" s="5" customFormat="1" ht="22.5" customHeight="1" x14ac:dyDescent="0.3">
      <c r="B44" s="11"/>
      <c r="C44" s="32"/>
      <c r="D44" s="32"/>
      <c r="E44" s="32"/>
      <c r="F44" s="32"/>
    </row>
    <row r="45" spans="2:9" s="5" customFormat="1" x14ac:dyDescent="0.3">
      <c r="B45" s="11"/>
      <c r="C45" s="32"/>
      <c r="D45" s="32"/>
      <c r="F45" s="32"/>
    </row>
    <row r="46" spans="2:9" s="5" customFormat="1" ht="15" customHeight="1" x14ac:dyDescent="0.3">
      <c r="C46" s="32"/>
      <c r="D46" s="32"/>
      <c r="F46" s="32"/>
    </row>
    <row r="47" spans="2:9" s="5" customFormat="1" ht="15" customHeight="1" x14ac:dyDescent="0.3">
      <c r="C47" s="32"/>
      <c r="D47" s="32"/>
      <c r="F47" s="32"/>
    </row>
    <row r="48" spans="2:9" s="5" customFormat="1" x14ac:dyDescent="0.3">
      <c r="C48" s="32"/>
      <c r="D48" s="32"/>
      <c r="F48" s="32"/>
    </row>
    <row r="49" spans="3:8" s="5" customFormat="1" x14ac:dyDescent="0.3">
      <c r="C49" s="32"/>
      <c r="D49" s="32"/>
      <c r="F49" s="207"/>
      <c r="G49" s="192"/>
      <c r="H49" s="192"/>
    </row>
    <row r="50" spans="3:8" s="5" customFormat="1" x14ac:dyDescent="0.3">
      <c r="C50" s="32"/>
      <c r="D50" s="32"/>
      <c r="F50" s="207"/>
      <c r="G50" s="192"/>
      <c r="H50" s="192"/>
    </row>
    <row r="51" spans="3:8" s="5" customFormat="1" x14ac:dyDescent="0.3">
      <c r="C51" s="32"/>
      <c r="D51" s="32"/>
      <c r="E51" s="32"/>
      <c r="F51" s="207"/>
      <c r="G51" s="192"/>
      <c r="H51" s="192"/>
    </row>
    <row r="52" spans="3:8" s="5" customFormat="1" x14ac:dyDescent="0.3">
      <c r="C52" s="32"/>
      <c r="D52" s="32"/>
      <c r="E52" s="32"/>
      <c r="F52" s="207"/>
      <c r="G52" s="192"/>
      <c r="H52" s="192"/>
    </row>
    <row r="53" spans="3:8" s="5" customFormat="1" ht="15" thickBot="1" x14ac:dyDescent="0.35">
      <c r="F53" s="192"/>
      <c r="G53" s="192"/>
      <c r="H53" s="192"/>
    </row>
    <row r="54" spans="3:8" s="5" customFormat="1" ht="16.8" thickTop="1" thickBot="1" x14ac:dyDescent="0.35">
      <c r="C54" s="17"/>
      <c r="D54" s="17"/>
      <c r="E54" s="18"/>
      <c r="F54" s="208"/>
      <c r="G54" s="209"/>
      <c r="H54" s="210"/>
    </row>
    <row r="55" spans="3:8" ht="16.2" thickTop="1" x14ac:dyDescent="0.3">
      <c r="F55" s="211"/>
      <c r="G55" s="211"/>
      <c r="H55" s="211"/>
    </row>
    <row r="56" spans="3:8" x14ac:dyDescent="0.3">
      <c r="F56" s="211"/>
      <c r="G56" s="211"/>
      <c r="H56" s="211"/>
    </row>
  </sheetData>
  <mergeCells count="2">
    <mergeCell ref="B3:H3"/>
    <mergeCell ref="B4:H4"/>
  </mergeCells>
  <phoneticPr fontId="22" type="noConversion"/>
  <conditionalFormatting sqref="G13:G16 G20:G25 G31:G35">
    <cfRule type="cellIs" dxfId="1" priority="3" operator="lessThanOrEqual">
      <formula>95</formula>
    </cfRule>
  </conditionalFormatting>
  <conditionalFormatting sqref="G54">
    <cfRule type="cellIs" dxfId="0" priority="5" operator="lessThanOrEqual">
      <formula>95</formula>
    </cfRule>
  </conditionalFormatting>
  <pageMargins left="0" right="0" top="0.74803149606299213" bottom="0" header="0.31496062992125984" footer="0.31496062992125984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41"/>
  <sheetViews>
    <sheetView view="pageBreakPreview" topLeftCell="A16" zoomScale="55" zoomScaleNormal="70" zoomScaleSheetLayoutView="55" zoomScalePageLayoutView="85" workbookViewId="0">
      <selection activeCell="E37" sqref="E37"/>
    </sheetView>
  </sheetViews>
  <sheetFormatPr baseColWidth="10" defaultColWidth="11.44140625" defaultRowHeight="15.6" x14ac:dyDescent="0.3"/>
  <cols>
    <col min="1" max="1" width="5.88671875" style="9" customWidth="1"/>
    <col min="2" max="2" width="6.109375" style="9" customWidth="1"/>
    <col min="3" max="3" width="15.33203125" style="15" customWidth="1"/>
    <col min="4" max="4" width="14.109375" style="15" customWidth="1"/>
    <col min="5" max="5" width="13.6640625" style="15" bestFit="1" customWidth="1"/>
    <col min="6" max="6" width="14.44140625" style="15" customWidth="1"/>
    <col min="7" max="8" width="12.5546875" style="15" customWidth="1"/>
    <col min="9" max="9" width="14" style="15" customWidth="1"/>
    <col min="10" max="10" width="14.5546875" style="15" customWidth="1"/>
    <col min="11" max="11" width="12.109375" style="15" customWidth="1"/>
    <col min="12" max="12" width="12.5546875" style="15" customWidth="1"/>
    <col min="13" max="13" width="13.109375" style="15" customWidth="1"/>
    <col min="14" max="14" width="15.33203125" style="9" customWidth="1"/>
    <col min="15" max="15" width="5" style="9" customWidth="1"/>
    <col min="16" max="50" width="11.44140625" style="9"/>
    <col min="51" max="16384" width="11.44140625" style="15"/>
  </cols>
  <sheetData>
    <row r="1" spans="3:14" s="9" customFormat="1" x14ac:dyDescent="0.3"/>
    <row r="2" spans="3:14" s="9" customFormat="1" x14ac:dyDescent="0.3"/>
    <row r="3" spans="3:14" s="9" customFormat="1" x14ac:dyDescent="0.3"/>
    <row r="4" spans="3:14" s="9" customFormat="1" x14ac:dyDescent="0.3">
      <c r="C4" s="31"/>
    </row>
    <row r="5" spans="3:14" s="9" customFormat="1" ht="25.8" x14ac:dyDescent="0.5">
      <c r="C5" s="233" t="s">
        <v>239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3:14" s="9" customFormat="1" ht="22.8" customHeight="1" x14ac:dyDescent="0.3">
      <c r="C6" s="234" t="s">
        <v>236</v>
      </c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3:14" s="9" customFormat="1" ht="18.600000000000001" customHeight="1" x14ac:dyDescent="0.3">
      <c r="C7" s="234" t="s">
        <v>245</v>
      </c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3:14" s="9" customFormat="1" ht="16.5" customHeight="1" thickBot="1" x14ac:dyDescent="0.35">
      <c r="C8" s="41"/>
      <c r="D8" s="41"/>
      <c r="E8" s="41"/>
      <c r="F8" s="41"/>
      <c r="G8" s="41"/>
      <c r="H8" s="41"/>
      <c r="I8" s="42"/>
      <c r="J8" s="41"/>
      <c r="K8" s="43"/>
      <c r="L8" s="41"/>
      <c r="M8" s="41"/>
      <c r="N8" s="41"/>
    </row>
    <row r="9" spans="3:14" s="9" customFormat="1" ht="24" customHeight="1" thickTop="1" thickBot="1" x14ac:dyDescent="0.35">
      <c r="C9" s="98" t="s">
        <v>145</v>
      </c>
      <c r="D9" s="98" t="s">
        <v>146</v>
      </c>
      <c r="E9" s="98" t="s">
        <v>147</v>
      </c>
      <c r="F9" s="98" t="s">
        <v>27</v>
      </c>
      <c r="H9" s="41"/>
      <c r="K9" s="44"/>
    </row>
    <row r="10" spans="3:14" s="9" customFormat="1" ht="18.600000000000001" thickTop="1" thickBot="1" x14ac:dyDescent="0.35">
      <c r="C10" s="88">
        <v>3165868</v>
      </c>
      <c r="D10" s="88">
        <v>3425398</v>
      </c>
      <c r="E10" s="88">
        <v>3310921</v>
      </c>
      <c r="F10" s="89">
        <f>AVERAGE(C10:E10)</f>
        <v>3300729</v>
      </c>
      <c r="H10" s="175"/>
      <c r="M10" s="31"/>
    </row>
    <row r="11" spans="3:14" s="9" customFormat="1" ht="16.2" thickTop="1" x14ac:dyDescent="0.3"/>
    <row r="12" spans="3:14" s="9" customFormat="1" x14ac:dyDescent="0.3"/>
    <row r="13" spans="3:14" s="9" customFormat="1" x14ac:dyDescent="0.3"/>
    <row r="14" spans="3:14" s="9" customFormat="1" x14ac:dyDescent="0.3"/>
    <row r="15" spans="3:14" s="9" customFormat="1" x14ac:dyDescent="0.3"/>
    <row r="16" spans="3:14" s="9" customFormat="1" x14ac:dyDescent="0.3">
      <c r="C16" s="213"/>
      <c r="D16" s="213"/>
    </row>
    <row r="17" spans="3:3" s="9" customFormat="1" x14ac:dyDescent="0.3"/>
    <row r="18" spans="3:3" s="9" customFormat="1" x14ac:dyDescent="0.3"/>
    <row r="19" spans="3:3" s="9" customFormat="1" x14ac:dyDescent="0.3"/>
    <row r="20" spans="3:3" s="9" customFormat="1" x14ac:dyDescent="0.3"/>
    <row r="21" spans="3:3" s="9" customFormat="1" x14ac:dyDescent="0.3"/>
    <row r="22" spans="3:3" s="9" customFormat="1" x14ac:dyDescent="0.3"/>
    <row r="23" spans="3:3" s="9" customFormat="1" x14ac:dyDescent="0.3"/>
    <row r="24" spans="3:3" s="9" customFormat="1" x14ac:dyDescent="0.3"/>
    <row r="25" spans="3:3" s="9" customFormat="1" x14ac:dyDescent="0.3"/>
    <row r="26" spans="3:3" s="9" customFormat="1" x14ac:dyDescent="0.3"/>
    <row r="27" spans="3:3" s="9" customFormat="1" x14ac:dyDescent="0.3"/>
    <row r="28" spans="3:3" s="9" customFormat="1" x14ac:dyDescent="0.3"/>
    <row r="29" spans="3:3" s="9" customFormat="1" x14ac:dyDescent="0.3"/>
    <row r="30" spans="3:3" s="9" customFormat="1" x14ac:dyDescent="0.3"/>
    <row r="31" spans="3:3" s="9" customFormat="1" x14ac:dyDescent="0.3"/>
    <row r="32" spans="3:3" s="9" customFormat="1" x14ac:dyDescent="0.3">
      <c r="C32" s="173"/>
    </row>
    <row r="33" spans="3:15" s="9" customFormat="1" ht="25.8" x14ac:dyDescent="0.5">
      <c r="C33" s="233" t="s">
        <v>240</v>
      </c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</row>
    <row r="34" spans="3:15" s="9" customFormat="1" x14ac:dyDescent="0.3"/>
    <row r="35" spans="3:15" s="9" customFormat="1" ht="16.2" thickBot="1" x14ac:dyDescent="0.35"/>
    <row r="36" spans="3:15" s="9" customFormat="1" ht="18.600000000000001" thickTop="1" thickBot="1" x14ac:dyDescent="0.35">
      <c r="C36" s="98" t="str">
        <f>C9</f>
        <v>Abril</v>
      </c>
      <c r="D36" s="98" t="str">
        <f t="shared" ref="D36:E36" si="0">D9</f>
        <v>Mayo</v>
      </c>
      <c r="E36" s="98" t="str">
        <f t="shared" si="0"/>
        <v>Junio</v>
      </c>
      <c r="F36" s="98" t="s">
        <v>27</v>
      </c>
    </row>
    <row r="37" spans="3:15" s="9" customFormat="1" ht="18.600000000000001" thickTop="1" thickBot="1" x14ac:dyDescent="0.35">
      <c r="C37" s="88">
        <v>3536546</v>
      </c>
      <c r="D37" s="88">
        <v>3707653</v>
      </c>
      <c r="E37" s="88">
        <v>3585818.9188000001</v>
      </c>
      <c r="F37" s="89">
        <f>AVERAGE(C37:E37)</f>
        <v>3610005.9729333334</v>
      </c>
    </row>
    <row r="38" spans="3:15" s="9" customFormat="1" ht="16.2" thickTop="1" x14ac:dyDescent="0.3"/>
    <row r="39" spans="3:15" s="9" customFormat="1" x14ac:dyDescent="0.3"/>
    <row r="40" spans="3:15" s="9" customFormat="1" x14ac:dyDescent="0.3"/>
    <row r="41" spans="3:15" s="9" customFormat="1" x14ac:dyDescent="0.3"/>
    <row r="42" spans="3:15" s="9" customFormat="1" x14ac:dyDescent="0.3"/>
    <row r="43" spans="3:15" s="9" customFormat="1" x14ac:dyDescent="0.3"/>
    <row r="44" spans="3:15" s="9" customFormat="1" x14ac:dyDescent="0.3"/>
    <row r="45" spans="3:15" s="9" customFormat="1" x14ac:dyDescent="0.3"/>
    <row r="46" spans="3:15" s="9" customFormat="1" x14ac:dyDescent="0.3"/>
    <row r="47" spans="3:15" s="9" customFormat="1" x14ac:dyDescent="0.3"/>
    <row r="48" spans="3:15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="9" customFormat="1" x14ac:dyDescent="0.3"/>
    <row r="338" s="9" customFormat="1" x14ac:dyDescent="0.3"/>
    <row r="339" s="9" customFormat="1" x14ac:dyDescent="0.3"/>
    <row r="340" s="9" customFormat="1" x14ac:dyDescent="0.3"/>
    <row r="341" s="9" customFormat="1" x14ac:dyDescent="0.3"/>
    <row r="342" s="9" customFormat="1" x14ac:dyDescent="0.3"/>
    <row r="343" s="9" customFormat="1" x14ac:dyDescent="0.3"/>
    <row r="344" s="9" customFormat="1" x14ac:dyDescent="0.3"/>
    <row r="345" s="9" customFormat="1" x14ac:dyDescent="0.3"/>
    <row r="346" s="9" customFormat="1" x14ac:dyDescent="0.3"/>
    <row r="347" s="9" customFormat="1" x14ac:dyDescent="0.3"/>
    <row r="348" s="9" customFormat="1" x14ac:dyDescent="0.3"/>
    <row r="349" s="9" customFormat="1" x14ac:dyDescent="0.3"/>
    <row r="350" s="9" customFormat="1" x14ac:dyDescent="0.3"/>
    <row r="351" s="9" customFormat="1" x14ac:dyDescent="0.3"/>
    <row r="352" s="9" customFormat="1" x14ac:dyDescent="0.3"/>
    <row r="353" s="9" customFormat="1" x14ac:dyDescent="0.3"/>
    <row r="354" s="9" customFormat="1" x14ac:dyDescent="0.3"/>
    <row r="355" s="9" customFormat="1" x14ac:dyDescent="0.3"/>
    <row r="356" s="9" customFormat="1" x14ac:dyDescent="0.3"/>
    <row r="357" s="9" customFormat="1" x14ac:dyDescent="0.3"/>
    <row r="358" s="9" customFormat="1" x14ac:dyDescent="0.3"/>
    <row r="359" s="9" customFormat="1" x14ac:dyDescent="0.3"/>
    <row r="360" s="9" customFormat="1" x14ac:dyDescent="0.3"/>
    <row r="361" s="9" customFormat="1" x14ac:dyDescent="0.3"/>
    <row r="362" s="9" customFormat="1" x14ac:dyDescent="0.3"/>
    <row r="363" s="9" customFormat="1" x14ac:dyDescent="0.3"/>
    <row r="364" s="9" customFormat="1" x14ac:dyDescent="0.3"/>
    <row r="365" s="9" customFormat="1" x14ac:dyDescent="0.3"/>
    <row r="366" s="9" customFormat="1" x14ac:dyDescent="0.3"/>
    <row r="367" s="9" customFormat="1" x14ac:dyDescent="0.3"/>
    <row r="368" s="9" customFormat="1" x14ac:dyDescent="0.3"/>
    <row r="369" s="9" customFormat="1" x14ac:dyDescent="0.3"/>
    <row r="370" s="9" customFormat="1" x14ac:dyDescent="0.3"/>
    <row r="371" s="9" customFormat="1" x14ac:dyDescent="0.3"/>
    <row r="372" s="9" customFormat="1" x14ac:dyDescent="0.3"/>
    <row r="373" s="9" customFormat="1" x14ac:dyDescent="0.3"/>
    <row r="374" s="9" customFormat="1" x14ac:dyDescent="0.3"/>
    <row r="375" s="9" customFormat="1" x14ac:dyDescent="0.3"/>
    <row r="376" s="9" customFormat="1" x14ac:dyDescent="0.3"/>
    <row r="377" s="9" customFormat="1" x14ac:dyDescent="0.3"/>
    <row r="378" s="9" customFormat="1" x14ac:dyDescent="0.3"/>
    <row r="379" s="9" customFormat="1" x14ac:dyDescent="0.3"/>
    <row r="380" s="9" customFormat="1" x14ac:dyDescent="0.3"/>
    <row r="381" s="9" customFormat="1" x14ac:dyDescent="0.3"/>
    <row r="382" s="9" customFormat="1" x14ac:dyDescent="0.3"/>
    <row r="383" s="9" customFormat="1" x14ac:dyDescent="0.3"/>
    <row r="384" s="9" customFormat="1" x14ac:dyDescent="0.3"/>
    <row r="385" s="9" customFormat="1" x14ac:dyDescent="0.3"/>
    <row r="386" s="9" customFormat="1" x14ac:dyDescent="0.3"/>
    <row r="387" s="9" customFormat="1" x14ac:dyDescent="0.3"/>
    <row r="388" s="9" customFormat="1" x14ac:dyDescent="0.3"/>
    <row r="389" s="9" customFormat="1" x14ac:dyDescent="0.3"/>
    <row r="390" s="9" customFormat="1" x14ac:dyDescent="0.3"/>
    <row r="391" s="9" customFormat="1" x14ac:dyDescent="0.3"/>
    <row r="392" s="9" customFormat="1" x14ac:dyDescent="0.3"/>
    <row r="393" s="9" customFormat="1" x14ac:dyDescent="0.3"/>
    <row r="394" s="9" customFormat="1" x14ac:dyDescent="0.3"/>
    <row r="395" s="9" customFormat="1" x14ac:dyDescent="0.3"/>
    <row r="396" s="9" customFormat="1" x14ac:dyDescent="0.3"/>
    <row r="397" s="9" customFormat="1" x14ac:dyDescent="0.3"/>
    <row r="398" s="9" customFormat="1" x14ac:dyDescent="0.3"/>
    <row r="399" s="9" customFormat="1" x14ac:dyDescent="0.3"/>
    <row r="400" s="9" customFormat="1" x14ac:dyDescent="0.3"/>
    <row r="401" s="9" customFormat="1" x14ac:dyDescent="0.3"/>
    <row r="402" s="9" customFormat="1" x14ac:dyDescent="0.3"/>
    <row r="403" s="9" customFormat="1" x14ac:dyDescent="0.3"/>
    <row r="404" s="9" customFormat="1" x14ac:dyDescent="0.3"/>
    <row r="405" s="9" customFormat="1" x14ac:dyDescent="0.3"/>
    <row r="406" s="9" customFormat="1" x14ac:dyDescent="0.3"/>
    <row r="407" s="9" customFormat="1" x14ac:dyDescent="0.3"/>
    <row r="408" s="9" customFormat="1" x14ac:dyDescent="0.3"/>
    <row r="409" s="9" customFormat="1" x14ac:dyDescent="0.3"/>
    <row r="410" s="9" customFormat="1" x14ac:dyDescent="0.3"/>
    <row r="411" s="9" customFormat="1" x14ac:dyDescent="0.3"/>
    <row r="412" s="9" customFormat="1" x14ac:dyDescent="0.3"/>
    <row r="413" s="9" customFormat="1" x14ac:dyDescent="0.3"/>
    <row r="414" s="9" customFormat="1" x14ac:dyDescent="0.3"/>
    <row r="415" s="9" customFormat="1" x14ac:dyDescent="0.3"/>
    <row r="416" s="9" customFormat="1" x14ac:dyDescent="0.3"/>
    <row r="417" s="9" customFormat="1" x14ac:dyDescent="0.3"/>
    <row r="418" s="9" customFormat="1" x14ac:dyDescent="0.3"/>
    <row r="419" s="9" customFormat="1" x14ac:dyDescent="0.3"/>
    <row r="420" s="9" customFormat="1" x14ac:dyDescent="0.3"/>
    <row r="421" s="9" customFormat="1" x14ac:dyDescent="0.3"/>
    <row r="422" s="9" customFormat="1" x14ac:dyDescent="0.3"/>
    <row r="423" s="9" customFormat="1" x14ac:dyDescent="0.3"/>
    <row r="424" s="9" customFormat="1" x14ac:dyDescent="0.3"/>
    <row r="425" s="9" customFormat="1" x14ac:dyDescent="0.3"/>
    <row r="426" s="9" customFormat="1" x14ac:dyDescent="0.3"/>
    <row r="427" s="9" customFormat="1" x14ac:dyDescent="0.3"/>
    <row r="428" s="9" customFormat="1" x14ac:dyDescent="0.3"/>
    <row r="429" s="9" customFormat="1" x14ac:dyDescent="0.3"/>
    <row r="430" s="9" customFormat="1" x14ac:dyDescent="0.3"/>
    <row r="431" s="9" customFormat="1" x14ac:dyDescent="0.3"/>
    <row r="432" s="9" customFormat="1" x14ac:dyDescent="0.3"/>
    <row r="433" s="9" customFormat="1" x14ac:dyDescent="0.3"/>
    <row r="434" s="9" customFormat="1" x14ac:dyDescent="0.3"/>
    <row r="435" s="9" customFormat="1" x14ac:dyDescent="0.3"/>
    <row r="436" s="9" customFormat="1" x14ac:dyDescent="0.3"/>
    <row r="437" s="9" customFormat="1" x14ac:dyDescent="0.3"/>
    <row r="438" s="9" customFormat="1" x14ac:dyDescent="0.3"/>
    <row r="439" s="9" customFormat="1" x14ac:dyDescent="0.3"/>
    <row r="440" s="9" customFormat="1" x14ac:dyDescent="0.3"/>
    <row r="441" s="9" customFormat="1" x14ac:dyDescent="0.3"/>
    <row r="442" s="9" customFormat="1" x14ac:dyDescent="0.3"/>
    <row r="443" s="9" customFormat="1" x14ac:dyDescent="0.3"/>
    <row r="444" s="9" customFormat="1" x14ac:dyDescent="0.3"/>
    <row r="445" s="9" customFormat="1" x14ac:dyDescent="0.3"/>
    <row r="446" s="9" customFormat="1" x14ac:dyDescent="0.3"/>
    <row r="447" s="9" customFormat="1" x14ac:dyDescent="0.3"/>
    <row r="448" s="9" customFormat="1" x14ac:dyDescent="0.3"/>
    <row r="449" s="9" customFormat="1" x14ac:dyDescent="0.3"/>
    <row r="450" s="9" customFormat="1" x14ac:dyDescent="0.3"/>
    <row r="451" s="9" customFormat="1" x14ac:dyDescent="0.3"/>
    <row r="452" s="9" customFormat="1" x14ac:dyDescent="0.3"/>
    <row r="453" s="9" customFormat="1" x14ac:dyDescent="0.3"/>
    <row r="454" s="9" customFormat="1" x14ac:dyDescent="0.3"/>
    <row r="455" s="9" customFormat="1" x14ac:dyDescent="0.3"/>
    <row r="456" s="9" customFormat="1" x14ac:dyDescent="0.3"/>
    <row r="457" s="9" customFormat="1" x14ac:dyDescent="0.3"/>
    <row r="458" s="9" customFormat="1" x14ac:dyDescent="0.3"/>
    <row r="459" s="9" customFormat="1" x14ac:dyDescent="0.3"/>
    <row r="460" s="9" customFormat="1" x14ac:dyDescent="0.3"/>
    <row r="461" s="9" customFormat="1" x14ac:dyDescent="0.3"/>
    <row r="462" s="9" customFormat="1" x14ac:dyDescent="0.3"/>
    <row r="463" s="9" customFormat="1" x14ac:dyDescent="0.3"/>
    <row r="464" s="9" customFormat="1" x14ac:dyDescent="0.3"/>
    <row r="465" s="9" customFormat="1" x14ac:dyDescent="0.3"/>
    <row r="466" s="9" customFormat="1" x14ac:dyDescent="0.3"/>
    <row r="467" s="9" customFormat="1" x14ac:dyDescent="0.3"/>
    <row r="468" s="9" customFormat="1" x14ac:dyDescent="0.3"/>
    <row r="469" s="9" customFormat="1" x14ac:dyDescent="0.3"/>
    <row r="470" s="9" customFormat="1" x14ac:dyDescent="0.3"/>
    <row r="471" s="9" customFormat="1" x14ac:dyDescent="0.3"/>
    <row r="472" s="9" customFormat="1" x14ac:dyDescent="0.3"/>
    <row r="473" s="9" customFormat="1" x14ac:dyDescent="0.3"/>
    <row r="474" s="9" customFormat="1" x14ac:dyDescent="0.3"/>
    <row r="475" s="9" customFormat="1" x14ac:dyDescent="0.3"/>
    <row r="476" s="9" customFormat="1" x14ac:dyDescent="0.3"/>
    <row r="477" s="9" customFormat="1" x14ac:dyDescent="0.3"/>
    <row r="478" s="9" customFormat="1" x14ac:dyDescent="0.3"/>
    <row r="479" s="9" customFormat="1" x14ac:dyDescent="0.3"/>
    <row r="480" s="9" customFormat="1" x14ac:dyDescent="0.3"/>
    <row r="481" s="9" customFormat="1" x14ac:dyDescent="0.3"/>
    <row r="482" s="9" customFormat="1" x14ac:dyDescent="0.3"/>
    <row r="483" s="9" customFormat="1" x14ac:dyDescent="0.3"/>
    <row r="484" s="9" customFormat="1" x14ac:dyDescent="0.3"/>
    <row r="485" s="9" customFormat="1" x14ac:dyDescent="0.3"/>
    <row r="486" s="9" customFormat="1" x14ac:dyDescent="0.3"/>
    <row r="487" s="9" customFormat="1" x14ac:dyDescent="0.3"/>
    <row r="488" s="9" customFormat="1" x14ac:dyDescent="0.3"/>
    <row r="489" s="9" customFormat="1" x14ac:dyDescent="0.3"/>
    <row r="490" s="9" customFormat="1" x14ac:dyDescent="0.3"/>
    <row r="491" s="9" customFormat="1" x14ac:dyDescent="0.3"/>
    <row r="492" s="9" customFormat="1" x14ac:dyDescent="0.3"/>
    <row r="493" s="9" customFormat="1" x14ac:dyDescent="0.3"/>
    <row r="494" s="9" customFormat="1" x14ac:dyDescent="0.3"/>
    <row r="495" s="9" customFormat="1" x14ac:dyDescent="0.3"/>
    <row r="496" s="9" customFormat="1" x14ac:dyDescent="0.3"/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  <row r="622" s="9" customFormat="1" x14ac:dyDescent="0.3"/>
    <row r="623" s="9" customFormat="1" x14ac:dyDescent="0.3"/>
    <row r="624" s="9" customFormat="1" x14ac:dyDescent="0.3"/>
    <row r="625" s="9" customFormat="1" x14ac:dyDescent="0.3"/>
    <row r="626" s="9" customFormat="1" x14ac:dyDescent="0.3"/>
    <row r="627" s="9" customFormat="1" x14ac:dyDescent="0.3"/>
    <row r="628" s="9" customFormat="1" x14ac:dyDescent="0.3"/>
    <row r="629" s="9" customFormat="1" x14ac:dyDescent="0.3"/>
    <row r="630" s="9" customFormat="1" x14ac:dyDescent="0.3"/>
    <row r="631" s="9" customFormat="1" x14ac:dyDescent="0.3"/>
    <row r="632" s="9" customFormat="1" x14ac:dyDescent="0.3"/>
    <row r="633" s="9" customFormat="1" x14ac:dyDescent="0.3"/>
    <row r="634" s="9" customFormat="1" x14ac:dyDescent="0.3"/>
    <row r="635" s="9" customFormat="1" x14ac:dyDescent="0.3"/>
    <row r="636" s="9" customFormat="1" x14ac:dyDescent="0.3"/>
    <row r="637" s="9" customFormat="1" x14ac:dyDescent="0.3"/>
    <row r="638" s="9" customFormat="1" x14ac:dyDescent="0.3"/>
    <row r="639" s="9" customFormat="1" x14ac:dyDescent="0.3"/>
    <row r="640" s="9" customFormat="1" x14ac:dyDescent="0.3"/>
    <row r="641" s="9" customFormat="1" x14ac:dyDescent="0.3"/>
    <row r="642" s="9" customFormat="1" x14ac:dyDescent="0.3"/>
    <row r="643" s="9" customFormat="1" x14ac:dyDescent="0.3"/>
    <row r="644" s="9" customFormat="1" x14ac:dyDescent="0.3"/>
    <row r="645" s="9" customFormat="1" x14ac:dyDescent="0.3"/>
    <row r="646" s="9" customFormat="1" x14ac:dyDescent="0.3"/>
    <row r="647" s="9" customFormat="1" x14ac:dyDescent="0.3"/>
    <row r="648" s="9" customFormat="1" x14ac:dyDescent="0.3"/>
    <row r="649" s="9" customFormat="1" x14ac:dyDescent="0.3"/>
    <row r="650" s="9" customFormat="1" x14ac:dyDescent="0.3"/>
    <row r="651" s="9" customFormat="1" x14ac:dyDescent="0.3"/>
    <row r="652" s="9" customFormat="1" x14ac:dyDescent="0.3"/>
    <row r="653" s="9" customFormat="1" x14ac:dyDescent="0.3"/>
    <row r="654" s="9" customFormat="1" x14ac:dyDescent="0.3"/>
    <row r="655" s="9" customFormat="1" x14ac:dyDescent="0.3"/>
    <row r="656" s="9" customFormat="1" x14ac:dyDescent="0.3"/>
    <row r="657" s="9" customFormat="1" x14ac:dyDescent="0.3"/>
    <row r="658" s="9" customFormat="1" x14ac:dyDescent="0.3"/>
    <row r="659" s="9" customFormat="1" x14ac:dyDescent="0.3"/>
    <row r="660" s="9" customFormat="1" x14ac:dyDescent="0.3"/>
    <row r="661" s="9" customFormat="1" x14ac:dyDescent="0.3"/>
    <row r="662" s="9" customFormat="1" x14ac:dyDescent="0.3"/>
    <row r="663" s="9" customFormat="1" x14ac:dyDescent="0.3"/>
    <row r="664" s="9" customFormat="1" x14ac:dyDescent="0.3"/>
    <row r="665" s="9" customFormat="1" x14ac:dyDescent="0.3"/>
    <row r="666" s="9" customFormat="1" x14ac:dyDescent="0.3"/>
    <row r="667" s="9" customFormat="1" x14ac:dyDescent="0.3"/>
    <row r="668" s="9" customFormat="1" x14ac:dyDescent="0.3"/>
    <row r="669" s="9" customFormat="1" x14ac:dyDescent="0.3"/>
    <row r="670" s="9" customFormat="1" x14ac:dyDescent="0.3"/>
    <row r="671" s="9" customFormat="1" x14ac:dyDescent="0.3"/>
    <row r="672" s="9" customFormat="1" x14ac:dyDescent="0.3"/>
    <row r="673" s="9" customFormat="1" x14ac:dyDescent="0.3"/>
    <row r="674" s="9" customFormat="1" x14ac:dyDescent="0.3"/>
    <row r="675" s="9" customFormat="1" x14ac:dyDescent="0.3"/>
    <row r="676" s="9" customFormat="1" x14ac:dyDescent="0.3"/>
    <row r="677" s="9" customFormat="1" x14ac:dyDescent="0.3"/>
    <row r="678" s="9" customFormat="1" x14ac:dyDescent="0.3"/>
    <row r="679" s="9" customFormat="1" x14ac:dyDescent="0.3"/>
    <row r="680" s="9" customFormat="1" x14ac:dyDescent="0.3"/>
    <row r="681" s="9" customFormat="1" x14ac:dyDescent="0.3"/>
    <row r="682" s="9" customFormat="1" x14ac:dyDescent="0.3"/>
    <row r="683" s="9" customFormat="1" x14ac:dyDescent="0.3"/>
    <row r="684" s="9" customFormat="1" x14ac:dyDescent="0.3"/>
    <row r="685" s="9" customFormat="1" x14ac:dyDescent="0.3"/>
    <row r="686" s="9" customFormat="1" x14ac:dyDescent="0.3"/>
    <row r="687" s="9" customFormat="1" x14ac:dyDescent="0.3"/>
    <row r="688" s="9" customFormat="1" x14ac:dyDescent="0.3"/>
    <row r="689" s="9" customFormat="1" x14ac:dyDescent="0.3"/>
    <row r="690" s="9" customFormat="1" x14ac:dyDescent="0.3"/>
    <row r="691" s="9" customFormat="1" x14ac:dyDescent="0.3"/>
    <row r="692" s="9" customFormat="1" x14ac:dyDescent="0.3"/>
    <row r="693" s="9" customFormat="1" x14ac:dyDescent="0.3"/>
    <row r="694" s="9" customFormat="1" x14ac:dyDescent="0.3"/>
    <row r="695" s="9" customFormat="1" x14ac:dyDescent="0.3"/>
    <row r="696" s="9" customFormat="1" x14ac:dyDescent="0.3"/>
    <row r="697" s="9" customFormat="1" x14ac:dyDescent="0.3"/>
    <row r="698" s="9" customFormat="1" x14ac:dyDescent="0.3"/>
    <row r="699" s="9" customFormat="1" x14ac:dyDescent="0.3"/>
    <row r="700" s="9" customFormat="1" x14ac:dyDescent="0.3"/>
    <row r="701" s="9" customFormat="1" x14ac:dyDescent="0.3"/>
    <row r="702" s="9" customFormat="1" x14ac:dyDescent="0.3"/>
    <row r="703" s="9" customFormat="1" x14ac:dyDescent="0.3"/>
    <row r="704" s="9" customFormat="1" x14ac:dyDescent="0.3"/>
    <row r="705" s="9" customFormat="1" x14ac:dyDescent="0.3"/>
    <row r="706" s="9" customFormat="1" x14ac:dyDescent="0.3"/>
    <row r="707" s="9" customFormat="1" x14ac:dyDescent="0.3"/>
    <row r="708" s="9" customFormat="1" x14ac:dyDescent="0.3"/>
    <row r="709" s="9" customFormat="1" x14ac:dyDescent="0.3"/>
    <row r="710" s="9" customFormat="1" x14ac:dyDescent="0.3"/>
    <row r="711" s="9" customFormat="1" x14ac:dyDescent="0.3"/>
    <row r="712" s="9" customFormat="1" x14ac:dyDescent="0.3"/>
    <row r="713" s="9" customFormat="1" x14ac:dyDescent="0.3"/>
    <row r="714" s="9" customFormat="1" x14ac:dyDescent="0.3"/>
    <row r="715" s="9" customFormat="1" x14ac:dyDescent="0.3"/>
    <row r="716" s="9" customFormat="1" x14ac:dyDescent="0.3"/>
    <row r="717" s="9" customFormat="1" x14ac:dyDescent="0.3"/>
    <row r="718" s="9" customFormat="1" x14ac:dyDescent="0.3"/>
    <row r="719" s="9" customFormat="1" x14ac:dyDescent="0.3"/>
    <row r="720" s="9" customFormat="1" x14ac:dyDescent="0.3"/>
    <row r="721" s="9" customFormat="1" x14ac:dyDescent="0.3"/>
    <row r="722" s="9" customFormat="1" x14ac:dyDescent="0.3"/>
    <row r="723" s="9" customFormat="1" x14ac:dyDescent="0.3"/>
    <row r="724" s="9" customFormat="1" x14ac:dyDescent="0.3"/>
    <row r="725" s="9" customFormat="1" x14ac:dyDescent="0.3"/>
    <row r="726" s="9" customFormat="1" x14ac:dyDescent="0.3"/>
    <row r="727" s="9" customFormat="1" x14ac:dyDescent="0.3"/>
    <row r="728" s="9" customFormat="1" x14ac:dyDescent="0.3"/>
    <row r="729" s="9" customFormat="1" x14ac:dyDescent="0.3"/>
    <row r="730" s="9" customFormat="1" x14ac:dyDescent="0.3"/>
    <row r="731" s="9" customFormat="1" x14ac:dyDescent="0.3"/>
    <row r="732" s="9" customFormat="1" x14ac:dyDescent="0.3"/>
    <row r="733" s="9" customFormat="1" x14ac:dyDescent="0.3"/>
    <row r="734" s="9" customFormat="1" x14ac:dyDescent="0.3"/>
    <row r="735" s="9" customFormat="1" x14ac:dyDescent="0.3"/>
    <row r="736" s="9" customFormat="1" x14ac:dyDescent="0.3"/>
    <row r="737" s="9" customFormat="1" x14ac:dyDescent="0.3"/>
    <row r="738" s="9" customFormat="1" x14ac:dyDescent="0.3"/>
    <row r="739" s="9" customFormat="1" x14ac:dyDescent="0.3"/>
    <row r="740" s="9" customFormat="1" x14ac:dyDescent="0.3"/>
    <row r="741" s="9" customFormat="1" x14ac:dyDescent="0.3"/>
    <row r="742" s="9" customFormat="1" x14ac:dyDescent="0.3"/>
    <row r="743" s="9" customFormat="1" x14ac:dyDescent="0.3"/>
    <row r="744" s="9" customFormat="1" x14ac:dyDescent="0.3"/>
    <row r="745" s="9" customFormat="1" x14ac:dyDescent="0.3"/>
    <row r="746" s="9" customFormat="1" x14ac:dyDescent="0.3"/>
    <row r="747" s="9" customFormat="1" x14ac:dyDescent="0.3"/>
    <row r="748" s="9" customFormat="1" x14ac:dyDescent="0.3"/>
    <row r="749" s="9" customFormat="1" x14ac:dyDescent="0.3"/>
    <row r="750" s="9" customFormat="1" x14ac:dyDescent="0.3"/>
    <row r="751" s="9" customFormat="1" x14ac:dyDescent="0.3"/>
    <row r="752" s="9" customFormat="1" x14ac:dyDescent="0.3"/>
    <row r="753" s="9" customFormat="1" x14ac:dyDescent="0.3"/>
    <row r="754" s="9" customFormat="1" x14ac:dyDescent="0.3"/>
    <row r="755" s="9" customFormat="1" x14ac:dyDescent="0.3"/>
    <row r="756" s="9" customFormat="1" x14ac:dyDescent="0.3"/>
    <row r="757" s="9" customFormat="1" x14ac:dyDescent="0.3"/>
    <row r="758" s="9" customFormat="1" x14ac:dyDescent="0.3"/>
    <row r="759" s="9" customFormat="1" x14ac:dyDescent="0.3"/>
    <row r="760" s="9" customFormat="1" x14ac:dyDescent="0.3"/>
    <row r="761" s="9" customFormat="1" x14ac:dyDescent="0.3"/>
    <row r="762" s="9" customFormat="1" x14ac:dyDescent="0.3"/>
    <row r="763" s="9" customFormat="1" x14ac:dyDescent="0.3"/>
    <row r="764" s="9" customFormat="1" x14ac:dyDescent="0.3"/>
    <row r="765" s="9" customFormat="1" x14ac:dyDescent="0.3"/>
    <row r="766" s="9" customFormat="1" x14ac:dyDescent="0.3"/>
    <row r="767" s="9" customFormat="1" x14ac:dyDescent="0.3"/>
    <row r="768" s="9" customFormat="1" x14ac:dyDescent="0.3"/>
    <row r="769" s="9" customFormat="1" x14ac:dyDescent="0.3"/>
    <row r="770" s="9" customFormat="1" x14ac:dyDescent="0.3"/>
    <row r="771" s="9" customFormat="1" x14ac:dyDescent="0.3"/>
    <row r="772" s="9" customFormat="1" x14ac:dyDescent="0.3"/>
    <row r="773" s="9" customFormat="1" x14ac:dyDescent="0.3"/>
    <row r="774" s="9" customFormat="1" x14ac:dyDescent="0.3"/>
    <row r="775" s="9" customFormat="1" x14ac:dyDescent="0.3"/>
    <row r="776" s="9" customFormat="1" x14ac:dyDescent="0.3"/>
    <row r="777" s="9" customFormat="1" x14ac:dyDescent="0.3"/>
    <row r="778" s="9" customFormat="1" x14ac:dyDescent="0.3"/>
    <row r="779" s="9" customFormat="1" x14ac:dyDescent="0.3"/>
    <row r="780" s="9" customFormat="1" x14ac:dyDescent="0.3"/>
    <row r="781" s="9" customFormat="1" x14ac:dyDescent="0.3"/>
    <row r="782" s="9" customFormat="1" x14ac:dyDescent="0.3"/>
    <row r="783" s="9" customFormat="1" x14ac:dyDescent="0.3"/>
    <row r="784" s="9" customFormat="1" x14ac:dyDescent="0.3"/>
    <row r="785" s="9" customFormat="1" x14ac:dyDescent="0.3"/>
    <row r="786" s="9" customFormat="1" x14ac:dyDescent="0.3"/>
    <row r="787" s="9" customFormat="1" x14ac:dyDescent="0.3"/>
    <row r="788" s="9" customFormat="1" x14ac:dyDescent="0.3"/>
    <row r="789" s="9" customFormat="1" x14ac:dyDescent="0.3"/>
    <row r="790" s="9" customFormat="1" x14ac:dyDescent="0.3"/>
    <row r="791" s="9" customFormat="1" x14ac:dyDescent="0.3"/>
    <row r="792" s="9" customFormat="1" x14ac:dyDescent="0.3"/>
    <row r="793" s="9" customFormat="1" x14ac:dyDescent="0.3"/>
    <row r="794" s="9" customFormat="1" x14ac:dyDescent="0.3"/>
    <row r="795" s="9" customFormat="1" x14ac:dyDescent="0.3"/>
    <row r="796" s="9" customFormat="1" x14ac:dyDescent="0.3"/>
    <row r="797" s="9" customFormat="1" x14ac:dyDescent="0.3"/>
    <row r="798" s="9" customFormat="1" x14ac:dyDescent="0.3"/>
    <row r="799" s="9" customFormat="1" x14ac:dyDescent="0.3"/>
    <row r="800" s="9" customFormat="1" x14ac:dyDescent="0.3"/>
    <row r="801" s="9" customFormat="1" x14ac:dyDescent="0.3"/>
    <row r="802" s="9" customFormat="1" x14ac:dyDescent="0.3"/>
    <row r="803" s="9" customFormat="1" x14ac:dyDescent="0.3"/>
    <row r="804" s="9" customFormat="1" x14ac:dyDescent="0.3"/>
    <row r="805" s="9" customFormat="1" x14ac:dyDescent="0.3"/>
    <row r="806" s="9" customFormat="1" x14ac:dyDescent="0.3"/>
    <row r="807" s="9" customFormat="1" x14ac:dyDescent="0.3"/>
    <row r="808" s="9" customFormat="1" x14ac:dyDescent="0.3"/>
    <row r="809" s="9" customFormat="1" x14ac:dyDescent="0.3"/>
    <row r="810" s="9" customFormat="1" x14ac:dyDescent="0.3"/>
    <row r="811" s="9" customFormat="1" x14ac:dyDescent="0.3"/>
    <row r="812" s="9" customFormat="1" x14ac:dyDescent="0.3"/>
    <row r="813" s="9" customFormat="1" x14ac:dyDescent="0.3"/>
    <row r="814" s="9" customFormat="1" x14ac:dyDescent="0.3"/>
    <row r="815" s="9" customFormat="1" x14ac:dyDescent="0.3"/>
    <row r="816" s="9" customFormat="1" x14ac:dyDescent="0.3"/>
    <row r="817" s="9" customFormat="1" x14ac:dyDescent="0.3"/>
    <row r="818" s="9" customFormat="1" x14ac:dyDescent="0.3"/>
    <row r="819" s="9" customFormat="1" x14ac:dyDescent="0.3"/>
    <row r="820" s="9" customFormat="1" x14ac:dyDescent="0.3"/>
    <row r="821" s="9" customFormat="1" x14ac:dyDescent="0.3"/>
    <row r="822" s="9" customFormat="1" x14ac:dyDescent="0.3"/>
    <row r="823" s="9" customFormat="1" x14ac:dyDescent="0.3"/>
    <row r="824" s="9" customFormat="1" x14ac:dyDescent="0.3"/>
    <row r="825" s="9" customFormat="1" x14ac:dyDescent="0.3"/>
    <row r="826" s="9" customFormat="1" x14ac:dyDescent="0.3"/>
    <row r="827" s="9" customFormat="1" x14ac:dyDescent="0.3"/>
    <row r="828" s="9" customFormat="1" x14ac:dyDescent="0.3"/>
    <row r="829" s="9" customFormat="1" x14ac:dyDescent="0.3"/>
    <row r="830" s="9" customFormat="1" x14ac:dyDescent="0.3"/>
    <row r="831" s="9" customFormat="1" x14ac:dyDescent="0.3"/>
    <row r="832" s="9" customFormat="1" x14ac:dyDescent="0.3"/>
    <row r="833" s="9" customFormat="1" x14ac:dyDescent="0.3"/>
    <row r="834" s="9" customFormat="1" x14ac:dyDescent="0.3"/>
    <row r="835" s="9" customFormat="1" x14ac:dyDescent="0.3"/>
    <row r="836" s="9" customFormat="1" x14ac:dyDescent="0.3"/>
    <row r="837" s="9" customFormat="1" x14ac:dyDescent="0.3"/>
    <row r="838" s="9" customFormat="1" x14ac:dyDescent="0.3"/>
    <row r="839" s="9" customFormat="1" x14ac:dyDescent="0.3"/>
    <row r="840" s="9" customFormat="1" x14ac:dyDescent="0.3"/>
    <row r="841" s="9" customFormat="1" x14ac:dyDescent="0.3"/>
    <row r="842" s="9" customFormat="1" x14ac:dyDescent="0.3"/>
    <row r="843" s="9" customFormat="1" x14ac:dyDescent="0.3"/>
    <row r="844" s="9" customFormat="1" x14ac:dyDescent="0.3"/>
    <row r="845" s="9" customFormat="1" x14ac:dyDescent="0.3"/>
    <row r="846" s="9" customFormat="1" x14ac:dyDescent="0.3"/>
    <row r="847" s="9" customFormat="1" x14ac:dyDescent="0.3"/>
    <row r="848" s="9" customFormat="1" x14ac:dyDescent="0.3"/>
    <row r="849" s="9" customFormat="1" x14ac:dyDescent="0.3"/>
    <row r="850" s="9" customFormat="1" x14ac:dyDescent="0.3"/>
    <row r="851" s="9" customFormat="1" x14ac:dyDescent="0.3"/>
    <row r="852" s="9" customFormat="1" x14ac:dyDescent="0.3"/>
    <row r="853" s="9" customFormat="1" x14ac:dyDescent="0.3"/>
    <row r="854" s="9" customFormat="1" x14ac:dyDescent="0.3"/>
    <row r="855" s="9" customFormat="1" x14ac:dyDescent="0.3"/>
    <row r="856" s="9" customFormat="1" x14ac:dyDescent="0.3"/>
    <row r="857" s="9" customFormat="1" x14ac:dyDescent="0.3"/>
    <row r="858" s="9" customFormat="1" x14ac:dyDescent="0.3"/>
    <row r="859" s="9" customFormat="1" x14ac:dyDescent="0.3"/>
    <row r="860" s="9" customFormat="1" x14ac:dyDescent="0.3"/>
    <row r="861" s="9" customFormat="1" x14ac:dyDescent="0.3"/>
    <row r="862" s="9" customFormat="1" x14ac:dyDescent="0.3"/>
    <row r="863" s="9" customFormat="1" x14ac:dyDescent="0.3"/>
    <row r="864" s="9" customFormat="1" x14ac:dyDescent="0.3"/>
    <row r="865" s="9" customFormat="1" x14ac:dyDescent="0.3"/>
    <row r="866" s="9" customFormat="1" x14ac:dyDescent="0.3"/>
    <row r="867" s="9" customFormat="1" x14ac:dyDescent="0.3"/>
    <row r="868" s="9" customFormat="1" x14ac:dyDescent="0.3"/>
    <row r="869" s="9" customFormat="1" x14ac:dyDescent="0.3"/>
    <row r="870" s="9" customFormat="1" x14ac:dyDescent="0.3"/>
    <row r="871" s="9" customFormat="1" x14ac:dyDescent="0.3"/>
    <row r="872" s="9" customFormat="1" x14ac:dyDescent="0.3"/>
    <row r="873" s="9" customFormat="1" x14ac:dyDescent="0.3"/>
    <row r="874" s="9" customFormat="1" x14ac:dyDescent="0.3"/>
    <row r="875" s="9" customFormat="1" x14ac:dyDescent="0.3"/>
    <row r="876" s="9" customFormat="1" x14ac:dyDescent="0.3"/>
    <row r="877" s="9" customFormat="1" x14ac:dyDescent="0.3"/>
    <row r="878" s="9" customFormat="1" x14ac:dyDescent="0.3"/>
    <row r="879" s="9" customFormat="1" x14ac:dyDescent="0.3"/>
    <row r="880" s="9" customFormat="1" x14ac:dyDescent="0.3"/>
    <row r="881" s="9" customFormat="1" x14ac:dyDescent="0.3"/>
    <row r="882" s="9" customFormat="1" x14ac:dyDescent="0.3"/>
    <row r="883" s="9" customFormat="1" x14ac:dyDescent="0.3"/>
    <row r="884" s="9" customFormat="1" x14ac:dyDescent="0.3"/>
    <row r="885" s="9" customFormat="1" x14ac:dyDescent="0.3"/>
    <row r="886" s="9" customFormat="1" x14ac:dyDescent="0.3"/>
    <row r="887" s="9" customFormat="1" x14ac:dyDescent="0.3"/>
    <row r="888" s="9" customFormat="1" x14ac:dyDescent="0.3"/>
    <row r="889" s="9" customFormat="1" x14ac:dyDescent="0.3"/>
    <row r="890" s="9" customFormat="1" x14ac:dyDescent="0.3"/>
    <row r="891" s="9" customFormat="1" x14ac:dyDescent="0.3"/>
    <row r="892" s="9" customFormat="1" x14ac:dyDescent="0.3"/>
    <row r="893" s="9" customFormat="1" x14ac:dyDescent="0.3"/>
    <row r="894" s="9" customFormat="1" x14ac:dyDescent="0.3"/>
    <row r="895" s="9" customFormat="1" x14ac:dyDescent="0.3"/>
    <row r="896" s="9" customFormat="1" x14ac:dyDescent="0.3"/>
    <row r="897" s="9" customFormat="1" x14ac:dyDescent="0.3"/>
    <row r="898" s="9" customFormat="1" x14ac:dyDescent="0.3"/>
    <row r="899" s="9" customFormat="1" x14ac:dyDescent="0.3"/>
    <row r="900" s="9" customFormat="1" x14ac:dyDescent="0.3"/>
    <row r="901" s="9" customFormat="1" x14ac:dyDescent="0.3"/>
    <row r="902" s="9" customFormat="1" x14ac:dyDescent="0.3"/>
    <row r="903" s="9" customFormat="1" x14ac:dyDescent="0.3"/>
    <row r="904" s="9" customFormat="1" x14ac:dyDescent="0.3"/>
    <row r="905" s="9" customFormat="1" x14ac:dyDescent="0.3"/>
    <row r="906" s="9" customFormat="1" x14ac:dyDescent="0.3"/>
    <row r="907" s="9" customFormat="1" x14ac:dyDescent="0.3"/>
    <row r="908" s="9" customFormat="1" x14ac:dyDescent="0.3"/>
    <row r="909" s="9" customFormat="1" x14ac:dyDescent="0.3"/>
    <row r="910" s="9" customFormat="1" x14ac:dyDescent="0.3"/>
    <row r="911" s="9" customFormat="1" x14ac:dyDescent="0.3"/>
    <row r="912" s="9" customFormat="1" x14ac:dyDescent="0.3"/>
    <row r="913" s="9" customFormat="1" x14ac:dyDescent="0.3"/>
    <row r="914" s="9" customFormat="1" x14ac:dyDescent="0.3"/>
    <row r="915" s="9" customFormat="1" x14ac:dyDescent="0.3"/>
    <row r="916" s="9" customFormat="1" x14ac:dyDescent="0.3"/>
    <row r="917" s="9" customFormat="1" x14ac:dyDescent="0.3"/>
    <row r="918" s="9" customFormat="1" x14ac:dyDescent="0.3"/>
    <row r="919" s="9" customFormat="1" x14ac:dyDescent="0.3"/>
    <row r="920" s="9" customFormat="1" x14ac:dyDescent="0.3"/>
    <row r="921" s="9" customFormat="1" x14ac:dyDescent="0.3"/>
    <row r="922" s="9" customFormat="1" x14ac:dyDescent="0.3"/>
    <row r="923" s="9" customFormat="1" x14ac:dyDescent="0.3"/>
    <row r="924" s="9" customFormat="1" x14ac:dyDescent="0.3"/>
    <row r="925" s="9" customFormat="1" x14ac:dyDescent="0.3"/>
    <row r="926" s="9" customFormat="1" x14ac:dyDescent="0.3"/>
    <row r="927" s="9" customFormat="1" x14ac:dyDescent="0.3"/>
    <row r="928" s="9" customFormat="1" x14ac:dyDescent="0.3"/>
    <row r="929" s="9" customFormat="1" x14ac:dyDescent="0.3"/>
    <row r="930" s="9" customFormat="1" x14ac:dyDescent="0.3"/>
    <row r="931" s="9" customFormat="1" x14ac:dyDescent="0.3"/>
    <row r="932" s="9" customFormat="1" x14ac:dyDescent="0.3"/>
    <row r="933" s="9" customFormat="1" x14ac:dyDescent="0.3"/>
    <row r="934" s="9" customFormat="1" x14ac:dyDescent="0.3"/>
    <row r="935" s="9" customFormat="1" x14ac:dyDescent="0.3"/>
    <row r="936" s="9" customFormat="1" x14ac:dyDescent="0.3"/>
    <row r="937" s="9" customFormat="1" x14ac:dyDescent="0.3"/>
    <row r="938" s="9" customFormat="1" x14ac:dyDescent="0.3"/>
    <row r="939" s="9" customFormat="1" x14ac:dyDescent="0.3"/>
    <row r="940" s="9" customFormat="1" x14ac:dyDescent="0.3"/>
    <row r="941" s="9" customFormat="1" x14ac:dyDescent="0.3"/>
    <row r="942" s="9" customFormat="1" x14ac:dyDescent="0.3"/>
    <row r="943" s="9" customFormat="1" x14ac:dyDescent="0.3"/>
    <row r="944" s="9" customFormat="1" x14ac:dyDescent="0.3"/>
    <row r="945" s="9" customFormat="1" x14ac:dyDescent="0.3"/>
    <row r="946" s="9" customFormat="1" x14ac:dyDescent="0.3"/>
    <row r="947" s="9" customFormat="1" x14ac:dyDescent="0.3"/>
    <row r="948" s="9" customFormat="1" x14ac:dyDescent="0.3"/>
    <row r="949" s="9" customFormat="1" x14ac:dyDescent="0.3"/>
    <row r="950" s="9" customFormat="1" x14ac:dyDescent="0.3"/>
    <row r="951" s="9" customFormat="1" x14ac:dyDescent="0.3"/>
    <row r="952" s="9" customFormat="1" x14ac:dyDescent="0.3"/>
    <row r="953" s="9" customFormat="1" x14ac:dyDescent="0.3"/>
    <row r="954" s="9" customFormat="1" x14ac:dyDescent="0.3"/>
    <row r="955" s="9" customFormat="1" x14ac:dyDescent="0.3"/>
    <row r="956" s="9" customFormat="1" x14ac:dyDescent="0.3"/>
    <row r="957" s="9" customFormat="1" x14ac:dyDescent="0.3"/>
    <row r="958" s="9" customFormat="1" x14ac:dyDescent="0.3"/>
    <row r="959" s="9" customFormat="1" x14ac:dyDescent="0.3"/>
    <row r="960" s="9" customFormat="1" x14ac:dyDescent="0.3"/>
    <row r="961" s="9" customFormat="1" x14ac:dyDescent="0.3"/>
    <row r="962" s="9" customFormat="1" x14ac:dyDescent="0.3"/>
    <row r="963" s="9" customFormat="1" x14ac:dyDescent="0.3"/>
    <row r="964" s="9" customFormat="1" x14ac:dyDescent="0.3"/>
    <row r="965" s="9" customFormat="1" x14ac:dyDescent="0.3"/>
    <row r="966" s="9" customFormat="1" x14ac:dyDescent="0.3"/>
    <row r="967" s="9" customFormat="1" x14ac:dyDescent="0.3"/>
    <row r="968" s="9" customFormat="1" x14ac:dyDescent="0.3"/>
    <row r="969" s="9" customFormat="1" x14ac:dyDescent="0.3"/>
    <row r="970" s="9" customFormat="1" x14ac:dyDescent="0.3"/>
    <row r="971" s="9" customFormat="1" x14ac:dyDescent="0.3"/>
    <row r="972" s="9" customFormat="1" x14ac:dyDescent="0.3"/>
    <row r="973" s="9" customFormat="1" x14ac:dyDescent="0.3"/>
    <row r="974" s="9" customFormat="1" x14ac:dyDescent="0.3"/>
    <row r="975" s="9" customFormat="1" x14ac:dyDescent="0.3"/>
    <row r="976" s="9" customFormat="1" x14ac:dyDescent="0.3"/>
    <row r="977" s="9" customFormat="1" x14ac:dyDescent="0.3"/>
    <row r="978" s="9" customFormat="1" x14ac:dyDescent="0.3"/>
    <row r="979" s="9" customFormat="1" x14ac:dyDescent="0.3"/>
    <row r="980" s="9" customFormat="1" x14ac:dyDescent="0.3"/>
    <row r="981" s="9" customFormat="1" x14ac:dyDescent="0.3"/>
    <row r="982" s="9" customFormat="1" x14ac:dyDescent="0.3"/>
    <row r="983" s="9" customFormat="1" x14ac:dyDescent="0.3"/>
    <row r="984" s="9" customFormat="1" x14ac:dyDescent="0.3"/>
    <row r="985" s="9" customFormat="1" x14ac:dyDescent="0.3"/>
    <row r="986" s="9" customFormat="1" x14ac:dyDescent="0.3"/>
    <row r="987" s="9" customFormat="1" x14ac:dyDescent="0.3"/>
    <row r="988" s="9" customFormat="1" x14ac:dyDescent="0.3"/>
    <row r="989" s="9" customFormat="1" x14ac:dyDescent="0.3"/>
    <row r="990" s="9" customFormat="1" x14ac:dyDescent="0.3"/>
    <row r="991" s="9" customFormat="1" x14ac:dyDescent="0.3"/>
    <row r="992" s="9" customFormat="1" x14ac:dyDescent="0.3"/>
    <row r="993" s="9" customFormat="1" x14ac:dyDescent="0.3"/>
    <row r="994" s="9" customFormat="1" x14ac:dyDescent="0.3"/>
    <row r="995" s="9" customFormat="1" x14ac:dyDescent="0.3"/>
    <row r="996" s="9" customFormat="1" x14ac:dyDescent="0.3"/>
    <row r="997" s="9" customFormat="1" x14ac:dyDescent="0.3"/>
    <row r="998" s="9" customFormat="1" x14ac:dyDescent="0.3"/>
    <row r="999" s="9" customFormat="1" x14ac:dyDescent="0.3"/>
    <row r="1000" s="9" customFormat="1" x14ac:dyDescent="0.3"/>
    <row r="1001" s="9" customFormat="1" x14ac:dyDescent="0.3"/>
    <row r="1002" s="9" customFormat="1" x14ac:dyDescent="0.3"/>
    <row r="1003" s="9" customFormat="1" x14ac:dyDescent="0.3"/>
    <row r="1004" s="9" customFormat="1" x14ac:dyDescent="0.3"/>
    <row r="1005" s="9" customFormat="1" x14ac:dyDescent="0.3"/>
    <row r="1006" s="9" customFormat="1" x14ac:dyDescent="0.3"/>
    <row r="1007" s="9" customFormat="1" x14ac:dyDescent="0.3"/>
    <row r="1008" s="9" customFormat="1" x14ac:dyDescent="0.3"/>
    <row r="1009" s="9" customFormat="1" x14ac:dyDescent="0.3"/>
    <row r="1010" s="9" customFormat="1" x14ac:dyDescent="0.3"/>
    <row r="1011" s="9" customFormat="1" x14ac:dyDescent="0.3"/>
    <row r="1012" s="9" customFormat="1" x14ac:dyDescent="0.3"/>
    <row r="1013" s="9" customFormat="1" x14ac:dyDescent="0.3"/>
    <row r="1014" s="9" customFormat="1" x14ac:dyDescent="0.3"/>
    <row r="1015" s="9" customFormat="1" x14ac:dyDescent="0.3"/>
    <row r="1016" s="9" customFormat="1" x14ac:dyDescent="0.3"/>
    <row r="1017" s="9" customFormat="1" x14ac:dyDescent="0.3"/>
    <row r="1018" s="9" customFormat="1" x14ac:dyDescent="0.3"/>
    <row r="1019" s="9" customFormat="1" x14ac:dyDescent="0.3"/>
    <row r="1020" s="9" customFormat="1" x14ac:dyDescent="0.3"/>
    <row r="1021" s="9" customFormat="1" x14ac:dyDescent="0.3"/>
    <row r="1022" s="9" customFormat="1" x14ac:dyDescent="0.3"/>
    <row r="1023" s="9" customFormat="1" x14ac:dyDescent="0.3"/>
    <row r="1024" s="9" customFormat="1" x14ac:dyDescent="0.3"/>
    <row r="1025" s="9" customFormat="1" x14ac:dyDescent="0.3"/>
    <row r="1026" s="9" customFormat="1" x14ac:dyDescent="0.3"/>
    <row r="1027" s="9" customFormat="1" x14ac:dyDescent="0.3"/>
    <row r="1028" s="9" customFormat="1" x14ac:dyDescent="0.3"/>
    <row r="1029" s="9" customFormat="1" x14ac:dyDescent="0.3"/>
    <row r="1030" s="9" customFormat="1" x14ac:dyDescent="0.3"/>
    <row r="1031" s="9" customFormat="1" x14ac:dyDescent="0.3"/>
    <row r="1032" s="9" customFormat="1" x14ac:dyDescent="0.3"/>
    <row r="1033" s="9" customFormat="1" x14ac:dyDescent="0.3"/>
    <row r="1034" s="9" customFormat="1" x14ac:dyDescent="0.3"/>
    <row r="1035" s="9" customFormat="1" x14ac:dyDescent="0.3"/>
    <row r="1036" s="9" customFormat="1" x14ac:dyDescent="0.3"/>
    <row r="1037" s="9" customFormat="1" x14ac:dyDescent="0.3"/>
    <row r="1038" s="9" customFormat="1" x14ac:dyDescent="0.3"/>
    <row r="1039" s="9" customFormat="1" x14ac:dyDescent="0.3"/>
    <row r="1040" s="9" customFormat="1" x14ac:dyDescent="0.3"/>
    <row r="1041" s="9" customFormat="1" x14ac:dyDescent="0.3"/>
    <row r="1042" s="9" customFormat="1" x14ac:dyDescent="0.3"/>
    <row r="1043" s="9" customFormat="1" x14ac:dyDescent="0.3"/>
    <row r="1044" s="9" customFormat="1" x14ac:dyDescent="0.3"/>
    <row r="1045" s="9" customFormat="1" x14ac:dyDescent="0.3"/>
    <row r="1046" s="9" customFormat="1" x14ac:dyDescent="0.3"/>
    <row r="1047" s="9" customFormat="1" x14ac:dyDescent="0.3"/>
    <row r="1048" s="9" customFormat="1" x14ac:dyDescent="0.3"/>
    <row r="1049" s="9" customFormat="1" x14ac:dyDescent="0.3"/>
    <row r="1050" s="9" customFormat="1" x14ac:dyDescent="0.3"/>
    <row r="1051" s="9" customFormat="1" x14ac:dyDescent="0.3"/>
    <row r="1052" s="9" customFormat="1" x14ac:dyDescent="0.3"/>
    <row r="1053" s="9" customFormat="1" x14ac:dyDescent="0.3"/>
    <row r="1054" s="9" customFormat="1" x14ac:dyDescent="0.3"/>
    <row r="1055" s="9" customFormat="1" x14ac:dyDescent="0.3"/>
    <row r="1056" s="9" customFormat="1" x14ac:dyDescent="0.3"/>
    <row r="1057" s="9" customFormat="1" x14ac:dyDescent="0.3"/>
    <row r="1058" s="9" customFormat="1" x14ac:dyDescent="0.3"/>
    <row r="1059" s="9" customFormat="1" x14ac:dyDescent="0.3"/>
    <row r="1060" s="9" customFormat="1" x14ac:dyDescent="0.3"/>
    <row r="1061" s="9" customFormat="1" x14ac:dyDescent="0.3"/>
    <row r="1062" s="9" customFormat="1" x14ac:dyDescent="0.3"/>
    <row r="1063" s="9" customFormat="1" x14ac:dyDescent="0.3"/>
    <row r="1064" s="9" customFormat="1" x14ac:dyDescent="0.3"/>
    <row r="1065" s="9" customFormat="1" x14ac:dyDescent="0.3"/>
    <row r="1066" s="9" customFormat="1" x14ac:dyDescent="0.3"/>
    <row r="1067" s="9" customFormat="1" x14ac:dyDescent="0.3"/>
    <row r="1068" s="9" customFormat="1" x14ac:dyDescent="0.3"/>
    <row r="1069" s="9" customFormat="1" x14ac:dyDescent="0.3"/>
    <row r="1070" s="9" customFormat="1" x14ac:dyDescent="0.3"/>
    <row r="1071" s="9" customFormat="1" x14ac:dyDescent="0.3"/>
    <row r="1072" s="9" customFormat="1" x14ac:dyDescent="0.3"/>
    <row r="1073" s="9" customFormat="1" x14ac:dyDescent="0.3"/>
    <row r="1074" s="9" customFormat="1" x14ac:dyDescent="0.3"/>
    <row r="1075" s="9" customFormat="1" x14ac:dyDescent="0.3"/>
    <row r="1076" s="9" customFormat="1" x14ac:dyDescent="0.3"/>
    <row r="1077" s="9" customFormat="1" x14ac:dyDescent="0.3"/>
    <row r="1078" s="9" customFormat="1" x14ac:dyDescent="0.3"/>
    <row r="1079" s="9" customFormat="1" x14ac:dyDescent="0.3"/>
    <row r="1080" s="9" customFormat="1" x14ac:dyDescent="0.3"/>
    <row r="1081" s="9" customFormat="1" x14ac:dyDescent="0.3"/>
    <row r="1082" s="9" customFormat="1" x14ac:dyDescent="0.3"/>
    <row r="1083" s="9" customFormat="1" x14ac:dyDescent="0.3"/>
    <row r="1084" s="9" customFormat="1" x14ac:dyDescent="0.3"/>
    <row r="1085" s="9" customFormat="1" x14ac:dyDescent="0.3"/>
    <row r="1086" s="9" customFormat="1" x14ac:dyDescent="0.3"/>
    <row r="1087" s="9" customFormat="1" x14ac:dyDescent="0.3"/>
    <row r="1088" s="9" customFormat="1" x14ac:dyDescent="0.3"/>
    <row r="1089" s="9" customFormat="1" x14ac:dyDescent="0.3"/>
    <row r="1090" s="9" customFormat="1" x14ac:dyDescent="0.3"/>
    <row r="1091" s="9" customFormat="1" x14ac:dyDescent="0.3"/>
    <row r="1092" s="9" customFormat="1" x14ac:dyDescent="0.3"/>
    <row r="1093" s="9" customFormat="1" x14ac:dyDescent="0.3"/>
    <row r="1094" s="9" customFormat="1" x14ac:dyDescent="0.3"/>
    <row r="1095" s="9" customFormat="1" x14ac:dyDescent="0.3"/>
    <row r="1096" s="9" customFormat="1" x14ac:dyDescent="0.3"/>
    <row r="1097" s="9" customFormat="1" x14ac:dyDescent="0.3"/>
    <row r="1098" s="9" customFormat="1" x14ac:dyDescent="0.3"/>
    <row r="1099" s="9" customFormat="1" x14ac:dyDescent="0.3"/>
    <row r="1100" s="9" customFormat="1" x14ac:dyDescent="0.3"/>
    <row r="1101" s="9" customFormat="1" x14ac:dyDescent="0.3"/>
    <row r="1102" s="9" customFormat="1" x14ac:dyDescent="0.3"/>
    <row r="1103" s="9" customFormat="1" x14ac:dyDescent="0.3"/>
    <row r="1104" s="9" customFormat="1" x14ac:dyDescent="0.3"/>
    <row r="1105" s="9" customFormat="1" x14ac:dyDescent="0.3"/>
    <row r="1106" s="9" customFormat="1" x14ac:dyDescent="0.3"/>
    <row r="1107" s="9" customFormat="1" x14ac:dyDescent="0.3"/>
    <row r="1108" s="9" customFormat="1" x14ac:dyDescent="0.3"/>
    <row r="1109" s="9" customFormat="1" x14ac:dyDescent="0.3"/>
    <row r="1110" s="9" customFormat="1" x14ac:dyDescent="0.3"/>
    <row r="1111" s="9" customFormat="1" x14ac:dyDescent="0.3"/>
    <row r="1112" s="9" customFormat="1" x14ac:dyDescent="0.3"/>
    <row r="1113" s="9" customFormat="1" x14ac:dyDescent="0.3"/>
    <row r="1114" s="9" customFormat="1" x14ac:dyDescent="0.3"/>
    <row r="1115" s="9" customFormat="1" x14ac:dyDescent="0.3"/>
    <row r="1116" s="9" customFormat="1" x14ac:dyDescent="0.3"/>
    <row r="1117" s="9" customFormat="1" x14ac:dyDescent="0.3"/>
    <row r="1118" s="9" customFormat="1" x14ac:dyDescent="0.3"/>
    <row r="1119" s="9" customFormat="1" x14ac:dyDescent="0.3"/>
    <row r="1120" s="9" customFormat="1" x14ac:dyDescent="0.3"/>
    <row r="1121" s="9" customFormat="1" x14ac:dyDescent="0.3"/>
    <row r="1122" s="9" customFormat="1" x14ac:dyDescent="0.3"/>
    <row r="1123" s="9" customFormat="1" x14ac:dyDescent="0.3"/>
    <row r="1124" s="9" customFormat="1" x14ac:dyDescent="0.3"/>
    <row r="1125" s="9" customFormat="1" x14ac:dyDescent="0.3"/>
    <row r="1126" s="9" customFormat="1" x14ac:dyDescent="0.3"/>
    <row r="1127" s="9" customFormat="1" x14ac:dyDescent="0.3"/>
    <row r="1128" s="9" customFormat="1" x14ac:dyDescent="0.3"/>
    <row r="1129" s="9" customFormat="1" x14ac:dyDescent="0.3"/>
    <row r="1130" s="9" customFormat="1" x14ac:dyDescent="0.3"/>
    <row r="1131" s="9" customFormat="1" x14ac:dyDescent="0.3"/>
    <row r="1132" s="9" customFormat="1" x14ac:dyDescent="0.3"/>
    <row r="1133" s="9" customFormat="1" x14ac:dyDescent="0.3"/>
    <row r="1134" s="9" customFormat="1" x14ac:dyDescent="0.3"/>
    <row r="1135" s="9" customFormat="1" x14ac:dyDescent="0.3"/>
    <row r="1136" s="9" customFormat="1" x14ac:dyDescent="0.3"/>
    <row r="1137" s="9" customFormat="1" x14ac:dyDescent="0.3"/>
    <row r="1138" s="9" customFormat="1" x14ac:dyDescent="0.3"/>
    <row r="1139" s="9" customFormat="1" x14ac:dyDescent="0.3"/>
    <row r="1140" s="9" customFormat="1" x14ac:dyDescent="0.3"/>
    <row r="1141" s="9" customFormat="1" x14ac:dyDescent="0.3"/>
    <row r="1142" s="9" customFormat="1" x14ac:dyDescent="0.3"/>
    <row r="1143" s="9" customFormat="1" x14ac:dyDescent="0.3"/>
    <row r="1144" s="9" customFormat="1" x14ac:dyDescent="0.3"/>
    <row r="1145" s="9" customFormat="1" x14ac:dyDescent="0.3"/>
    <row r="1146" s="9" customFormat="1" x14ac:dyDescent="0.3"/>
    <row r="1147" s="9" customFormat="1" x14ac:dyDescent="0.3"/>
    <row r="1148" s="9" customFormat="1" x14ac:dyDescent="0.3"/>
    <row r="1149" s="9" customFormat="1" x14ac:dyDescent="0.3"/>
    <row r="1150" s="9" customFormat="1" x14ac:dyDescent="0.3"/>
    <row r="1151" s="9" customFormat="1" x14ac:dyDescent="0.3"/>
    <row r="1152" s="9" customFormat="1" x14ac:dyDescent="0.3"/>
    <row r="1153" s="9" customFormat="1" x14ac:dyDescent="0.3"/>
    <row r="1154" s="9" customFormat="1" x14ac:dyDescent="0.3"/>
    <row r="1155" s="9" customFormat="1" x14ac:dyDescent="0.3"/>
    <row r="1156" s="9" customFormat="1" x14ac:dyDescent="0.3"/>
    <row r="1157" s="9" customFormat="1" x14ac:dyDescent="0.3"/>
    <row r="1158" s="9" customFormat="1" x14ac:dyDescent="0.3"/>
    <row r="1159" s="9" customFormat="1" x14ac:dyDescent="0.3"/>
    <row r="1160" s="9" customFormat="1" x14ac:dyDescent="0.3"/>
    <row r="1161" s="9" customFormat="1" x14ac:dyDescent="0.3"/>
    <row r="1162" s="9" customFormat="1" x14ac:dyDescent="0.3"/>
    <row r="1163" s="9" customFormat="1" x14ac:dyDescent="0.3"/>
    <row r="1164" s="9" customFormat="1" x14ac:dyDescent="0.3"/>
    <row r="1165" s="9" customFormat="1" x14ac:dyDescent="0.3"/>
    <row r="1166" s="9" customFormat="1" x14ac:dyDescent="0.3"/>
    <row r="1167" s="9" customFormat="1" x14ac:dyDescent="0.3"/>
    <row r="1168" s="9" customFormat="1" x14ac:dyDescent="0.3"/>
    <row r="1169" s="9" customFormat="1" x14ac:dyDescent="0.3"/>
    <row r="1170" s="9" customFormat="1" x14ac:dyDescent="0.3"/>
    <row r="1171" s="9" customFormat="1" x14ac:dyDescent="0.3"/>
    <row r="1172" s="9" customFormat="1" x14ac:dyDescent="0.3"/>
    <row r="1173" s="9" customFormat="1" x14ac:dyDescent="0.3"/>
    <row r="1174" s="9" customFormat="1" x14ac:dyDescent="0.3"/>
    <row r="1175" s="9" customFormat="1" x14ac:dyDescent="0.3"/>
    <row r="1176" s="9" customFormat="1" x14ac:dyDescent="0.3"/>
    <row r="1177" s="9" customFormat="1" x14ac:dyDescent="0.3"/>
    <row r="1178" s="9" customFormat="1" x14ac:dyDescent="0.3"/>
    <row r="1179" s="9" customFormat="1" x14ac:dyDescent="0.3"/>
    <row r="1180" s="9" customFormat="1" x14ac:dyDescent="0.3"/>
    <row r="1181" s="9" customFormat="1" x14ac:dyDescent="0.3"/>
    <row r="1182" s="9" customFormat="1" x14ac:dyDescent="0.3"/>
    <row r="1183" s="9" customFormat="1" x14ac:dyDescent="0.3"/>
    <row r="1184" s="9" customFormat="1" x14ac:dyDescent="0.3"/>
    <row r="1185" s="9" customFormat="1" x14ac:dyDescent="0.3"/>
    <row r="1186" s="9" customFormat="1" x14ac:dyDescent="0.3"/>
    <row r="1187" s="9" customFormat="1" x14ac:dyDescent="0.3"/>
    <row r="1188" s="9" customFormat="1" x14ac:dyDescent="0.3"/>
    <row r="1189" s="9" customFormat="1" x14ac:dyDescent="0.3"/>
    <row r="1190" s="9" customFormat="1" x14ac:dyDescent="0.3"/>
    <row r="1191" s="9" customFormat="1" x14ac:dyDescent="0.3"/>
    <row r="1192" s="9" customFormat="1" x14ac:dyDescent="0.3"/>
    <row r="1193" s="9" customFormat="1" x14ac:dyDescent="0.3"/>
    <row r="1194" s="9" customFormat="1" x14ac:dyDescent="0.3"/>
    <row r="1195" s="9" customFormat="1" x14ac:dyDescent="0.3"/>
    <row r="1196" s="9" customFormat="1" x14ac:dyDescent="0.3"/>
    <row r="1197" s="9" customFormat="1" x14ac:dyDescent="0.3"/>
    <row r="1198" s="9" customFormat="1" x14ac:dyDescent="0.3"/>
    <row r="1199" s="9" customFormat="1" x14ac:dyDescent="0.3"/>
    <row r="1200" s="9" customFormat="1" x14ac:dyDescent="0.3"/>
    <row r="1201" s="9" customFormat="1" x14ac:dyDescent="0.3"/>
    <row r="1202" s="9" customFormat="1" x14ac:dyDescent="0.3"/>
    <row r="1203" s="9" customFormat="1" x14ac:dyDescent="0.3"/>
    <row r="1204" s="9" customFormat="1" x14ac:dyDescent="0.3"/>
    <row r="1205" s="9" customFormat="1" x14ac:dyDescent="0.3"/>
    <row r="1206" s="9" customFormat="1" x14ac:dyDescent="0.3"/>
    <row r="1207" s="9" customFormat="1" x14ac:dyDescent="0.3"/>
    <row r="1208" s="9" customFormat="1" x14ac:dyDescent="0.3"/>
    <row r="1209" s="9" customFormat="1" x14ac:dyDescent="0.3"/>
    <row r="1210" s="9" customFormat="1" x14ac:dyDescent="0.3"/>
    <row r="1211" s="9" customFormat="1" x14ac:dyDescent="0.3"/>
    <row r="1212" s="9" customFormat="1" x14ac:dyDescent="0.3"/>
    <row r="1213" s="9" customFormat="1" x14ac:dyDescent="0.3"/>
    <row r="1214" s="9" customFormat="1" x14ac:dyDescent="0.3"/>
    <row r="1215" s="9" customFormat="1" x14ac:dyDescent="0.3"/>
    <row r="1216" s="9" customFormat="1" x14ac:dyDescent="0.3"/>
    <row r="1217" s="9" customFormat="1" x14ac:dyDescent="0.3"/>
    <row r="1218" s="9" customFormat="1" x14ac:dyDescent="0.3"/>
    <row r="1219" s="9" customFormat="1" x14ac:dyDescent="0.3"/>
    <row r="1220" s="9" customFormat="1" x14ac:dyDescent="0.3"/>
    <row r="1221" s="9" customFormat="1" x14ac:dyDescent="0.3"/>
    <row r="1222" s="9" customFormat="1" x14ac:dyDescent="0.3"/>
    <row r="1223" s="9" customFormat="1" x14ac:dyDescent="0.3"/>
    <row r="1224" s="9" customFormat="1" x14ac:dyDescent="0.3"/>
    <row r="1225" s="9" customFormat="1" x14ac:dyDescent="0.3"/>
    <row r="1226" s="9" customFormat="1" x14ac:dyDescent="0.3"/>
    <row r="1227" s="9" customFormat="1" x14ac:dyDescent="0.3"/>
    <row r="1228" s="9" customFormat="1" x14ac:dyDescent="0.3"/>
    <row r="1229" s="9" customFormat="1" x14ac:dyDescent="0.3"/>
    <row r="1230" s="9" customFormat="1" x14ac:dyDescent="0.3"/>
    <row r="1231" s="9" customFormat="1" x14ac:dyDescent="0.3"/>
    <row r="1232" s="9" customFormat="1" x14ac:dyDescent="0.3"/>
    <row r="1233" s="9" customFormat="1" x14ac:dyDescent="0.3"/>
    <row r="1234" s="9" customFormat="1" x14ac:dyDescent="0.3"/>
    <row r="1235" s="9" customFormat="1" x14ac:dyDescent="0.3"/>
    <row r="1236" s="9" customFormat="1" x14ac:dyDescent="0.3"/>
    <row r="1237" s="9" customFormat="1" x14ac:dyDescent="0.3"/>
    <row r="1238" s="9" customFormat="1" x14ac:dyDescent="0.3"/>
    <row r="1239" s="9" customFormat="1" x14ac:dyDescent="0.3"/>
    <row r="1240" s="9" customFormat="1" x14ac:dyDescent="0.3"/>
    <row r="1241" s="9" customFormat="1" x14ac:dyDescent="0.3"/>
    <row r="1242" s="9" customFormat="1" x14ac:dyDescent="0.3"/>
    <row r="1243" s="9" customFormat="1" x14ac:dyDescent="0.3"/>
    <row r="1244" s="9" customFormat="1" x14ac:dyDescent="0.3"/>
    <row r="1245" s="9" customFormat="1" x14ac:dyDescent="0.3"/>
    <row r="1246" s="9" customFormat="1" x14ac:dyDescent="0.3"/>
    <row r="1247" s="9" customFormat="1" x14ac:dyDescent="0.3"/>
    <row r="1248" s="9" customFormat="1" x14ac:dyDescent="0.3"/>
    <row r="1249" s="9" customFormat="1" x14ac:dyDescent="0.3"/>
    <row r="1250" s="9" customFormat="1" x14ac:dyDescent="0.3"/>
    <row r="1251" s="9" customFormat="1" x14ac:dyDescent="0.3"/>
    <row r="1252" s="9" customFormat="1" x14ac:dyDescent="0.3"/>
    <row r="1253" s="9" customFormat="1" x14ac:dyDescent="0.3"/>
    <row r="1254" s="9" customFormat="1" x14ac:dyDescent="0.3"/>
    <row r="1255" s="9" customFormat="1" x14ac:dyDescent="0.3"/>
    <row r="1256" s="9" customFormat="1" x14ac:dyDescent="0.3"/>
    <row r="1257" s="9" customFormat="1" x14ac:dyDescent="0.3"/>
    <row r="1258" s="9" customFormat="1" x14ac:dyDescent="0.3"/>
    <row r="1259" s="9" customFormat="1" x14ac:dyDescent="0.3"/>
    <row r="1260" s="9" customFormat="1" x14ac:dyDescent="0.3"/>
    <row r="1261" s="9" customFormat="1" x14ac:dyDescent="0.3"/>
    <row r="1262" s="9" customFormat="1" x14ac:dyDescent="0.3"/>
    <row r="1263" s="9" customFormat="1" x14ac:dyDescent="0.3"/>
    <row r="1264" s="9" customFormat="1" x14ac:dyDescent="0.3"/>
    <row r="1265" s="9" customFormat="1" x14ac:dyDescent="0.3"/>
    <row r="1266" s="9" customFormat="1" x14ac:dyDescent="0.3"/>
    <row r="1267" s="9" customFormat="1" x14ac:dyDescent="0.3"/>
    <row r="1268" s="9" customFormat="1" x14ac:dyDescent="0.3"/>
    <row r="1269" s="9" customFormat="1" x14ac:dyDescent="0.3"/>
    <row r="1270" s="9" customFormat="1" x14ac:dyDescent="0.3"/>
    <row r="1271" s="9" customFormat="1" x14ac:dyDescent="0.3"/>
    <row r="1272" s="9" customFormat="1" x14ac:dyDescent="0.3"/>
    <row r="1273" s="9" customFormat="1" x14ac:dyDescent="0.3"/>
    <row r="1274" s="9" customFormat="1" x14ac:dyDescent="0.3"/>
    <row r="1275" s="9" customFormat="1" x14ac:dyDescent="0.3"/>
    <row r="1276" s="9" customFormat="1" x14ac:dyDescent="0.3"/>
    <row r="1277" s="9" customFormat="1" x14ac:dyDescent="0.3"/>
    <row r="1278" s="9" customFormat="1" x14ac:dyDescent="0.3"/>
    <row r="1279" s="9" customFormat="1" x14ac:dyDescent="0.3"/>
    <row r="1280" s="9" customFormat="1" x14ac:dyDescent="0.3"/>
    <row r="1281" s="9" customFormat="1" x14ac:dyDescent="0.3"/>
    <row r="1282" s="9" customFormat="1" x14ac:dyDescent="0.3"/>
    <row r="1283" s="9" customFormat="1" x14ac:dyDescent="0.3"/>
    <row r="1284" s="9" customFormat="1" x14ac:dyDescent="0.3"/>
    <row r="1285" s="9" customFormat="1" x14ac:dyDescent="0.3"/>
    <row r="1286" s="9" customFormat="1" x14ac:dyDescent="0.3"/>
    <row r="1287" s="9" customFormat="1" x14ac:dyDescent="0.3"/>
    <row r="1288" s="9" customFormat="1" x14ac:dyDescent="0.3"/>
    <row r="1289" s="9" customFormat="1" x14ac:dyDescent="0.3"/>
    <row r="1290" s="9" customFormat="1" x14ac:dyDescent="0.3"/>
    <row r="1291" s="9" customFormat="1" x14ac:dyDescent="0.3"/>
    <row r="1292" s="9" customFormat="1" x14ac:dyDescent="0.3"/>
    <row r="1293" s="9" customFormat="1" x14ac:dyDescent="0.3"/>
    <row r="1294" s="9" customFormat="1" x14ac:dyDescent="0.3"/>
    <row r="1295" s="9" customFormat="1" x14ac:dyDescent="0.3"/>
    <row r="1296" s="9" customFormat="1" x14ac:dyDescent="0.3"/>
    <row r="1297" s="9" customFormat="1" x14ac:dyDescent="0.3"/>
    <row r="1298" s="9" customFormat="1" x14ac:dyDescent="0.3"/>
    <row r="1299" s="9" customFormat="1" x14ac:dyDescent="0.3"/>
    <row r="1300" s="9" customFormat="1" x14ac:dyDescent="0.3"/>
    <row r="1301" s="9" customFormat="1" x14ac:dyDescent="0.3"/>
    <row r="1302" s="9" customFormat="1" x14ac:dyDescent="0.3"/>
    <row r="1303" s="9" customFormat="1" x14ac:dyDescent="0.3"/>
    <row r="1304" s="9" customFormat="1" x14ac:dyDescent="0.3"/>
    <row r="1305" s="9" customFormat="1" x14ac:dyDescent="0.3"/>
    <row r="1306" s="9" customFormat="1" x14ac:dyDescent="0.3"/>
    <row r="1307" s="9" customFormat="1" x14ac:dyDescent="0.3"/>
    <row r="1308" s="9" customFormat="1" x14ac:dyDescent="0.3"/>
    <row r="1309" s="9" customFormat="1" x14ac:dyDescent="0.3"/>
    <row r="1310" s="9" customFormat="1" x14ac:dyDescent="0.3"/>
    <row r="1311" s="9" customFormat="1" x14ac:dyDescent="0.3"/>
    <row r="1312" s="9" customFormat="1" x14ac:dyDescent="0.3"/>
    <row r="1313" s="9" customFormat="1" x14ac:dyDescent="0.3"/>
    <row r="1314" s="9" customFormat="1" x14ac:dyDescent="0.3"/>
    <row r="1315" s="9" customFormat="1" x14ac:dyDescent="0.3"/>
    <row r="1316" s="9" customFormat="1" x14ac:dyDescent="0.3"/>
    <row r="1317" s="9" customFormat="1" x14ac:dyDescent="0.3"/>
    <row r="1318" s="9" customFormat="1" x14ac:dyDescent="0.3"/>
    <row r="1319" s="9" customFormat="1" x14ac:dyDescent="0.3"/>
    <row r="1320" s="9" customFormat="1" x14ac:dyDescent="0.3"/>
    <row r="1321" s="9" customFormat="1" x14ac:dyDescent="0.3"/>
    <row r="1322" s="9" customFormat="1" x14ac:dyDescent="0.3"/>
    <row r="1323" s="9" customFormat="1" x14ac:dyDescent="0.3"/>
    <row r="1324" s="9" customFormat="1" x14ac:dyDescent="0.3"/>
    <row r="1325" s="9" customFormat="1" x14ac:dyDescent="0.3"/>
    <row r="1326" s="9" customFormat="1" x14ac:dyDescent="0.3"/>
    <row r="1327" s="9" customFormat="1" x14ac:dyDescent="0.3"/>
    <row r="1328" s="9" customFormat="1" x14ac:dyDescent="0.3"/>
    <row r="1329" s="9" customFormat="1" x14ac:dyDescent="0.3"/>
    <row r="1330" s="9" customFormat="1" x14ac:dyDescent="0.3"/>
    <row r="1331" s="9" customFormat="1" x14ac:dyDescent="0.3"/>
    <row r="1332" s="9" customFormat="1" x14ac:dyDescent="0.3"/>
    <row r="1333" s="9" customFormat="1" x14ac:dyDescent="0.3"/>
    <row r="1334" s="9" customFormat="1" x14ac:dyDescent="0.3"/>
    <row r="1335" s="9" customFormat="1" x14ac:dyDescent="0.3"/>
    <row r="1336" s="9" customFormat="1" x14ac:dyDescent="0.3"/>
    <row r="1337" s="9" customFormat="1" x14ac:dyDescent="0.3"/>
    <row r="1338" s="9" customFormat="1" x14ac:dyDescent="0.3"/>
    <row r="1339" s="9" customFormat="1" x14ac:dyDescent="0.3"/>
    <row r="1340" s="9" customFormat="1" x14ac:dyDescent="0.3"/>
    <row r="1341" s="9" customFormat="1" x14ac:dyDescent="0.3"/>
  </sheetData>
  <mergeCells count="4">
    <mergeCell ref="C5:N5"/>
    <mergeCell ref="C6:N6"/>
    <mergeCell ref="C7:N7"/>
    <mergeCell ref="C33:O33"/>
  </mergeCells>
  <phoneticPr fontId="22" type="noConversion"/>
  <pageMargins left="0.7" right="0.7" top="0.75" bottom="0.75" header="0.3" footer="0.3"/>
  <pageSetup scale="47" orientation="portrait" r:id="rId1"/>
  <ignoredErrors>
    <ignoredError sqref="F37 F10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9375-FA4B-4CE6-859E-357C79E83C4D}">
  <dimension ref="B1:W282"/>
  <sheetViews>
    <sheetView view="pageBreakPreview" topLeftCell="A97" zoomScale="55" zoomScaleNormal="40" zoomScaleSheetLayoutView="55" workbookViewId="0">
      <selection activeCell="C121" sqref="C121:S130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32" style="5" bestFit="1" customWidth="1"/>
    <col min="4" max="4" width="14.88671875" style="5" customWidth="1"/>
    <col min="5" max="5" width="46.77734375" style="5" customWidth="1"/>
    <col min="6" max="6" width="11" style="5" bestFit="1" customWidth="1"/>
    <col min="7" max="7" width="41.33203125" style="5" bestFit="1" customWidth="1"/>
    <col min="8" max="8" width="12.88671875" style="5" customWidth="1"/>
    <col min="9" max="9" width="27.44140625" style="5" customWidth="1"/>
    <col min="10" max="10" width="11" style="5" customWidth="1"/>
    <col min="11" max="11" width="19.88671875" style="5" customWidth="1"/>
    <col min="12" max="12" width="17.88671875" style="5" customWidth="1"/>
    <col min="13" max="13" width="7.77734375" style="5" customWidth="1"/>
    <col min="14" max="20" width="10.44140625" style="5" customWidth="1"/>
    <col min="21" max="22" width="11.44140625" style="5"/>
    <col min="23" max="23" width="11.88671875" style="5" bestFit="1" customWidth="1"/>
    <col min="24" max="16384" width="11.44140625" style="5"/>
  </cols>
  <sheetData>
    <row r="1" spans="2:23" s="9" customFormat="1" ht="15.6" x14ac:dyDescent="0.3"/>
    <row r="2" spans="2:23" s="9" customFormat="1" ht="21" thickBot="1" x14ac:dyDescent="0.4">
      <c r="B2" s="240" t="s">
        <v>19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131"/>
      <c r="T2" s="76"/>
    </row>
    <row r="3" spans="2:23" s="9" customFormat="1" ht="21.6" thickTop="1" thickBot="1" x14ac:dyDescent="0.4">
      <c r="B3" s="240" t="s">
        <v>248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131"/>
      <c r="T3" s="77"/>
    </row>
    <row r="4" spans="2:23" s="9" customFormat="1" ht="17.399999999999999" customHeight="1" thickTop="1" x14ac:dyDescent="0.3">
      <c r="H4" s="241"/>
      <c r="I4" s="241"/>
    </row>
    <row r="5" spans="2:23" s="9" customFormat="1" ht="21" thickBot="1" x14ac:dyDescent="0.4">
      <c r="B5" s="240" t="s">
        <v>194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131"/>
    </row>
    <row r="6" spans="2:23" s="9" customFormat="1" ht="21.6" thickTop="1" thickBot="1" x14ac:dyDescent="0.4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</row>
    <row r="7" spans="2:23" s="9" customFormat="1" ht="48" customHeight="1" thickTop="1" thickBot="1" x14ac:dyDescent="0.4">
      <c r="B7" s="131"/>
      <c r="C7" s="242" t="s">
        <v>225</v>
      </c>
      <c r="D7" s="243"/>
      <c r="E7" s="244"/>
      <c r="F7" s="242" t="s">
        <v>226</v>
      </c>
      <c r="G7" s="243"/>
      <c r="H7" s="243"/>
      <c r="I7" s="243"/>
      <c r="J7" s="242" t="s">
        <v>227</v>
      </c>
      <c r="K7" s="243"/>
      <c r="L7" s="244"/>
      <c r="M7" s="242" t="s">
        <v>228</v>
      </c>
      <c r="N7" s="243"/>
      <c r="O7" s="243"/>
      <c r="P7" s="243"/>
      <c r="Q7" s="131"/>
      <c r="R7" s="131"/>
    </row>
    <row r="8" spans="2:23" s="9" customFormat="1" ht="31.2" customHeight="1" thickTop="1" thickBot="1" x14ac:dyDescent="0.35">
      <c r="B8" s="121" t="s">
        <v>21</v>
      </c>
      <c r="C8" s="194">
        <v>0.5</v>
      </c>
      <c r="D8" s="195">
        <v>0.75</v>
      </c>
      <c r="E8" s="196">
        <v>1</v>
      </c>
      <c r="F8" s="195">
        <v>1.5</v>
      </c>
      <c r="G8" s="196">
        <v>2</v>
      </c>
      <c r="H8" s="197">
        <v>3</v>
      </c>
      <c r="I8" s="196">
        <v>4</v>
      </c>
      <c r="J8" s="196">
        <v>6</v>
      </c>
      <c r="K8" s="196">
        <v>8</v>
      </c>
      <c r="L8" s="197">
        <v>10</v>
      </c>
      <c r="M8" s="197">
        <v>12</v>
      </c>
      <c r="N8" s="197">
        <v>16</v>
      </c>
      <c r="O8" s="196">
        <v>20</v>
      </c>
      <c r="P8" s="198">
        <v>23</v>
      </c>
      <c r="Q8" s="198">
        <v>24</v>
      </c>
      <c r="R8" s="199" t="s">
        <v>22</v>
      </c>
      <c r="S8" s="200" t="s">
        <v>229</v>
      </c>
      <c r="W8" s="13"/>
    </row>
    <row r="9" spans="2:23" s="9" customFormat="1" ht="18.600000000000001" thickTop="1" thickBot="1" x14ac:dyDescent="0.35">
      <c r="B9" s="122" t="s">
        <v>145</v>
      </c>
      <c r="C9" s="201">
        <v>25</v>
      </c>
      <c r="D9" s="201">
        <v>8</v>
      </c>
      <c r="E9" s="201"/>
      <c r="F9" s="201">
        <v>1</v>
      </c>
      <c r="G9" s="201">
        <v>11</v>
      </c>
      <c r="H9" s="201">
        <v>14</v>
      </c>
      <c r="I9" s="201">
        <v>15</v>
      </c>
      <c r="J9" s="201">
        <v>3</v>
      </c>
      <c r="K9" s="201">
        <v>1</v>
      </c>
      <c r="L9" s="201" t="s">
        <v>94</v>
      </c>
      <c r="M9" s="201">
        <v>1</v>
      </c>
      <c r="N9" s="201" t="s">
        <v>94</v>
      </c>
      <c r="O9" s="201" t="s">
        <v>94</v>
      </c>
      <c r="P9" s="201" t="s">
        <v>94</v>
      </c>
      <c r="Q9" s="201" t="s">
        <v>94</v>
      </c>
      <c r="R9" s="202">
        <f>SUM($C$9:$Q$9)</f>
        <v>79</v>
      </c>
      <c r="S9" s="202">
        <v>19</v>
      </c>
    </row>
    <row r="10" spans="2:23" s="9" customFormat="1" ht="18.600000000000001" thickTop="1" thickBot="1" x14ac:dyDescent="0.35">
      <c r="B10" s="122" t="s">
        <v>146</v>
      </c>
      <c r="C10" s="201">
        <v>29</v>
      </c>
      <c r="D10" s="201">
        <v>7</v>
      </c>
      <c r="E10" s="201">
        <v>2</v>
      </c>
      <c r="F10" s="201" t="s">
        <v>94</v>
      </c>
      <c r="G10" s="201">
        <v>18</v>
      </c>
      <c r="H10" s="201">
        <v>14</v>
      </c>
      <c r="I10" s="201">
        <v>8</v>
      </c>
      <c r="J10" s="201">
        <v>2</v>
      </c>
      <c r="K10" s="201" t="s">
        <v>94</v>
      </c>
      <c r="L10" s="201" t="s">
        <v>94</v>
      </c>
      <c r="M10" s="201" t="s">
        <v>94</v>
      </c>
      <c r="N10" s="201">
        <v>1</v>
      </c>
      <c r="O10" s="201">
        <v>2</v>
      </c>
      <c r="P10" s="201" t="s">
        <v>94</v>
      </c>
      <c r="Q10" s="201" t="s">
        <v>94</v>
      </c>
      <c r="R10" s="202">
        <f>SUM($C$10:$Q$10)</f>
        <v>83</v>
      </c>
      <c r="S10" s="202">
        <v>18</v>
      </c>
    </row>
    <row r="11" spans="2:23" s="9" customFormat="1" ht="18.600000000000001" thickTop="1" thickBot="1" x14ac:dyDescent="0.35">
      <c r="B11" s="122" t="s">
        <v>147</v>
      </c>
      <c r="C11" s="201">
        <v>24</v>
      </c>
      <c r="D11" s="201">
        <v>12</v>
      </c>
      <c r="E11" s="201">
        <v>1</v>
      </c>
      <c r="F11" s="201">
        <v>2</v>
      </c>
      <c r="G11" s="201">
        <v>21</v>
      </c>
      <c r="H11" s="201">
        <v>14</v>
      </c>
      <c r="I11" s="201">
        <v>3</v>
      </c>
      <c r="J11" s="201">
        <v>2</v>
      </c>
      <c r="K11" s="201" t="s">
        <v>94</v>
      </c>
      <c r="L11" s="201" t="s">
        <v>94</v>
      </c>
      <c r="M11" s="201" t="s">
        <v>94</v>
      </c>
      <c r="N11" s="201">
        <v>1</v>
      </c>
      <c r="O11" s="201" t="s">
        <v>94</v>
      </c>
      <c r="P11" s="201" t="s">
        <v>94</v>
      </c>
      <c r="Q11" s="201" t="s">
        <v>94</v>
      </c>
      <c r="R11" s="202">
        <f>SUM($C$11:$Q$11)</f>
        <v>80</v>
      </c>
      <c r="S11" s="202">
        <v>19</v>
      </c>
    </row>
    <row r="12" spans="2:23" s="9" customFormat="1" ht="16.2" thickTop="1" x14ac:dyDescent="0.3"/>
    <row r="13" spans="2:23" s="9" customFormat="1" ht="16.2" thickBot="1" x14ac:dyDescent="0.35"/>
    <row r="14" spans="2:23" s="9" customFormat="1" ht="54.6" customHeight="1" thickTop="1" thickBot="1" x14ac:dyDescent="0.35">
      <c r="B14" s="203"/>
      <c r="C14" s="122" t="str">
        <f>C7</f>
        <v>Acometida Domiciliarias</v>
      </c>
      <c r="D14" s="122" t="s">
        <v>230</v>
      </c>
      <c r="E14" s="122" t="str">
        <f>F7</f>
        <v xml:space="preserve">  Redes de Distribucion Secundaria</v>
      </c>
      <c r="F14" s="122" t="s">
        <v>230</v>
      </c>
      <c r="G14" s="122" t="str">
        <f>J7</f>
        <v>Redes de Distribucion Primaria</v>
      </c>
      <c r="H14" s="122" t="s">
        <v>230</v>
      </c>
      <c r="I14" s="122" t="str">
        <f>M7</f>
        <v xml:space="preserve"> Redes de Conducción/Impulsion</v>
      </c>
      <c r="J14" s="122" t="s">
        <v>230</v>
      </c>
      <c r="K14" s="193" t="s">
        <v>231</v>
      </c>
      <c r="L14" s="122" t="s">
        <v>232</v>
      </c>
    </row>
    <row r="15" spans="2:23" s="9" customFormat="1" ht="18.600000000000001" thickTop="1" thickBot="1" x14ac:dyDescent="0.35">
      <c r="B15" s="122" t="str">
        <f>+B9</f>
        <v>Abril</v>
      </c>
      <c r="C15" s="204">
        <f>SUM($C$9:$E$9)</f>
        <v>33</v>
      </c>
      <c r="D15" s="205">
        <f>$C$15/$R$9</f>
        <v>0.41772151898734178</v>
      </c>
      <c r="E15" s="204">
        <f>SUM($F$9:$I$9)</f>
        <v>41</v>
      </c>
      <c r="F15" s="205">
        <f>IFERROR($E$15/$R$11,0)</f>
        <v>0.51249999999999996</v>
      </c>
      <c r="G15" s="204">
        <f>SUM($J$9:$L$9)</f>
        <v>4</v>
      </c>
      <c r="H15" s="205">
        <f>$G$15/$R$9</f>
        <v>5.0632911392405063E-2</v>
      </c>
      <c r="I15" s="204">
        <f>SUM($M$9:$P$9)</f>
        <v>1</v>
      </c>
      <c r="J15" s="205">
        <f>$I$15/$R$9</f>
        <v>1.2658227848101266E-2</v>
      </c>
      <c r="K15" s="204">
        <f>$C$15+$S$9</f>
        <v>52</v>
      </c>
      <c r="L15" s="205">
        <f>$K$15/$R$9</f>
        <v>0.65822784810126578</v>
      </c>
    </row>
    <row r="16" spans="2:23" s="9" customFormat="1" ht="18.600000000000001" thickTop="1" thickBot="1" x14ac:dyDescent="0.35">
      <c r="B16" s="122" t="str">
        <f>+B10</f>
        <v>Mayo</v>
      </c>
      <c r="C16" s="204">
        <f>SUM($C$10:$E$10)</f>
        <v>38</v>
      </c>
      <c r="D16" s="205">
        <f>$C$15/$R$10</f>
        <v>0.39759036144578314</v>
      </c>
      <c r="E16" s="204">
        <f>SUM($F$10:$I$10)</f>
        <v>40</v>
      </c>
      <c r="F16" s="205">
        <f>IFERROR($E$16/$R$11,0)</f>
        <v>0.5</v>
      </c>
      <c r="G16" s="204">
        <f>SUM($J$10:$L$10)</f>
        <v>2</v>
      </c>
      <c r="H16" s="205">
        <f>$G$16/$R$9</f>
        <v>2.5316455696202531E-2</v>
      </c>
      <c r="I16" s="204">
        <f>SUM($M$10:$P$10)</f>
        <v>3</v>
      </c>
      <c r="J16" s="205">
        <f>$I$16/$R$10</f>
        <v>3.614457831325301E-2</v>
      </c>
      <c r="K16" s="204">
        <f>$C$16+$S$10</f>
        <v>56</v>
      </c>
      <c r="L16" s="205">
        <f>$K$16/$R$10</f>
        <v>0.67469879518072284</v>
      </c>
    </row>
    <row r="17" spans="2:12" s="9" customFormat="1" ht="18.600000000000001" thickTop="1" thickBot="1" x14ac:dyDescent="0.35">
      <c r="B17" s="122" t="str">
        <f>+B11</f>
        <v>Junio</v>
      </c>
      <c r="C17" s="204">
        <f>SUM($C$11:$E$11)</f>
        <v>37</v>
      </c>
      <c r="D17" s="205">
        <f>$C$15/$R$11</f>
        <v>0.41249999999999998</v>
      </c>
      <c r="E17" s="204">
        <f>SUM($F$11:$I$11)</f>
        <v>40</v>
      </c>
      <c r="F17" s="205">
        <f>IFERROR($E$17/$R$11,0)</f>
        <v>0.5</v>
      </c>
      <c r="G17" s="204">
        <f>SUM($J$11:$L$11)</f>
        <v>2</v>
      </c>
      <c r="H17" s="205">
        <f>$G$17/$R$9</f>
        <v>2.5316455696202531E-2</v>
      </c>
      <c r="I17" s="204">
        <f>SUM($M$11:$P$11)</f>
        <v>1</v>
      </c>
      <c r="J17" s="205">
        <f>$I$17/$R$11</f>
        <v>1.2500000000000001E-2</v>
      </c>
      <c r="K17" s="204">
        <f>$C$17+$S$11</f>
        <v>56</v>
      </c>
      <c r="L17" s="205">
        <f>$K$17/$R$11</f>
        <v>0.7</v>
      </c>
    </row>
    <row r="18" spans="2:12" s="9" customFormat="1" ht="16.2" thickTop="1" x14ac:dyDescent="0.3"/>
    <row r="19" spans="2:12" s="9" customFormat="1" ht="15.6" x14ac:dyDescent="0.3"/>
    <row r="20" spans="2:12" s="9" customFormat="1" ht="15.6" x14ac:dyDescent="0.3"/>
    <row r="21" spans="2:12" s="9" customFormat="1" ht="15.6" x14ac:dyDescent="0.3"/>
    <row r="22" spans="2:12" s="9" customFormat="1" ht="15.6" x14ac:dyDescent="0.3"/>
    <row r="23" spans="2:12" s="9" customFormat="1" ht="15.6" x14ac:dyDescent="0.3"/>
    <row r="24" spans="2:12" s="9" customFormat="1" ht="15.6" x14ac:dyDescent="0.3"/>
    <row r="25" spans="2:12" s="9" customFormat="1" ht="15.6" x14ac:dyDescent="0.3"/>
    <row r="26" spans="2:12" s="9" customFormat="1" ht="15.6" x14ac:dyDescent="0.3"/>
    <row r="27" spans="2:12" s="9" customFormat="1" ht="15.6" x14ac:dyDescent="0.3"/>
    <row r="28" spans="2:12" s="9" customFormat="1" ht="15.6" x14ac:dyDescent="0.3"/>
    <row r="29" spans="2:12" s="9" customFormat="1" ht="15.6" x14ac:dyDescent="0.3"/>
    <row r="30" spans="2:12" s="9" customFormat="1" ht="15.6" x14ac:dyDescent="0.3"/>
    <row r="31" spans="2:12" s="9" customFormat="1" ht="15.6" x14ac:dyDescent="0.3"/>
    <row r="32" spans="2:12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15.6" x14ac:dyDescent="0.3"/>
    <row r="72" s="9" customFormat="1" ht="15.6" x14ac:dyDescent="0.3"/>
    <row r="73" s="9" customFormat="1" ht="15.6" x14ac:dyDescent="0.3"/>
    <row r="74" s="9" customFormat="1" ht="15.6" x14ac:dyDescent="0.3"/>
    <row r="75" s="9" customFormat="1" ht="13.8" customHeight="1" x14ac:dyDescent="0.3"/>
    <row r="76" s="9" customFormat="1" ht="13.8" customHeight="1" x14ac:dyDescent="0.3"/>
    <row r="77" s="9" customFormat="1" ht="13.8" customHeight="1" x14ac:dyDescent="0.3"/>
    <row r="78" s="9" customFormat="1" ht="13.8" customHeight="1" x14ac:dyDescent="0.3"/>
    <row r="79" s="9" customFormat="1" ht="15.6" x14ac:dyDescent="0.3"/>
    <row r="80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2:21" s="9" customFormat="1" ht="15.6" x14ac:dyDescent="0.3"/>
    <row r="98" spans="2:21" s="9" customFormat="1" ht="15.6" x14ac:dyDescent="0.3"/>
    <row r="99" spans="2:21" s="9" customFormat="1" ht="15.6" x14ac:dyDescent="0.3"/>
    <row r="100" spans="2:21" s="9" customFormat="1" ht="15.6" x14ac:dyDescent="0.3"/>
    <row r="101" spans="2:21" s="9" customFormat="1" ht="22.8" customHeight="1" thickBot="1" x14ac:dyDescent="0.35">
      <c r="B101" s="235" t="s">
        <v>23</v>
      </c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</row>
    <row r="102" spans="2:21" s="9" customFormat="1" ht="16.2" thickTop="1" x14ac:dyDescent="0.3"/>
    <row r="103" spans="2:21" s="9" customFormat="1" ht="16.2" thickBot="1" x14ac:dyDescent="0.35"/>
    <row r="104" spans="2:21" s="9" customFormat="1" ht="30.75" customHeight="1" thickTop="1" thickBot="1" x14ac:dyDescent="0.35">
      <c r="B104" s="108" t="s">
        <v>12</v>
      </c>
      <c r="C104" s="108" t="s">
        <v>24</v>
      </c>
      <c r="D104" s="108">
        <v>0.5</v>
      </c>
      <c r="E104" s="108">
        <v>0.75</v>
      </c>
      <c r="F104" s="109">
        <v>1</v>
      </c>
      <c r="G104" s="110">
        <v>1.5</v>
      </c>
      <c r="H104" s="109">
        <v>2</v>
      </c>
      <c r="I104" s="109">
        <v>3</v>
      </c>
      <c r="J104" s="109">
        <v>4</v>
      </c>
      <c r="K104" s="109">
        <v>6</v>
      </c>
      <c r="L104" s="109">
        <v>8</v>
      </c>
      <c r="M104" s="109">
        <v>10</v>
      </c>
      <c r="N104" s="109">
        <v>12</v>
      </c>
      <c r="O104" s="109">
        <v>16</v>
      </c>
      <c r="P104" s="109">
        <v>18</v>
      </c>
      <c r="Q104" s="109">
        <v>20</v>
      </c>
      <c r="R104" s="109">
        <v>23</v>
      </c>
      <c r="S104" s="109">
        <v>24</v>
      </c>
      <c r="T104" s="108" t="s">
        <v>25</v>
      </c>
    </row>
    <row r="105" spans="2:21" s="9" customFormat="1" ht="19.2" customHeight="1" thickTop="1" thickBot="1" x14ac:dyDescent="0.35">
      <c r="B105" s="236" t="s">
        <v>145</v>
      </c>
      <c r="C105" s="90" t="s">
        <v>125</v>
      </c>
      <c r="D105" s="111" t="s">
        <v>94</v>
      </c>
      <c r="E105" s="111" t="s">
        <v>94</v>
      </c>
      <c r="F105" s="111" t="s">
        <v>94</v>
      </c>
      <c r="G105" s="111" t="s">
        <v>94</v>
      </c>
      <c r="H105" s="111" t="s">
        <v>94</v>
      </c>
      <c r="I105" s="111">
        <v>1</v>
      </c>
      <c r="J105" s="111" t="s">
        <v>94</v>
      </c>
      <c r="K105" s="111" t="s">
        <v>94</v>
      </c>
      <c r="L105" s="111" t="s">
        <v>94</v>
      </c>
      <c r="M105" s="111" t="s">
        <v>94</v>
      </c>
      <c r="N105" s="111" t="s">
        <v>94</v>
      </c>
      <c r="O105" s="111" t="s">
        <v>94</v>
      </c>
      <c r="P105" s="111" t="s">
        <v>94</v>
      </c>
      <c r="Q105" s="111" t="s">
        <v>94</v>
      </c>
      <c r="R105" s="111" t="s">
        <v>94</v>
      </c>
      <c r="S105" s="111" t="s">
        <v>94</v>
      </c>
      <c r="T105" s="112">
        <f t="shared" ref="T105:T130" si="0">SUM(D105:S105)</f>
        <v>1</v>
      </c>
    </row>
    <row r="106" spans="2:21" s="9" customFormat="1" ht="19.2" customHeight="1" thickTop="1" thickBot="1" x14ac:dyDescent="0.35">
      <c r="B106" s="237"/>
      <c r="C106" s="90" t="s">
        <v>127</v>
      </c>
      <c r="D106" s="111" t="s">
        <v>94</v>
      </c>
      <c r="E106" s="111" t="s">
        <v>94</v>
      </c>
      <c r="F106" s="111" t="s">
        <v>94</v>
      </c>
      <c r="G106" s="111" t="s">
        <v>94</v>
      </c>
      <c r="H106" s="111" t="s">
        <v>94</v>
      </c>
      <c r="I106" s="111" t="s">
        <v>94</v>
      </c>
      <c r="J106" s="111" t="s">
        <v>94</v>
      </c>
      <c r="K106" s="111" t="s">
        <v>94</v>
      </c>
      <c r="L106" s="111">
        <v>1</v>
      </c>
      <c r="M106" s="111" t="s">
        <v>94</v>
      </c>
      <c r="N106" s="111" t="s">
        <v>94</v>
      </c>
      <c r="O106" s="111" t="s">
        <v>94</v>
      </c>
      <c r="P106" s="111" t="s">
        <v>94</v>
      </c>
      <c r="Q106" s="111" t="s">
        <v>94</v>
      </c>
      <c r="R106" s="111" t="s">
        <v>94</v>
      </c>
      <c r="S106" s="111" t="s">
        <v>94</v>
      </c>
      <c r="T106" s="112">
        <f t="shared" si="0"/>
        <v>1</v>
      </c>
    </row>
    <row r="107" spans="2:21" s="9" customFormat="1" ht="19.2" customHeight="1" thickTop="1" thickBot="1" x14ac:dyDescent="0.35">
      <c r="B107" s="237"/>
      <c r="C107" s="90" t="s">
        <v>99</v>
      </c>
      <c r="D107" s="111">
        <v>15</v>
      </c>
      <c r="E107" s="111">
        <v>3</v>
      </c>
      <c r="F107" s="111" t="s">
        <v>94</v>
      </c>
      <c r="G107" s="111" t="s">
        <v>94</v>
      </c>
      <c r="H107" s="111">
        <v>9</v>
      </c>
      <c r="I107" s="111">
        <v>7</v>
      </c>
      <c r="J107" s="111">
        <v>12</v>
      </c>
      <c r="K107" s="111">
        <v>4</v>
      </c>
      <c r="L107" s="111">
        <v>2</v>
      </c>
      <c r="M107" s="111" t="s">
        <v>94</v>
      </c>
      <c r="N107" s="111">
        <v>2</v>
      </c>
      <c r="O107" s="111">
        <v>1</v>
      </c>
      <c r="P107" s="111">
        <v>20</v>
      </c>
      <c r="Q107" s="111" t="s">
        <v>94</v>
      </c>
      <c r="R107" s="111" t="s">
        <v>94</v>
      </c>
      <c r="S107" s="111" t="s">
        <v>94</v>
      </c>
      <c r="T107" s="112">
        <f t="shared" si="0"/>
        <v>75</v>
      </c>
    </row>
    <row r="108" spans="2:21" s="9" customFormat="1" ht="19.2" customHeight="1" thickTop="1" thickBot="1" x14ac:dyDescent="0.35">
      <c r="B108" s="237"/>
      <c r="C108" s="90" t="s">
        <v>126</v>
      </c>
      <c r="D108" s="111" t="s">
        <v>94</v>
      </c>
      <c r="E108" s="111" t="s">
        <v>94</v>
      </c>
      <c r="F108" s="111" t="s">
        <v>94</v>
      </c>
      <c r="G108" s="111" t="s">
        <v>94</v>
      </c>
      <c r="H108" s="111">
        <v>5</v>
      </c>
      <c r="I108" s="111">
        <v>6</v>
      </c>
      <c r="J108" s="111">
        <v>4</v>
      </c>
      <c r="K108" s="111" t="s">
        <v>94</v>
      </c>
      <c r="L108" s="111" t="s">
        <v>94</v>
      </c>
      <c r="M108" s="111" t="s">
        <v>94</v>
      </c>
      <c r="N108" s="111" t="s">
        <v>94</v>
      </c>
      <c r="O108" s="111" t="s">
        <v>94</v>
      </c>
      <c r="P108" s="111" t="s">
        <v>94</v>
      </c>
      <c r="Q108" s="111" t="s">
        <v>94</v>
      </c>
      <c r="R108" s="111" t="s">
        <v>94</v>
      </c>
      <c r="S108" s="111" t="s">
        <v>94</v>
      </c>
      <c r="T108" s="112">
        <f t="shared" si="0"/>
        <v>15</v>
      </c>
    </row>
    <row r="109" spans="2:21" s="9" customFormat="1" ht="19.2" customHeight="1" thickTop="1" thickBot="1" x14ac:dyDescent="0.35">
      <c r="B109" s="237"/>
      <c r="C109" s="90" t="s">
        <v>95</v>
      </c>
      <c r="D109" s="111">
        <v>10</v>
      </c>
      <c r="E109" s="111">
        <v>5</v>
      </c>
      <c r="F109" s="111" t="s">
        <v>94</v>
      </c>
      <c r="G109" s="111" t="s">
        <v>94</v>
      </c>
      <c r="H109" s="111" t="s">
        <v>94</v>
      </c>
      <c r="I109" s="111" t="s">
        <v>94</v>
      </c>
      <c r="J109" s="111">
        <v>1</v>
      </c>
      <c r="K109" s="111">
        <v>1</v>
      </c>
      <c r="L109" s="111" t="s">
        <v>94</v>
      </c>
      <c r="M109" s="111" t="s">
        <v>94</v>
      </c>
      <c r="N109" s="111" t="s">
        <v>94</v>
      </c>
      <c r="O109" s="111" t="s">
        <v>94</v>
      </c>
      <c r="P109" s="111" t="s">
        <v>94</v>
      </c>
      <c r="Q109" s="111" t="s">
        <v>94</v>
      </c>
      <c r="R109" s="111" t="s">
        <v>94</v>
      </c>
      <c r="S109" s="111" t="s">
        <v>94</v>
      </c>
      <c r="T109" s="112">
        <f t="shared" si="0"/>
        <v>17</v>
      </c>
    </row>
    <row r="110" spans="2:21" s="9" customFormat="1" ht="19.2" customHeight="1" thickTop="1" thickBot="1" x14ac:dyDescent="0.35">
      <c r="B110" s="237"/>
      <c r="C110" s="90" t="s">
        <v>96</v>
      </c>
      <c r="D110" s="111">
        <v>6</v>
      </c>
      <c r="E110" s="111">
        <v>4</v>
      </c>
      <c r="F110" s="111" t="s">
        <v>94</v>
      </c>
      <c r="G110" s="111" t="s">
        <v>94</v>
      </c>
      <c r="H110" s="111" t="s">
        <v>94</v>
      </c>
      <c r="I110" s="111" t="s">
        <v>94</v>
      </c>
      <c r="J110" s="111" t="s">
        <v>94</v>
      </c>
      <c r="K110" s="111" t="s">
        <v>94</v>
      </c>
      <c r="L110" s="111" t="s">
        <v>94</v>
      </c>
      <c r="M110" s="111" t="s">
        <v>94</v>
      </c>
      <c r="N110" s="111" t="s">
        <v>94</v>
      </c>
      <c r="O110" s="111" t="s">
        <v>94</v>
      </c>
      <c r="P110" s="111" t="s">
        <v>94</v>
      </c>
      <c r="Q110" s="111" t="s">
        <v>94</v>
      </c>
      <c r="R110" s="111" t="s">
        <v>94</v>
      </c>
      <c r="S110" s="111" t="s">
        <v>94</v>
      </c>
      <c r="T110" s="112">
        <f t="shared" si="0"/>
        <v>10</v>
      </c>
    </row>
    <row r="111" spans="2:21" s="9" customFormat="1" ht="19.2" customHeight="1" thickTop="1" thickBot="1" x14ac:dyDescent="0.35">
      <c r="B111" s="237"/>
      <c r="C111" s="90" t="s">
        <v>253</v>
      </c>
      <c r="D111" s="111">
        <v>16</v>
      </c>
      <c r="E111" s="111">
        <v>12</v>
      </c>
      <c r="F111" s="111" t="s">
        <v>94</v>
      </c>
      <c r="G111" s="111" t="s">
        <v>94</v>
      </c>
      <c r="H111" s="111" t="s">
        <v>94</v>
      </c>
      <c r="I111" s="111" t="s">
        <v>94</v>
      </c>
      <c r="J111" s="111" t="s">
        <v>94</v>
      </c>
      <c r="K111" s="111" t="s">
        <v>94</v>
      </c>
      <c r="L111" s="111" t="s">
        <v>94</v>
      </c>
      <c r="M111" s="111" t="s">
        <v>94</v>
      </c>
      <c r="N111" s="111" t="s">
        <v>94</v>
      </c>
      <c r="O111" s="111" t="s">
        <v>94</v>
      </c>
      <c r="P111" s="111" t="s">
        <v>94</v>
      </c>
      <c r="Q111" s="111" t="s">
        <v>94</v>
      </c>
      <c r="R111" s="111" t="s">
        <v>94</v>
      </c>
      <c r="S111" s="111" t="s">
        <v>94</v>
      </c>
      <c r="T111" s="112">
        <f t="shared" si="0"/>
        <v>28</v>
      </c>
    </row>
    <row r="112" spans="2:21" s="9" customFormat="1" ht="18.600000000000001" customHeight="1" thickTop="1" thickBot="1" x14ac:dyDescent="0.35">
      <c r="B112" s="238" t="s">
        <v>146</v>
      </c>
      <c r="C112" s="90" t="s">
        <v>125</v>
      </c>
      <c r="D112" s="111" t="s">
        <v>94</v>
      </c>
      <c r="E112" s="111" t="s">
        <v>94</v>
      </c>
      <c r="F112" s="111" t="s">
        <v>94</v>
      </c>
      <c r="G112" s="111" t="s">
        <v>94</v>
      </c>
      <c r="H112" s="111">
        <v>1</v>
      </c>
      <c r="I112" s="111">
        <v>1</v>
      </c>
      <c r="J112" s="111">
        <v>1</v>
      </c>
      <c r="K112" s="111" t="s">
        <v>94</v>
      </c>
      <c r="L112" s="111" t="s">
        <v>94</v>
      </c>
      <c r="M112" s="111" t="s">
        <v>94</v>
      </c>
      <c r="N112" s="111" t="s">
        <v>94</v>
      </c>
      <c r="O112" s="111" t="s">
        <v>94</v>
      </c>
      <c r="P112" s="111" t="s">
        <v>94</v>
      </c>
      <c r="Q112" s="111" t="s">
        <v>94</v>
      </c>
      <c r="R112" s="111" t="s">
        <v>94</v>
      </c>
      <c r="S112" s="111" t="s">
        <v>94</v>
      </c>
      <c r="T112" s="112">
        <f t="shared" si="0"/>
        <v>3</v>
      </c>
    </row>
    <row r="113" spans="2:20" s="9" customFormat="1" ht="18.600000000000001" customHeight="1" thickTop="1" thickBot="1" x14ac:dyDescent="0.35">
      <c r="B113" s="239"/>
      <c r="C113" s="90" t="s">
        <v>127</v>
      </c>
      <c r="D113" s="111" t="s">
        <v>94</v>
      </c>
      <c r="E113" s="111" t="s">
        <v>94</v>
      </c>
      <c r="F113" s="111" t="s">
        <v>94</v>
      </c>
      <c r="G113" s="111" t="s">
        <v>94</v>
      </c>
      <c r="H113" s="111" t="s">
        <v>94</v>
      </c>
      <c r="I113" s="111" t="s">
        <v>94</v>
      </c>
      <c r="J113" s="111">
        <v>2</v>
      </c>
      <c r="K113" s="111">
        <v>1</v>
      </c>
      <c r="L113" s="111" t="s">
        <v>94</v>
      </c>
      <c r="M113" s="111" t="s">
        <v>94</v>
      </c>
      <c r="N113" s="111" t="s">
        <v>94</v>
      </c>
      <c r="O113" s="111" t="s">
        <v>94</v>
      </c>
      <c r="P113" s="111" t="s">
        <v>94</v>
      </c>
      <c r="Q113" s="111" t="s">
        <v>94</v>
      </c>
      <c r="R113" s="111" t="s">
        <v>94</v>
      </c>
      <c r="S113" s="111" t="s">
        <v>94</v>
      </c>
      <c r="T113" s="112">
        <f t="shared" si="0"/>
        <v>3</v>
      </c>
    </row>
    <row r="114" spans="2:20" s="9" customFormat="1" ht="18.600000000000001" customHeight="1" thickTop="1" thickBot="1" x14ac:dyDescent="0.35">
      <c r="B114" s="239"/>
      <c r="C114" s="90" t="s">
        <v>26</v>
      </c>
      <c r="D114" s="111">
        <v>14</v>
      </c>
      <c r="E114" s="111">
        <v>5</v>
      </c>
      <c r="F114" s="111" t="s">
        <v>94</v>
      </c>
      <c r="G114" s="111" t="s">
        <v>94</v>
      </c>
      <c r="H114" s="111" t="s">
        <v>94</v>
      </c>
      <c r="I114" s="111" t="s">
        <v>94</v>
      </c>
      <c r="J114" s="111" t="s">
        <v>94</v>
      </c>
      <c r="K114" s="111" t="s">
        <v>94</v>
      </c>
      <c r="L114" s="111" t="s">
        <v>94</v>
      </c>
      <c r="M114" s="111" t="s">
        <v>94</v>
      </c>
      <c r="N114" s="111" t="s">
        <v>94</v>
      </c>
      <c r="O114" s="111" t="s">
        <v>94</v>
      </c>
      <c r="P114" s="111" t="s">
        <v>94</v>
      </c>
      <c r="Q114" s="111" t="s">
        <v>94</v>
      </c>
      <c r="R114" s="111" t="s">
        <v>94</v>
      </c>
      <c r="S114" s="111" t="s">
        <v>94</v>
      </c>
      <c r="T114" s="112">
        <f t="shared" si="0"/>
        <v>19</v>
      </c>
    </row>
    <row r="115" spans="2:20" s="9" customFormat="1" ht="18.600000000000001" customHeight="1" thickTop="1" thickBot="1" x14ac:dyDescent="0.35">
      <c r="B115" s="239"/>
      <c r="C115" s="90" t="s">
        <v>99</v>
      </c>
      <c r="D115" s="111" t="s">
        <v>94</v>
      </c>
      <c r="E115" s="111" t="s">
        <v>94</v>
      </c>
      <c r="F115" s="111" t="s">
        <v>94</v>
      </c>
      <c r="G115" s="111" t="s">
        <v>94</v>
      </c>
      <c r="H115" s="111">
        <v>10</v>
      </c>
      <c r="I115" s="111">
        <v>5</v>
      </c>
      <c r="J115" s="111">
        <v>13</v>
      </c>
      <c r="K115" s="111" t="s">
        <v>94</v>
      </c>
      <c r="L115" s="111">
        <v>4</v>
      </c>
      <c r="M115" s="111" t="s">
        <v>94</v>
      </c>
      <c r="N115" s="111" t="s">
        <v>94</v>
      </c>
      <c r="O115" s="111">
        <v>4</v>
      </c>
      <c r="P115" s="111">
        <v>4</v>
      </c>
      <c r="Q115" s="111" t="s">
        <v>94</v>
      </c>
      <c r="R115" s="111" t="s">
        <v>94</v>
      </c>
      <c r="S115" s="111" t="s">
        <v>94</v>
      </c>
      <c r="T115" s="112">
        <f t="shared" si="0"/>
        <v>40</v>
      </c>
    </row>
    <row r="116" spans="2:20" s="9" customFormat="1" ht="18.600000000000001" customHeight="1" thickTop="1" thickBot="1" x14ac:dyDescent="0.35">
      <c r="B116" s="239"/>
      <c r="C116" s="90" t="s">
        <v>120</v>
      </c>
      <c r="D116" s="111" t="s">
        <v>94</v>
      </c>
      <c r="E116" s="111" t="s">
        <v>94</v>
      </c>
      <c r="F116" s="111" t="s">
        <v>94</v>
      </c>
      <c r="G116" s="111" t="s">
        <v>94</v>
      </c>
      <c r="H116" s="111" t="s">
        <v>94</v>
      </c>
      <c r="I116" s="111" t="s">
        <v>94</v>
      </c>
      <c r="J116" s="111" t="s">
        <v>94</v>
      </c>
      <c r="K116" s="111">
        <v>1</v>
      </c>
      <c r="L116" s="111" t="s">
        <v>94</v>
      </c>
      <c r="M116" s="111" t="s">
        <v>94</v>
      </c>
      <c r="N116" s="111" t="s">
        <v>94</v>
      </c>
      <c r="O116" s="111" t="s">
        <v>94</v>
      </c>
      <c r="P116" s="111" t="s">
        <v>94</v>
      </c>
      <c r="Q116" s="111" t="s">
        <v>94</v>
      </c>
      <c r="R116" s="111" t="s">
        <v>94</v>
      </c>
      <c r="S116" s="111" t="s">
        <v>94</v>
      </c>
      <c r="T116" s="112">
        <f t="shared" si="0"/>
        <v>1</v>
      </c>
    </row>
    <row r="117" spans="2:20" s="9" customFormat="1" ht="18.600000000000001" customHeight="1" thickTop="1" thickBot="1" x14ac:dyDescent="0.35">
      <c r="B117" s="239"/>
      <c r="C117" s="90" t="s">
        <v>126</v>
      </c>
      <c r="D117" s="111" t="s">
        <v>94</v>
      </c>
      <c r="E117" s="111" t="s">
        <v>94</v>
      </c>
      <c r="F117" s="111" t="s">
        <v>94</v>
      </c>
      <c r="G117" s="111" t="s">
        <v>94</v>
      </c>
      <c r="H117" s="111">
        <v>7</v>
      </c>
      <c r="I117" s="111">
        <v>5</v>
      </c>
      <c r="J117" s="111">
        <v>2</v>
      </c>
      <c r="K117" s="111" t="s">
        <v>94</v>
      </c>
      <c r="L117" s="111" t="s">
        <v>94</v>
      </c>
      <c r="M117" s="111" t="s">
        <v>94</v>
      </c>
      <c r="N117" s="111" t="s">
        <v>94</v>
      </c>
      <c r="O117" s="111" t="s">
        <v>94</v>
      </c>
      <c r="P117" s="111" t="s">
        <v>94</v>
      </c>
      <c r="Q117" s="111" t="s">
        <v>94</v>
      </c>
      <c r="R117" s="111" t="s">
        <v>94</v>
      </c>
      <c r="S117" s="111" t="s">
        <v>94</v>
      </c>
      <c r="T117" s="112">
        <f t="shared" si="0"/>
        <v>14</v>
      </c>
    </row>
    <row r="118" spans="2:20" s="9" customFormat="1" ht="18.600000000000001" customHeight="1" thickTop="1" thickBot="1" x14ac:dyDescent="0.35">
      <c r="B118" s="239"/>
      <c r="C118" s="90" t="s">
        <v>95</v>
      </c>
      <c r="D118" s="111">
        <v>15</v>
      </c>
      <c r="E118" s="111">
        <v>5</v>
      </c>
      <c r="F118" s="111" t="s">
        <v>94</v>
      </c>
      <c r="G118" s="111" t="s">
        <v>94</v>
      </c>
      <c r="H118" s="111" t="s">
        <v>94</v>
      </c>
      <c r="I118" s="111">
        <v>5</v>
      </c>
      <c r="J118" s="111">
        <v>2</v>
      </c>
      <c r="K118" s="111" t="s">
        <v>94</v>
      </c>
      <c r="L118" s="111" t="s">
        <v>94</v>
      </c>
      <c r="M118" s="111" t="s">
        <v>94</v>
      </c>
      <c r="N118" s="111" t="s">
        <v>94</v>
      </c>
      <c r="O118" s="111" t="s">
        <v>94</v>
      </c>
      <c r="P118" s="111" t="s">
        <v>94</v>
      </c>
      <c r="Q118" s="111" t="s">
        <v>94</v>
      </c>
      <c r="R118" s="111" t="s">
        <v>94</v>
      </c>
      <c r="S118" s="111" t="s">
        <v>94</v>
      </c>
      <c r="T118" s="112">
        <f t="shared" si="0"/>
        <v>27</v>
      </c>
    </row>
    <row r="119" spans="2:20" s="9" customFormat="1" ht="18.600000000000001" customHeight="1" thickTop="1" thickBot="1" x14ac:dyDescent="0.35">
      <c r="B119" s="239"/>
      <c r="C119" s="90" t="s">
        <v>96</v>
      </c>
      <c r="D119" s="111">
        <v>6</v>
      </c>
      <c r="E119" s="111">
        <v>3</v>
      </c>
      <c r="F119" s="111" t="s">
        <v>94</v>
      </c>
      <c r="G119" s="111" t="s">
        <v>94</v>
      </c>
      <c r="H119" s="111" t="s">
        <v>94</v>
      </c>
      <c r="I119" s="111">
        <v>2</v>
      </c>
      <c r="J119" s="111" t="s">
        <v>94</v>
      </c>
      <c r="K119" s="111" t="s">
        <v>94</v>
      </c>
      <c r="L119" s="111" t="s">
        <v>94</v>
      </c>
      <c r="M119" s="111" t="s">
        <v>94</v>
      </c>
      <c r="N119" s="111" t="s">
        <v>94</v>
      </c>
      <c r="O119" s="111" t="s">
        <v>94</v>
      </c>
      <c r="P119" s="111" t="s">
        <v>94</v>
      </c>
      <c r="Q119" s="111" t="s">
        <v>94</v>
      </c>
      <c r="R119" s="111" t="s">
        <v>94</v>
      </c>
      <c r="S119" s="111" t="s">
        <v>94</v>
      </c>
      <c r="T119" s="112">
        <f t="shared" si="0"/>
        <v>11</v>
      </c>
    </row>
    <row r="120" spans="2:20" s="9" customFormat="1" ht="18.600000000000001" customHeight="1" thickTop="1" thickBot="1" x14ac:dyDescent="0.35">
      <c r="B120" s="239"/>
      <c r="C120" s="90" t="s">
        <v>100</v>
      </c>
      <c r="D120" s="111">
        <v>13</v>
      </c>
      <c r="E120" s="111">
        <v>7</v>
      </c>
      <c r="F120" s="111" t="s">
        <v>94</v>
      </c>
      <c r="G120" s="111" t="s">
        <v>94</v>
      </c>
      <c r="H120" s="111" t="s">
        <v>94</v>
      </c>
      <c r="I120" s="111" t="s">
        <v>94</v>
      </c>
      <c r="J120" s="111" t="s">
        <v>94</v>
      </c>
      <c r="K120" s="111" t="s">
        <v>94</v>
      </c>
      <c r="L120" s="111" t="s">
        <v>94</v>
      </c>
      <c r="M120" s="111" t="s">
        <v>94</v>
      </c>
      <c r="N120" s="111" t="s">
        <v>94</v>
      </c>
      <c r="O120" s="111" t="s">
        <v>94</v>
      </c>
      <c r="P120" s="111" t="s">
        <v>94</v>
      </c>
      <c r="Q120" s="111" t="s">
        <v>94</v>
      </c>
      <c r="R120" s="111" t="s">
        <v>94</v>
      </c>
      <c r="S120" s="111" t="s">
        <v>94</v>
      </c>
      <c r="T120" s="112">
        <f t="shared" si="0"/>
        <v>20</v>
      </c>
    </row>
    <row r="121" spans="2:20" s="9" customFormat="1" ht="25.8" customHeight="1" thickTop="1" thickBot="1" x14ac:dyDescent="0.35">
      <c r="B121" s="236" t="s">
        <v>147</v>
      </c>
      <c r="C121" s="144" t="s">
        <v>125</v>
      </c>
      <c r="D121" s="144" t="s">
        <v>94</v>
      </c>
      <c r="E121" s="144" t="s">
        <v>94</v>
      </c>
      <c r="F121" s="144" t="s">
        <v>94</v>
      </c>
      <c r="G121" s="144" t="s">
        <v>94</v>
      </c>
      <c r="H121" s="144">
        <v>2</v>
      </c>
      <c r="I121" s="144">
        <v>4</v>
      </c>
      <c r="J121" s="144" t="s">
        <v>94</v>
      </c>
      <c r="K121" s="144" t="s">
        <v>94</v>
      </c>
      <c r="L121" s="144">
        <v>1</v>
      </c>
      <c r="M121" s="144" t="s">
        <v>94</v>
      </c>
      <c r="N121" s="144" t="s">
        <v>94</v>
      </c>
      <c r="O121" s="144" t="s">
        <v>94</v>
      </c>
      <c r="P121" s="206" t="s">
        <v>94</v>
      </c>
      <c r="Q121" s="144" t="s">
        <v>94</v>
      </c>
      <c r="R121" s="144" t="s">
        <v>94</v>
      </c>
      <c r="S121" s="144" t="s">
        <v>94</v>
      </c>
      <c r="T121" s="112">
        <f t="shared" si="0"/>
        <v>7</v>
      </c>
    </row>
    <row r="122" spans="2:20" s="9" customFormat="1" ht="25.8" customHeight="1" thickTop="1" thickBot="1" x14ac:dyDescent="0.35">
      <c r="B122" s="237"/>
      <c r="C122" s="144" t="s">
        <v>127</v>
      </c>
      <c r="D122" s="144" t="s">
        <v>94</v>
      </c>
      <c r="E122" s="144" t="s">
        <v>94</v>
      </c>
      <c r="F122" s="144" t="s">
        <v>94</v>
      </c>
      <c r="G122" s="144" t="s">
        <v>94</v>
      </c>
      <c r="H122" s="144" t="s">
        <v>94</v>
      </c>
      <c r="I122" s="144">
        <v>2</v>
      </c>
      <c r="J122" s="144" t="s">
        <v>94</v>
      </c>
      <c r="K122" s="144">
        <v>1</v>
      </c>
      <c r="L122" s="144" t="s">
        <v>94</v>
      </c>
      <c r="M122" s="144" t="s">
        <v>94</v>
      </c>
      <c r="N122" s="144" t="s">
        <v>94</v>
      </c>
      <c r="O122" s="144" t="s">
        <v>94</v>
      </c>
      <c r="P122" s="206" t="s">
        <v>94</v>
      </c>
      <c r="Q122" s="144" t="s">
        <v>94</v>
      </c>
      <c r="R122" s="144" t="s">
        <v>94</v>
      </c>
      <c r="S122" s="144" t="s">
        <v>94</v>
      </c>
      <c r="T122" s="112">
        <f t="shared" si="0"/>
        <v>3</v>
      </c>
    </row>
    <row r="123" spans="2:20" s="9" customFormat="1" ht="25.8" customHeight="1" thickTop="1" thickBot="1" x14ac:dyDescent="0.35">
      <c r="B123" s="237"/>
      <c r="C123" s="144" t="s">
        <v>151</v>
      </c>
      <c r="D123" s="144">
        <v>13</v>
      </c>
      <c r="E123" s="144">
        <v>11</v>
      </c>
      <c r="F123" s="144" t="s">
        <v>94</v>
      </c>
      <c r="G123" s="144" t="s">
        <v>94</v>
      </c>
      <c r="H123" s="144">
        <v>10</v>
      </c>
      <c r="I123" s="144">
        <v>4</v>
      </c>
      <c r="J123" s="144">
        <v>1</v>
      </c>
      <c r="K123" s="144" t="s">
        <v>94</v>
      </c>
      <c r="L123" s="144">
        <v>1</v>
      </c>
      <c r="M123" s="144" t="s">
        <v>94</v>
      </c>
      <c r="N123" s="144" t="s">
        <v>94</v>
      </c>
      <c r="O123" s="144" t="s">
        <v>94</v>
      </c>
      <c r="P123" s="206" t="s">
        <v>94</v>
      </c>
      <c r="Q123" s="144" t="s">
        <v>94</v>
      </c>
      <c r="R123" s="144" t="s">
        <v>94</v>
      </c>
      <c r="S123" s="144" t="s">
        <v>94</v>
      </c>
      <c r="T123" s="112">
        <f t="shared" si="0"/>
        <v>40</v>
      </c>
    </row>
    <row r="124" spans="2:20" s="9" customFormat="1" ht="25.8" customHeight="1" thickTop="1" thickBot="1" x14ac:dyDescent="0.35">
      <c r="B124" s="237"/>
      <c r="C124" s="144" t="s">
        <v>26</v>
      </c>
      <c r="D124" s="144">
        <v>10</v>
      </c>
      <c r="E124" s="144" t="s">
        <v>94</v>
      </c>
      <c r="F124" s="144" t="s">
        <v>94</v>
      </c>
      <c r="G124" s="144" t="s">
        <v>94</v>
      </c>
      <c r="H124" s="144">
        <v>2</v>
      </c>
      <c r="I124" s="144">
        <v>7</v>
      </c>
      <c r="J124" s="144" t="s">
        <v>94</v>
      </c>
      <c r="K124" s="144" t="s">
        <v>94</v>
      </c>
      <c r="L124" s="144" t="s">
        <v>94</v>
      </c>
      <c r="M124" s="144" t="s">
        <v>94</v>
      </c>
      <c r="N124" s="144" t="s">
        <v>94</v>
      </c>
      <c r="O124" s="144" t="s">
        <v>94</v>
      </c>
      <c r="P124" s="206" t="s">
        <v>94</v>
      </c>
      <c r="Q124" s="144" t="s">
        <v>94</v>
      </c>
      <c r="R124" s="144" t="s">
        <v>94</v>
      </c>
      <c r="S124" s="144" t="s">
        <v>94</v>
      </c>
      <c r="T124" s="112">
        <f t="shared" si="0"/>
        <v>19</v>
      </c>
    </row>
    <row r="125" spans="2:20" s="9" customFormat="1" ht="25.8" customHeight="1" thickTop="1" thickBot="1" x14ac:dyDescent="0.35">
      <c r="B125" s="237"/>
      <c r="C125" s="144" t="s">
        <v>99</v>
      </c>
      <c r="D125" s="144">
        <v>9</v>
      </c>
      <c r="E125" s="144">
        <v>4</v>
      </c>
      <c r="F125" s="144" t="s">
        <v>94</v>
      </c>
      <c r="G125" s="144">
        <v>2</v>
      </c>
      <c r="H125" s="144">
        <v>10</v>
      </c>
      <c r="I125" s="144">
        <v>16</v>
      </c>
      <c r="J125" s="144">
        <v>2</v>
      </c>
      <c r="K125" s="144">
        <v>2</v>
      </c>
      <c r="L125" s="144">
        <v>6</v>
      </c>
      <c r="M125" s="144" t="s">
        <v>94</v>
      </c>
      <c r="N125" s="144" t="s">
        <v>94</v>
      </c>
      <c r="O125" s="144">
        <v>2</v>
      </c>
      <c r="P125" s="206" t="s">
        <v>94</v>
      </c>
      <c r="Q125" s="144" t="s">
        <v>94</v>
      </c>
      <c r="R125" s="144" t="s">
        <v>94</v>
      </c>
      <c r="S125" s="144" t="s">
        <v>94</v>
      </c>
      <c r="T125" s="112">
        <f t="shared" si="0"/>
        <v>53</v>
      </c>
    </row>
    <row r="126" spans="2:20" s="9" customFormat="1" ht="25.8" customHeight="1" thickTop="1" thickBot="1" x14ac:dyDescent="0.35">
      <c r="B126" s="237"/>
      <c r="C126" s="144" t="s">
        <v>153</v>
      </c>
      <c r="D126" s="144">
        <v>3</v>
      </c>
      <c r="E126" s="144">
        <v>2</v>
      </c>
      <c r="F126" s="144" t="s">
        <v>94</v>
      </c>
      <c r="G126" s="144" t="s">
        <v>94</v>
      </c>
      <c r="H126" s="144" t="s">
        <v>94</v>
      </c>
      <c r="I126" s="144">
        <v>1</v>
      </c>
      <c r="J126" s="144" t="s">
        <v>94</v>
      </c>
      <c r="K126" s="144" t="s">
        <v>94</v>
      </c>
      <c r="L126" s="144" t="s">
        <v>94</v>
      </c>
      <c r="M126" s="144" t="s">
        <v>94</v>
      </c>
      <c r="N126" s="144" t="s">
        <v>94</v>
      </c>
      <c r="O126" s="144" t="s">
        <v>94</v>
      </c>
      <c r="P126" s="206" t="s">
        <v>94</v>
      </c>
      <c r="Q126" s="144" t="s">
        <v>94</v>
      </c>
      <c r="R126" s="144" t="s">
        <v>94</v>
      </c>
      <c r="S126" s="144" t="s">
        <v>94</v>
      </c>
      <c r="T126" s="112">
        <f t="shared" si="0"/>
        <v>6</v>
      </c>
    </row>
    <row r="127" spans="2:20" s="9" customFormat="1" ht="25.8" customHeight="1" thickTop="1" thickBot="1" x14ac:dyDescent="0.35">
      <c r="B127" s="237"/>
      <c r="C127" s="144" t="s">
        <v>120</v>
      </c>
      <c r="D127" s="144" t="s">
        <v>94</v>
      </c>
      <c r="E127" s="144" t="s">
        <v>94</v>
      </c>
      <c r="F127" s="144" t="s">
        <v>94</v>
      </c>
      <c r="G127" s="144" t="s">
        <v>94</v>
      </c>
      <c r="H127" s="144" t="s">
        <v>94</v>
      </c>
      <c r="I127" s="144" t="s">
        <v>94</v>
      </c>
      <c r="J127" s="144" t="s">
        <v>94</v>
      </c>
      <c r="K127" s="144">
        <v>1</v>
      </c>
      <c r="L127" s="144">
        <v>1</v>
      </c>
      <c r="M127" s="144" t="s">
        <v>94</v>
      </c>
      <c r="N127" s="144" t="s">
        <v>94</v>
      </c>
      <c r="O127" s="144" t="s">
        <v>94</v>
      </c>
      <c r="P127" s="206" t="s">
        <v>94</v>
      </c>
      <c r="Q127" s="144" t="s">
        <v>94</v>
      </c>
      <c r="R127" s="144" t="s">
        <v>94</v>
      </c>
      <c r="S127" s="144" t="s">
        <v>94</v>
      </c>
      <c r="T127" s="112">
        <f t="shared" si="0"/>
        <v>2</v>
      </c>
    </row>
    <row r="128" spans="2:20" s="9" customFormat="1" ht="25.8" customHeight="1" thickTop="1" thickBot="1" x14ac:dyDescent="0.35">
      <c r="B128" s="237"/>
      <c r="C128" s="144" t="s">
        <v>95</v>
      </c>
      <c r="D128" s="144">
        <v>18</v>
      </c>
      <c r="E128" s="144">
        <v>10</v>
      </c>
      <c r="F128" s="144" t="s">
        <v>94</v>
      </c>
      <c r="G128" s="144" t="s">
        <v>94</v>
      </c>
      <c r="H128" s="144">
        <v>1</v>
      </c>
      <c r="I128" s="144">
        <v>1</v>
      </c>
      <c r="J128" s="144">
        <v>2</v>
      </c>
      <c r="K128" s="144" t="s">
        <v>94</v>
      </c>
      <c r="L128" s="144">
        <v>1</v>
      </c>
      <c r="M128" s="144" t="s">
        <v>94</v>
      </c>
      <c r="N128" s="144" t="s">
        <v>94</v>
      </c>
      <c r="O128" s="144" t="s">
        <v>94</v>
      </c>
      <c r="P128" s="206" t="s">
        <v>94</v>
      </c>
      <c r="Q128" s="144" t="s">
        <v>94</v>
      </c>
      <c r="R128" s="144" t="s">
        <v>94</v>
      </c>
      <c r="S128" s="144" t="s">
        <v>94</v>
      </c>
      <c r="T128" s="112">
        <f t="shared" si="0"/>
        <v>33</v>
      </c>
    </row>
    <row r="129" spans="2:20" s="9" customFormat="1" ht="25.8" customHeight="1" thickTop="1" thickBot="1" x14ac:dyDescent="0.35">
      <c r="B129" s="237"/>
      <c r="C129" s="144" t="s">
        <v>96</v>
      </c>
      <c r="D129" s="144">
        <v>10</v>
      </c>
      <c r="E129" s="144">
        <v>6</v>
      </c>
      <c r="F129" s="144" t="s">
        <v>94</v>
      </c>
      <c r="G129" s="144" t="s">
        <v>94</v>
      </c>
      <c r="H129" s="144" t="s">
        <v>94</v>
      </c>
      <c r="I129" s="144">
        <v>3</v>
      </c>
      <c r="J129" s="144" t="s">
        <v>94</v>
      </c>
      <c r="K129" s="144" t="s">
        <v>94</v>
      </c>
      <c r="L129" s="144" t="s">
        <v>94</v>
      </c>
      <c r="M129" s="144" t="s">
        <v>94</v>
      </c>
      <c r="N129" s="144" t="s">
        <v>94</v>
      </c>
      <c r="O129" s="144" t="s">
        <v>94</v>
      </c>
      <c r="P129" s="206" t="s">
        <v>94</v>
      </c>
      <c r="Q129" s="144" t="s">
        <v>94</v>
      </c>
      <c r="R129" s="144" t="s">
        <v>94</v>
      </c>
      <c r="S129" s="144" t="s">
        <v>94</v>
      </c>
      <c r="T129" s="112">
        <f t="shared" si="0"/>
        <v>19</v>
      </c>
    </row>
    <row r="130" spans="2:20" s="9" customFormat="1" ht="25.8" customHeight="1" thickTop="1" thickBot="1" x14ac:dyDescent="0.35">
      <c r="B130" s="237"/>
      <c r="C130" s="144" t="s">
        <v>100</v>
      </c>
      <c r="D130" s="144">
        <v>10</v>
      </c>
      <c r="E130" s="144">
        <v>12</v>
      </c>
      <c r="F130" s="144" t="s">
        <v>94</v>
      </c>
      <c r="G130" s="144" t="s">
        <v>94</v>
      </c>
      <c r="H130" s="144" t="s">
        <v>94</v>
      </c>
      <c r="I130" s="144" t="s">
        <v>94</v>
      </c>
      <c r="J130" s="144" t="s">
        <v>94</v>
      </c>
      <c r="K130" s="144" t="s">
        <v>94</v>
      </c>
      <c r="L130" s="144" t="s">
        <v>94</v>
      </c>
      <c r="M130" s="144" t="s">
        <v>94</v>
      </c>
      <c r="N130" s="144" t="s">
        <v>94</v>
      </c>
      <c r="O130" s="144" t="s">
        <v>94</v>
      </c>
      <c r="P130" s="206" t="s">
        <v>94</v>
      </c>
      <c r="Q130" s="144" t="s">
        <v>94</v>
      </c>
      <c r="R130" s="144" t="s">
        <v>94</v>
      </c>
      <c r="S130" s="144" t="s">
        <v>94</v>
      </c>
      <c r="T130" s="112">
        <f t="shared" si="0"/>
        <v>22</v>
      </c>
    </row>
    <row r="131" spans="2:20" s="9" customFormat="1" ht="16.2" thickTop="1" x14ac:dyDescent="0.3"/>
    <row r="132" spans="2:20" s="9" customFormat="1" ht="15.6" x14ac:dyDescent="0.3"/>
    <row r="133" spans="2:20" s="9" customFormat="1" ht="15.6" x14ac:dyDescent="0.3"/>
    <row r="134" spans="2:20" s="9" customFormat="1" ht="15.6" x14ac:dyDescent="0.3"/>
    <row r="135" spans="2:20" s="9" customFormat="1" ht="15.6" x14ac:dyDescent="0.3"/>
    <row r="136" spans="2:20" s="9" customFormat="1" ht="15.6" x14ac:dyDescent="0.3"/>
    <row r="137" spans="2:20" s="9" customFormat="1" ht="15.6" x14ac:dyDescent="0.3"/>
    <row r="138" spans="2:20" s="9" customFormat="1" ht="15.6" x14ac:dyDescent="0.3"/>
    <row r="139" spans="2:20" s="9" customFormat="1" ht="15.6" x14ac:dyDescent="0.3"/>
    <row r="140" spans="2:20" s="9" customFormat="1" ht="15.6" x14ac:dyDescent="0.3"/>
    <row r="141" spans="2:20" s="9" customFormat="1" ht="15.6" x14ac:dyDescent="0.3"/>
    <row r="142" spans="2:20" s="9" customFormat="1" ht="15.6" x14ac:dyDescent="0.3"/>
    <row r="143" spans="2:20" s="9" customFormat="1" ht="15.6" x14ac:dyDescent="0.3"/>
    <row r="144" spans="2:20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  <row r="282" s="9" customFormat="1" ht="15.6" x14ac:dyDescent="0.3"/>
  </sheetData>
  <mergeCells count="12">
    <mergeCell ref="B101:U101"/>
    <mergeCell ref="B105:B111"/>
    <mergeCell ref="B112:B120"/>
    <mergeCell ref="B121:B130"/>
    <mergeCell ref="B2:R2"/>
    <mergeCell ref="B3:R3"/>
    <mergeCell ref="H4:I4"/>
    <mergeCell ref="B5:R5"/>
    <mergeCell ref="C7:E7"/>
    <mergeCell ref="F7:I7"/>
    <mergeCell ref="J7:L7"/>
    <mergeCell ref="M7:P7"/>
  </mergeCells>
  <phoneticPr fontId="22" type="noConversion"/>
  <pageMargins left="0.7" right="0.7" top="0.75" bottom="0.75" header="0.3" footer="0.3"/>
  <pageSetup scale="24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77"/>
  <sheetViews>
    <sheetView view="pageBreakPreview" zoomScale="70" zoomScaleNormal="100" zoomScaleSheetLayoutView="70" workbookViewId="0">
      <selection activeCell="E7" sqref="E7:E18"/>
    </sheetView>
  </sheetViews>
  <sheetFormatPr baseColWidth="10" defaultColWidth="11.44140625" defaultRowHeight="14.4" x14ac:dyDescent="0.3"/>
  <cols>
    <col min="1" max="1" width="6" style="5" customWidth="1"/>
    <col min="2" max="2" width="53.6640625" style="5" customWidth="1"/>
    <col min="3" max="3" width="10.88671875" style="5" customWidth="1"/>
    <col min="4" max="4" width="13.21875" style="5" bestFit="1" customWidth="1"/>
    <col min="5" max="5" width="13.6640625" style="5" bestFit="1" customWidth="1"/>
    <col min="6" max="6" width="13.6640625" style="5" customWidth="1"/>
    <col min="7" max="7" width="12.5546875" style="5" customWidth="1"/>
    <col min="8" max="8" width="9.33203125" style="5" customWidth="1"/>
    <col min="9" max="9" width="10" style="5" customWidth="1"/>
    <col min="10" max="11" width="9.88671875" style="5" customWidth="1"/>
    <col min="12" max="12" width="12.33203125" style="5" customWidth="1"/>
    <col min="13" max="13" width="10.88671875" style="5" customWidth="1"/>
    <col min="14" max="14" width="13.109375" style="5" customWidth="1"/>
    <col min="15" max="15" width="15.33203125" style="5" customWidth="1"/>
    <col min="16" max="16384" width="11.44140625" style="5"/>
  </cols>
  <sheetData>
    <row r="1" spans="2:15" s="9" customFormat="1" ht="15.6" x14ac:dyDescent="0.3"/>
    <row r="2" spans="2:15" s="9" customFormat="1" ht="22.8" x14ac:dyDescent="0.4">
      <c r="B2" s="245" t="s">
        <v>16</v>
      </c>
      <c r="C2" s="245"/>
      <c r="D2" s="245"/>
      <c r="E2" s="245"/>
      <c r="F2" s="245"/>
      <c r="G2" s="245"/>
      <c r="H2" s="145"/>
      <c r="I2" s="145"/>
      <c r="J2" s="145"/>
      <c r="K2" s="145"/>
      <c r="L2" s="145"/>
      <c r="M2" s="145"/>
      <c r="N2" s="145"/>
      <c r="O2" s="145"/>
    </row>
    <row r="3" spans="2:15" s="9" customFormat="1" ht="20.399999999999999" x14ac:dyDescent="0.35">
      <c r="B3" s="230" t="s">
        <v>248</v>
      </c>
      <c r="C3" s="230"/>
      <c r="D3" s="230"/>
      <c r="E3" s="230"/>
      <c r="F3" s="230"/>
      <c r="G3" s="230"/>
      <c r="H3" s="146"/>
      <c r="I3" s="146"/>
      <c r="J3" s="146"/>
      <c r="K3" s="146"/>
      <c r="L3" s="146"/>
      <c r="M3" s="146"/>
      <c r="N3" s="146"/>
      <c r="O3" s="146"/>
    </row>
    <row r="4" spans="2:15" s="9" customFormat="1" ht="15.6" x14ac:dyDescent="0.3"/>
    <row r="5" spans="2:15" s="9" customFormat="1" ht="16.2" thickBot="1" x14ac:dyDescent="0.35"/>
    <row r="6" spans="2:15" s="9" customFormat="1" ht="33.75" customHeight="1" thickTop="1" thickBot="1" x14ac:dyDescent="0.35">
      <c r="B6" s="98" t="s">
        <v>101</v>
      </c>
      <c r="C6" s="98" t="s">
        <v>145</v>
      </c>
      <c r="D6" s="98" t="s">
        <v>146</v>
      </c>
      <c r="E6" s="98" t="s">
        <v>147</v>
      </c>
      <c r="F6" s="98" t="s">
        <v>22</v>
      </c>
      <c r="G6" s="98" t="s">
        <v>2</v>
      </c>
      <c r="H6"/>
    </row>
    <row r="7" spans="2:15" s="9" customFormat="1" ht="22.2" customHeight="1" thickTop="1" thickBot="1" x14ac:dyDescent="0.35">
      <c r="B7" s="92" t="s">
        <v>131</v>
      </c>
      <c r="C7" s="92">
        <v>61</v>
      </c>
      <c r="D7" s="92">
        <v>56</v>
      </c>
      <c r="E7" s="92">
        <v>52</v>
      </c>
      <c r="F7" s="92">
        <f>SUM(C7:E7)</f>
        <v>169</v>
      </c>
      <c r="G7" s="92">
        <f>AVERAGE(C7:E7)</f>
        <v>56.333333333333336</v>
      </c>
    </row>
    <row r="8" spans="2:15" s="9" customFormat="1" ht="22.2" customHeight="1" thickTop="1" thickBot="1" x14ac:dyDescent="0.35">
      <c r="B8" s="92" t="s">
        <v>132</v>
      </c>
      <c r="C8" s="92">
        <v>2</v>
      </c>
      <c r="D8" s="92">
        <v>1</v>
      </c>
      <c r="E8" s="92">
        <v>1</v>
      </c>
      <c r="F8" s="92">
        <f t="shared" ref="F8:F18" si="0">SUM(C8:E8)</f>
        <v>4</v>
      </c>
      <c r="G8" s="92">
        <f t="shared" ref="G8:G16" si="1">AVERAGE(C8:E8)</f>
        <v>1.3333333333333333</v>
      </c>
    </row>
    <row r="9" spans="2:15" s="9" customFormat="1" ht="22.2" customHeight="1" thickTop="1" thickBot="1" x14ac:dyDescent="0.35">
      <c r="B9" s="92" t="s">
        <v>133</v>
      </c>
      <c r="C9" s="92">
        <v>14</v>
      </c>
      <c r="D9" s="92">
        <v>26</v>
      </c>
      <c r="E9" s="92">
        <v>22</v>
      </c>
      <c r="F9" s="92">
        <f t="shared" si="0"/>
        <v>62</v>
      </c>
      <c r="G9" s="92">
        <f t="shared" si="1"/>
        <v>20.666666666666668</v>
      </c>
    </row>
    <row r="10" spans="2:15" s="9" customFormat="1" ht="22.2" customHeight="1" thickTop="1" thickBot="1" x14ac:dyDescent="0.35">
      <c r="B10" s="92" t="s">
        <v>134</v>
      </c>
      <c r="C10" s="92">
        <v>61</v>
      </c>
      <c r="D10" s="92">
        <v>64</v>
      </c>
      <c r="E10" s="92">
        <v>38</v>
      </c>
      <c r="F10" s="92">
        <f t="shared" si="0"/>
        <v>163</v>
      </c>
      <c r="G10" s="92">
        <f t="shared" si="1"/>
        <v>54.333333333333336</v>
      </c>
    </row>
    <row r="11" spans="2:15" s="9" customFormat="1" ht="22.2" customHeight="1" thickTop="1" thickBot="1" x14ac:dyDescent="0.35">
      <c r="B11" s="92" t="s">
        <v>135</v>
      </c>
      <c r="C11" s="92">
        <v>3</v>
      </c>
      <c r="D11" s="92">
        <v>3</v>
      </c>
      <c r="E11" s="92">
        <v>3</v>
      </c>
      <c r="F11" s="92">
        <f t="shared" si="0"/>
        <v>9</v>
      </c>
      <c r="G11" s="92">
        <f t="shared" si="1"/>
        <v>3</v>
      </c>
    </row>
    <row r="12" spans="2:15" s="9" customFormat="1" ht="22.2" customHeight="1" thickTop="1" thickBot="1" x14ac:dyDescent="0.35">
      <c r="B12" s="92" t="s">
        <v>136</v>
      </c>
      <c r="C12" s="92">
        <v>1</v>
      </c>
      <c r="D12" s="92">
        <v>1</v>
      </c>
      <c r="E12" s="92">
        <v>1</v>
      </c>
      <c r="F12" s="92">
        <f t="shared" si="0"/>
        <v>3</v>
      </c>
      <c r="G12" s="92">
        <f t="shared" si="1"/>
        <v>1</v>
      </c>
    </row>
    <row r="13" spans="2:15" s="9" customFormat="1" ht="22.2" customHeight="1" thickTop="1" thickBot="1" x14ac:dyDescent="0.35">
      <c r="B13" s="92" t="s">
        <v>137</v>
      </c>
      <c r="C13" s="92">
        <v>2</v>
      </c>
      <c r="D13" s="92">
        <v>3</v>
      </c>
      <c r="E13" s="92">
        <v>2</v>
      </c>
      <c r="F13" s="92">
        <f t="shared" si="0"/>
        <v>7</v>
      </c>
      <c r="G13" s="92">
        <f t="shared" si="1"/>
        <v>2.3333333333333335</v>
      </c>
    </row>
    <row r="14" spans="2:15" s="9" customFormat="1" ht="22.2" customHeight="1" thickTop="1" thickBot="1" x14ac:dyDescent="0.35">
      <c r="B14" s="92" t="s">
        <v>138</v>
      </c>
      <c r="C14" s="92">
        <v>38</v>
      </c>
      <c r="D14" s="92">
        <v>76</v>
      </c>
      <c r="E14" s="92">
        <v>110</v>
      </c>
      <c r="F14" s="92">
        <f t="shared" si="0"/>
        <v>224</v>
      </c>
      <c r="G14" s="92">
        <f t="shared" si="1"/>
        <v>74.666666666666671</v>
      </c>
    </row>
    <row r="15" spans="2:15" s="9" customFormat="1" ht="22.2" customHeight="1" thickTop="1" thickBot="1" x14ac:dyDescent="0.35">
      <c r="B15" s="92" t="s">
        <v>139</v>
      </c>
      <c r="C15" s="92" t="s">
        <v>94</v>
      </c>
      <c r="D15" s="92">
        <v>19</v>
      </c>
      <c r="E15" s="92">
        <v>26</v>
      </c>
      <c r="F15" s="92">
        <f t="shared" si="0"/>
        <v>45</v>
      </c>
      <c r="G15" s="92">
        <f t="shared" si="1"/>
        <v>22.5</v>
      </c>
    </row>
    <row r="16" spans="2:15" s="9" customFormat="1" ht="22.2" customHeight="1" thickTop="1" thickBot="1" x14ac:dyDescent="0.35">
      <c r="B16" s="92" t="s">
        <v>140</v>
      </c>
      <c r="C16" s="92">
        <v>45</v>
      </c>
      <c r="D16" s="92">
        <v>48</v>
      </c>
      <c r="E16" s="92">
        <v>12</v>
      </c>
      <c r="F16" s="92">
        <f t="shared" si="0"/>
        <v>105</v>
      </c>
      <c r="G16" s="92">
        <f t="shared" si="1"/>
        <v>35</v>
      </c>
    </row>
    <row r="17" spans="2:7" s="9" customFormat="1" ht="38.4" customHeight="1" thickTop="1" thickBot="1" x14ac:dyDescent="0.35">
      <c r="B17" s="92" t="s">
        <v>141</v>
      </c>
      <c r="C17" s="92">
        <v>2</v>
      </c>
      <c r="D17" s="92">
        <v>2</v>
      </c>
      <c r="E17" s="92">
        <v>2</v>
      </c>
      <c r="F17" s="92">
        <f t="shared" ref="F17" si="2">SUM(C17:E17)</f>
        <v>6</v>
      </c>
      <c r="G17" s="92">
        <f t="shared" ref="G17:G18" si="3">AVERAGE(C17:E17)</f>
        <v>2</v>
      </c>
    </row>
    <row r="18" spans="2:7" s="9" customFormat="1" ht="36.6" customHeight="1" thickTop="1" thickBot="1" x14ac:dyDescent="0.35">
      <c r="B18" s="92" t="s">
        <v>202</v>
      </c>
      <c r="C18" s="92" t="s">
        <v>94</v>
      </c>
      <c r="D18" s="92">
        <v>5</v>
      </c>
      <c r="E18" s="92">
        <v>5</v>
      </c>
      <c r="F18" s="92">
        <f t="shared" si="0"/>
        <v>10</v>
      </c>
      <c r="G18" s="92">
        <f t="shared" si="3"/>
        <v>5</v>
      </c>
    </row>
    <row r="19" spans="2:7" s="9" customFormat="1" ht="16.8" thickTop="1" thickBot="1" x14ac:dyDescent="0.35">
      <c r="C19" s="9" t="s">
        <v>17</v>
      </c>
    </row>
    <row r="20" spans="2:7" s="9" customFormat="1" ht="16.8" thickTop="1" thickBot="1" x14ac:dyDescent="0.35">
      <c r="B20" s="92" t="s">
        <v>224</v>
      </c>
      <c r="C20" s="92">
        <f>SUM(C7,C10,C14,C15,C18)</f>
        <v>160</v>
      </c>
      <c r="D20" s="92">
        <f>SUM(D7,D10,D14,D15,D18)</f>
        <v>220</v>
      </c>
      <c r="E20" s="92">
        <f>SUM(E7,E10,E14,E15,E18)</f>
        <v>231</v>
      </c>
      <c r="F20" s="92">
        <f>SUM(C20:E20)</f>
        <v>611</v>
      </c>
      <c r="G20" s="92">
        <f>AVERAGE(C20:E20)</f>
        <v>203.66666666666666</v>
      </c>
    </row>
    <row r="21" spans="2:7" s="9" customFormat="1" ht="16.2" thickTop="1" x14ac:dyDescent="0.3">
      <c r="F21" s="174"/>
    </row>
    <row r="22" spans="2:7" s="9" customFormat="1" ht="15.6" x14ac:dyDescent="0.3">
      <c r="F22" s="174"/>
    </row>
    <row r="23" spans="2:7" s="9" customFormat="1" ht="15.6" x14ac:dyDescent="0.3"/>
    <row r="24" spans="2:7" s="9" customFormat="1" ht="15.6" x14ac:dyDescent="0.3"/>
    <row r="25" spans="2:7" s="9" customFormat="1" ht="15.6" x14ac:dyDescent="0.3"/>
    <row r="26" spans="2:7" s="9" customFormat="1" ht="15.6" x14ac:dyDescent="0.3"/>
    <row r="27" spans="2:7" s="9" customFormat="1" ht="15.6" x14ac:dyDescent="0.3"/>
    <row r="28" spans="2:7" s="9" customFormat="1" ht="15.6" x14ac:dyDescent="0.3"/>
    <row r="29" spans="2:7" s="9" customFormat="1" ht="15.6" x14ac:dyDescent="0.3"/>
    <row r="30" spans="2:7" s="9" customFormat="1" ht="15.6" x14ac:dyDescent="0.3"/>
    <row r="31" spans="2:7" s="9" customFormat="1" ht="15.6" x14ac:dyDescent="0.3"/>
    <row r="32" spans="2:7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15.6" x14ac:dyDescent="0.3"/>
    <row r="72" s="9" customFormat="1" ht="15.6" x14ac:dyDescent="0.3"/>
    <row r="73" s="9" customFormat="1" ht="15.6" x14ac:dyDescent="0.3"/>
    <row r="74" s="9" customFormat="1" ht="15.6" x14ac:dyDescent="0.3"/>
    <row r="75" s="9" customFormat="1" ht="31.8" customHeight="1" x14ac:dyDescent="0.3"/>
    <row r="76" s="9" customFormat="1" ht="31.8" customHeight="1" x14ac:dyDescent="0.3"/>
    <row r="77" s="9" customFormat="1" ht="31.8" customHeight="1" x14ac:dyDescent="0.3"/>
    <row r="78" s="9" customFormat="1" ht="15.6" x14ac:dyDescent="0.3"/>
    <row r="79" s="9" customFormat="1" ht="15.6" x14ac:dyDescent="0.3"/>
    <row r="80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13:13" s="9" customFormat="1" ht="15.6" x14ac:dyDescent="0.3"/>
    <row r="98" spans="13:13" s="9" customFormat="1" ht="15.6" x14ac:dyDescent="0.3"/>
    <row r="99" spans="13:13" s="9" customFormat="1" ht="15.6" x14ac:dyDescent="0.3"/>
    <row r="100" spans="13:13" s="9" customFormat="1" ht="15.6" x14ac:dyDescent="0.3"/>
    <row r="101" spans="13:13" s="9" customFormat="1" ht="15.6" x14ac:dyDescent="0.3"/>
    <row r="102" spans="13:13" s="9" customFormat="1" ht="15.6" x14ac:dyDescent="0.3"/>
    <row r="103" spans="13:13" s="9" customFormat="1" ht="15.6" x14ac:dyDescent="0.3">
      <c r="M103" s="9" t="s">
        <v>18</v>
      </c>
    </row>
    <row r="104" spans="13:13" s="9" customFormat="1" ht="15.6" x14ac:dyDescent="0.3"/>
    <row r="105" spans="13:13" s="9" customFormat="1" ht="15.6" x14ac:dyDescent="0.3"/>
    <row r="106" spans="13:13" s="9" customFormat="1" ht="15.6" x14ac:dyDescent="0.3"/>
    <row r="107" spans="13:13" s="9" customFormat="1" ht="15.6" x14ac:dyDescent="0.3"/>
    <row r="108" spans="13:13" s="9" customFormat="1" ht="15.6" x14ac:dyDescent="0.3"/>
    <row r="109" spans="13:13" s="9" customFormat="1" ht="15.6" x14ac:dyDescent="0.3"/>
    <row r="110" spans="13:13" s="9" customFormat="1" ht="15.6" x14ac:dyDescent="0.3"/>
    <row r="111" spans="13:13" s="9" customFormat="1" ht="15.6" x14ac:dyDescent="0.3"/>
    <row r="112" spans="13:13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  <row r="282" s="9" customFormat="1" ht="15.6" x14ac:dyDescent="0.3"/>
    <row r="283" s="9" customFormat="1" ht="15.6" x14ac:dyDescent="0.3"/>
    <row r="284" s="9" customFormat="1" ht="15.6" x14ac:dyDescent="0.3"/>
    <row r="285" s="9" customFormat="1" ht="15.6" x14ac:dyDescent="0.3"/>
    <row r="286" s="9" customFormat="1" ht="15.6" x14ac:dyDescent="0.3"/>
    <row r="287" s="9" customFormat="1" ht="15.6" x14ac:dyDescent="0.3"/>
    <row r="288" s="9" customFormat="1" ht="15.6" x14ac:dyDescent="0.3"/>
    <row r="289" s="9" customFormat="1" ht="15.6" x14ac:dyDescent="0.3"/>
    <row r="290" s="9" customFormat="1" ht="15.6" x14ac:dyDescent="0.3"/>
    <row r="291" s="9" customFormat="1" ht="15.6" x14ac:dyDescent="0.3"/>
    <row r="292" s="9" customFormat="1" ht="15.6" x14ac:dyDescent="0.3"/>
    <row r="293" s="9" customFormat="1" ht="15.6" x14ac:dyDescent="0.3"/>
    <row r="294" s="9" customFormat="1" ht="15.6" x14ac:dyDescent="0.3"/>
    <row r="295" s="9" customFormat="1" ht="15.6" x14ac:dyDescent="0.3"/>
    <row r="296" s="9" customFormat="1" ht="15.6" x14ac:dyDescent="0.3"/>
    <row r="297" s="9" customFormat="1" ht="15.6" x14ac:dyDescent="0.3"/>
    <row r="298" s="9" customFormat="1" ht="15.6" x14ac:dyDescent="0.3"/>
    <row r="299" s="9" customFormat="1" ht="15.6" x14ac:dyDescent="0.3"/>
    <row r="300" s="9" customFormat="1" ht="15.6" x14ac:dyDescent="0.3"/>
    <row r="301" s="9" customFormat="1" ht="15.6" x14ac:dyDescent="0.3"/>
    <row r="302" s="9" customFormat="1" ht="15.6" x14ac:dyDescent="0.3"/>
    <row r="303" s="9" customFormat="1" ht="15.6" x14ac:dyDescent="0.3"/>
    <row r="304" s="9" customFormat="1" ht="15.6" x14ac:dyDescent="0.3"/>
    <row r="305" s="9" customFormat="1" ht="15.6" x14ac:dyDescent="0.3"/>
    <row r="306" s="9" customFormat="1" ht="15.6" x14ac:dyDescent="0.3"/>
    <row r="307" s="9" customFormat="1" ht="15.6" x14ac:dyDescent="0.3"/>
    <row r="308" s="9" customFormat="1" ht="15.6" x14ac:dyDescent="0.3"/>
    <row r="309" s="9" customFormat="1" ht="15.6" x14ac:dyDescent="0.3"/>
    <row r="310" s="9" customFormat="1" ht="15.6" x14ac:dyDescent="0.3"/>
    <row r="311" s="9" customFormat="1" ht="15.6" x14ac:dyDescent="0.3"/>
    <row r="312" s="9" customFormat="1" ht="15.6" x14ac:dyDescent="0.3"/>
    <row r="313" s="9" customFormat="1" ht="15.6" x14ac:dyDescent="0.3"/>
    <row r="314" s="9" customFormat="1" ht="15.6" x14ac:dyDescent="0.3"/>
    <row r="315" s="9" customFormat="1" ht="15.6" x14ac:dyDescent="0.3"/>
    <row r="316" s="9" customFormat="1" ht="15.6" x14ac:dyDescent="0.3"/>
    <row r="317" s="9" customFormat="1" ht="15.6" x14ac:dyDescent="0.3"/>
    <row r="318" s="9" customFormat="1" ht="15.6" x14ac:dyDescent="0.3"/>
    <row r="319" s="9" customFormat="1" ht="15.6" x14ac:dyDescent="0.3"/>
    <row r="320" s="9" customFormat="1" ht="15.6" x14ac:dyDescent="0.3"/>
    <row r="321" s="9" customFormat="1" ht="15.6" x14ac:dyDescent="0.3"/>
    <row r="322" s="9" customFormat="1" ht="15.6" x14ac:dyDescent="0.3"/>
    <row r="323" s="9" customFormat="1" ht="15.6" x14ac:dyDescent="0.3"/>
    <row r="324" s="9" customFormat="1" ht="15.6" x14ac:dyDescent="0.3"/>
    <row r="325" s="9" customFormat="1" ht="15.6" x14ac:dyDescent="0.3"/>
    <row r="326" s="9" customFormat="1" ht="15.6" x14ac:dyDescent="0.3"/>
    <row r="327" s="9" customFormat="1" ht="15.6" x14ac:dyDescent="0.3"/>
    <row r="328" s="9" customFormat="1" ht="15.6" x14ac:dyDescent="0.3"/>
    <row r="329" s="9" customFormat="1" ht="15.6" x14ac:dyDescent="0.3"/>
    <row r="330" s="9" customFormat="1" ht="15.6" x14ac:dyDescent="0.3"/>
    <row r="331" s="9" customFormat="1" ht="15.6" x14ac:dyDescent="0.3"/>
    <row r="332" s="9" customFormat="1" ht="15.6" x14ac:dyDescent="0.3"/>
    <row r="333" s="9" customFormat="1" ht="15.6" x14ac:dyDescent="0.3"/>
    <row r="334" s="9" customFormat="1" ht="15.6" x14ac:dyDescent="0.3"/>
    <row r="335" s="9" customFormat="1" ht="15.6" x14ac:dyDescent="0.3"/>
    <row r="336" s="9" customFormat="1" ht="15.6" x14ac:dyDescent="0.3"/>
    <row r="337" s="9" customFormat="1" ht="15.6" x14ac:dyDescent="0.3"/>
    <row r="338" s="9" customFormat="1" ht="15.6" x14ac:dyDescent="0.3"/>
    <row r="339" s="9" customFormat="1" ht="15.6" x14ac:dyDescent="0.3"/>
    <row r="340" s="9" customFormat="1" ht="15.6" x14ac:dyDescent="0.3"/>
    <row r="341" s="9" customFormat="1" ht="15.6" x14ac:dyDescent="0.3"/>
    <row r="342" s="9" customFormat="1" ht="15.6" x14ac:dyDescent="0.3"/>
    <row r="343" s="9" customFormat="1" ht="15.6" x14ac:dyDescent="0.3"/>
    <row r="344" s="9" customFormat="1" ht="15.6" x14ac:dyDescent="0.3"/>
    <row r="345" s="9" customFormat="1" ht="15.6" x14ac:dyDescent="0.3"/>
    <row r="346" s="9" customFormat="1" ht="15.6" x14ac:dyDescent="0.3"/>
    <row r="347" s="9" customFormat="1" ht="15.6" x14ac:dyDescent="0.3"/>
    <row r="348" s="9" customFormat="1" ht="15.6" x14ac:dyDescent="0.3"/>
    <row r="349" s="9" customFormat="1" ht="15.6" x14ac:dyDescent="0.3"/>
    <row r="350" s="9" customFormat="1" ht="15.6" x14ac:dyDescent="0.3"/>
    <row r="351" s="9" customFormat="1" ht="15.6" x14ac:dyDescent="0.3"/>
    <row r="352" s="9" customFormat="1" ht="15.6" x14ac:dyDescent="0.3"/>
    <row r="353" s="9" customFormat="1" ht="15.6" x14ac:dyDescent="0.3"/>
    <row r="354" s="9" customFormat="1" ht="15.6" x14ac:dyDescent="0.3"/>
    <row r="355" s="9" customFormat="1" ht="15.6" x14ac:dyDescent="0.3"/>
    <row r="356" s="9" customFormat="1" ht="15.6" x14ac:dyDescent="0.3"/>
    <row r="357" s="9" customFormat="1" ht="15.6" x14ac:dyDescent="0.3"/>
    <row r="358" s="9" customFormat="1" ht="15.6" x14ac:dyDescent="0.3"/>
    <row r="359" s="9" customFormat="1" ht="15.6" x14ac:dyDescent="0.3"/>
    <row r="360" s="9" customFormat="1" ht="15.6" x14ac:dyDescent="0.3"/>
    <row r="361" s="9" customFormat="1" ht="15.6" x14ac:dyDescent="0.3"/>
    <row r="362" s="9" customFormat="1" ht="15.6" x14ac:dyDescent="0.3"/>
    <row r="363" s="9" customFormat="1" ht="15.6" x14ac:dyDescent="0.3"/>
    <row r="364" s="9" customFormat="1" ht="15.6" x14ac:dyDescent="0.3"/>
    <row r="365" s="9" customFormat="1" ht="15.6" x14ac:dyDescent="0.3"/>
    <row r="366" s="9" customFormat="1" ht="15.6" x14ac:dyDescent="0.3"/>
    <row r="367" s="9" customFormat="1" ht="15.6" x14ac:dyDescent="0.3"/>
    <row r="368" s="9" customFormat="1" ht="15.6" x14ac:dyDescent="0.3"/>
    <row r="369" s="9" customFormat="1" ht="15.6" x14ac:dyDescent="0.3"/>
    <row r="370" s="9" customFormat="1" ht="15.6" x14ac:dyDescent="0.3"/>
    <row r="371" s="9" customFormat="1" ht="15.6" x14ac:dyDescent="0.3"/>
    <row r="372" s="9" customFormat="1" ht="15.6" x14ac:dyDescent="0.3"/>
    <row r="373" s="9" customFormat="1" ht="15.6" x14ac:dyDescent="0.3"/>
    <row r="374" s="9" customFormat="1" ht="15.6" x14ac:dyDescent="0.3"/>
    <row r="375" s="9" customFormat="1" ht="15.6" x14ac:dyDescent="0.3"/>
    <row r="376" s="9" customFormat="1" ht="15.6" x14ac:dyDescent="0.3"/>
    <row r="377" s="9" customFormat="1" ht="15.6" x14ac:dyDescent="0.3"/>
    <row r="378" s="9" customFormat="1" ht="15.6" x14ac:dyDescent="0.3"/>
    <row r="379" s="9" customFormat="1" ht="15.6" x14ac:dyDescent="0.3"/>
    <row r="380" s="9" customFormat="1" ht="15.6" x14ac:dyDescent="0.3"/>
    <row r="381" s="9" customFormat="1" ht="15.6" x14ac:dyDescent="0.3"/>
    <row r="382" s="9" customFormat="1" ht="15.6" x14ac:dyDescent="0.3"/>
    <row r="383" s="9" customFormat="1" ht="15.6" x14ac:dyDescent="0.3"/>
    <row r="384" s="9" customFormat="1" ht="15.6" x14ac:dyDescent="0.3"/>
    <row r="385" s="9" customFormat="1" ht="15.6" x14ac:dyDescent="0.3"/>
    <row r="386" s="9" customFormat="1" ht="15.6" x14ac:dyDescent="0.3"/>
    <row r="387" s="9" customFormat="1" ht="15.6" x14ac:dyDescent="0.3"/>
    <row r="388" s="9" customFormat="1" ht="15.6" x14ac:dyDescent="0.3"/>
    <row r="389" s="9" customFormat="1" ht="15.6" x14ac:dyDescent="0.3"/>
    <row r="390" s="9" customFormat="1" ht="15.6" x14ac:dyDescent="0.3"/>
    <row r="391" s="9" customFormat="1" ht="15.6" x14ac:dyDescent="0.3"/>
    <row r="392" s="9" customFormat="1" ht="15.6" x14ac:dyDescent="0.3"/>
    <row r="393" s="9" customFormat="1" ht="15.6" x14ac:dyDescent="0.3"/>
    <row r="394" s="9" customFormat="1" ht="15.6" x14ac:dyDescent="0.3"/>
    <row r="395" s="9" customFormat="1" ht="15.6" x14ac:dyDescent="0.3"/>
    <row r="396" s="9" customFormat="1" ht="15.6" x14ac:dyDescent="0.3"/>
    <row r="397" s="9" customFormat="1" ht="15.6" x14ac:dyDescent="0.3"/>
    <row r="398" s="9" customFormat="1" ht="15.6" x14ac:dyDescent="0.3"/>
    <row r="399" s="9" customFormat="1" ht="15.6" x14ac:dyDescent="0.3"/>
    <row r="400" s="9" customFormat="1" ht="15.6" x14ac:dyDescent="0.3"/>
    <row r="401" s="9" customFormat="1" ht="15.6" x14ac:dyDescent="0.3"/>
    <row r="402" s="9" customFormat="1" ht="15.6" x14ac:dyDescent="0.3"/>
    <row r="403" s="9" customFormat="1" ht="15.6" x14ac:dyDescent="0.3"/>
    <row r="404" s="9" customFormat="1" ht="15.6" x14ac:dyDescent="0.3"/>
    <row r="405" s="9" customFormat="1" ht="15.6" x14ac:dyDescent="0.3"/>
    <row r="406" s="9" customFormat="1" ht="15.6" x14ac:dyDescent="0.3"/>
    <row r="407" s="9" customFormat="1" ht="15.6" x14ac:dyDescent="0.3"/>
    <row r="408" s="9" customFormat="1" ht="15.6" x14ac:dyDescent="0.3"/>
    <row r="409" s="9" customFormat="1" ht="15.6" x14ac:dyDescent="0.3"/>
    <row r="410" s="9" customFormat="1" ht="15.6" x14ac:dyDescent="0.3"/>
    <row r="411" s="9" customFormat="1" ht="15.6" x14ac:dyDescent="0.3"/>
    <row r="412" s="9" customFormat="1" ht="15.6" x14ac:dyDescent="0.3"/>
    <row r="413" s="9" customFormat="1" ht="15.6" x14ac:dyDescent="0.3"/>
    <row r="414" s="9" customFormat="1" ht="15.6" x14ac:dyDescent="0.3"/>
    <row r="415" s="9" customFormat="1" ht="15.6" x14ac:dyDescent="0.3"/>
    <row r="416" s="9" customFormat="1" ht="15.6" x14ac:dyDescent="0.3"/>
    <row r="417" s="9" customFormat="1" ht="15.6" x14ac:dyDescent="0.3"/>
    <row r="418" s="9" customFormat="1" ht="15.6" x14ac:dyDescent="0.3"/>
    <row r="419" s="9" customFormat="1" ht="15.6" x14ac:dyDescent="0.3"/>
    <row r="420" s="9" customFormat="1" ht="15.6" x14ac:dyDescent="0.3"/>
    <row r="421" s="9" customFormat="1" ht="15.6" x14ac:dyDescent="0.3"/>
    <row r="422" s="9" customFormat="1" ht="15.6" x14ac:dyDescent="0.3"/>
    <row r="423" s="9" customFormat="1" ht="15.6" x14ac:dyDescent="0.3"/>
    <row r="424" s="9" customFormat="1" ht="15.6" x14ac:dyDescent="0.3"/>
    <row r="425" s="9" customFormat="1" ht="15.6" x14ac:dyDescent="0.3"/>
    <row r="426" s="9" customFormat="1" ht="15.6" x14ac:dyDescent="0.3"/>
    <row r="427" s="9" customFormat="1" ht="15.6" x14ac:dyDescent="0.3"/>
    <row r="428" s="9" customFormat="1" ht="15.6" x14ac:dyDescent="0.3"/>
    <row r="429" s="9" customFormat="1" ht="15.6" x14ac:dyDescent="0.3"/>
    <row r="430" s="9" customFormat="1" ht="15.6" x14ac:dyDescent="0.3"/>
    <row r="431" s="9" customFormat="1" ht="15.6" x14ac:dyDescent="0.3"/>
    <row r="432" s="9" customFormat="1" ht="15.6" x14ac:dyDescent="0.3"/>
    <row r="433" s="9" customFormat="1" ht="15.6" x14ac:dyDescent="0.3"/>
    <row r="434" s="9" customFormat="1" ht="15.6" x14ac:dyDescent="0.3"/>
    <row r="435" s="9" customFormat="1" ht="15.6" x14ac:dyDescent="0.3"/>
    <row r="436" s="9" customFormat="1" ht="15.6" x14ac:dyDescent="0.3"/>
    <row r="437" s="9" customFormat="1" ht="15.6" x14ac:dyDescent="0.3"/>
    <row r="438" s="9" customFormat="1" ht="15.6" x14ac:dyDescent="0.3"/>
    <row r="439" s="9" customFormat="1" ht="15.6" x14ac:dyDescent="0.3"/>
    <row r="440" s="9" customFormat="1" ht="15.6" x14ac:dyDescent="0.3"/>
    <row r="441" s="9" customFormat="1" ht="15.6" x14ac:dyDescent="0.3"/>
    <row r="442" s="9" customFormat="1" ht="15.6" x14ac:dyDescent="0.3"/>
    <row r="443" s="9" customFormat="1" ht="15.6" x14ac:dyDescent="0.3"/>
    <row r="444" s="9" customFormat="1" ht="15.6" x14ac:dyDescent="0.3"/>
    <row r="445" s="9" customFormat="1" ht="15.6" x14ac:dyDescent="0.3"/>
    <row r="446" s="9" customFormat="1" ht="15.6" x14ac:dyDescent="0.3"/>
    <row r="447" s="9" customFormat="1" ht="15.6" x14ac:dyDescent="0.3"/>
    <row r="448" s="9" customFormat="1" ht="15.6" x14ac:dyDescent="0.3"/>
    <row r="449" s="9" customFormat="1" ht="15.6" x14ac:dyDescent="0.3"/>
    <row r="450" s="9" customFormat="1" ht="15.6" x14ac:dyDescent="0.3"/>
    <row r="451" s="9" customFormat="1" ht="15.6" x14ac:dyDescent="0.3"/>
    <row r="452" s="9" customFormat="1" ht="15.6" x14ac:dyDescent="0.3"/>
    <row r="453" s="9" customFormat="1" ht="15.6" x14ac:dyDescent="0.3"/>
    <row r="454" s="9" customFormat="1" ht="15.6" x14ac:dyDescent="0.3"/>
    <row r="455" s="9" customFormat="1" ht="15.6" x14ac:dyDescent="0.3"/>
    <row r="456" s="9" customFormat="1" ht="15.6" x14ac:dyDescent="0.3"/>
    <row r="457" s="9" customFormat="1" ht="15.6" x14ac:dyDescent="0.3"/>
    <row r="458" s="9" customFormat="1" ht="15.6" x14ac:dyDescent="0.3"/>
    <row r="459" s="9" customFormat="1" ht="15.6" x14ac:dyDescent="0.3"/>
    <row r="460" s="9" customFormat="1" ht="15.6" x14ac:dyDescent="0.3"/>
    <row r="461" s="9" customFormat="1" ht="15.6" x14ac:dyDescent="0.3"/>
    <row r="462" s="9" customFormat="1" ht="15.6" x14ac:dyDescent="0.3"/>
    <row r="463" s="9" customFormat="1" ht="15.6" x14ac:dyDescent="0.3"/>
    <row r="464" s="9" customFormat="1" ht="15.6" x14ac:dyDescent="0.3"/>
    <row r="465" s="9" customFormat="1" ht="15.6" x14ac:dyDescent="0.3"/>
    <row r="466" s="9" customFormat="1" ht="15.6" x14ac:dyDescent="0.3"/>
    <row r="467" s="9" customFormat="1" ht="15.6" x14ac:dyDescent="0.3"/>
    <row r="468" s="9" customFormat="1" ht="15.6" x14ac:dyDescent="0.3"/>
    <row r="469" s="9" customFormat="1" ht="15.6" x14ac:dyDescent="0.3"/>
    <row r="470" s="9" customFormat="1" ht="15.6" x14ac:dyDescent="0.3"/>
    <row r="471" s="9" customFormat="1" ht="15.6" x14ac:dyDescent="0.3"/>
    <row r="472" s="9" customFormat="1" ht="15.6" x14ac:dyDescent="0.3"/>
    <row r="473" s="9" customFormat="1" ht="15.6" x14ac:dyDescent="0.3"/>
    <row r="474" s="9" customFormat="1" ht="15.6" x14ac:dyDescent="0.3"/>
    <row r="475" s="9" customFormat="1" ht="15.6" x14ac:dyDescent="0.3"/>
    <row r="476" s="9" customFormat="1" ht="15.6" x14ac:dyDescent="0.3"/>
    <row r="477" s="9" customFormat="1" ht="15.6" x14ac:dyDescent="0.3"/>
  </sheetData>
  <mergeCells count="2">
    <mergeCell ref="B2:G2"/>
    <mergeCell ref="B3:G3"/>
  </mergeCells>
  <phoneticPr fontId="22" type="noConversion"/>
  <pageMargins left="0.7" right="0.7" top="0.75" bottom="0.75" header="0.3" footer="0.3"/>
  <pageSetup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2"/>
  <sheetViews>
    <sheetView view="pageBreakPreview" zoomScale="70" zoomScaleNormal="70" zoomScaleSheetLayoutView="70" workbookViewId="0">
      <selection activeCell="A4" sqref="A3:N4"/>
    </sheetView>
  </sheetViews>
  <sheetFormatPr baseColWidth="10" defaultRowHeight="14.4" x14ac:dyDescent="0.3"/>
  <cols>
    <col min="1" max="1" width="20.109375" customWidth="1"/>
    <col min="2" max="2" width="13.88671875" bestFit="1" customWidth="1"/>
    <col min="3" max="3" width="17.88671875" customWidth="1"/>
    <col min="4" max="4" width="17.33203125" bestFit="1" customWidth="1"/>
    <col min="5" max="5" width="13.88671875" bestFit="1" customWidth="1"/>
    <col min="6" max="6" width="16.44140625" customWidth="1"/>
    <col min="7" max="8" width="13.6640625" bestFit="1" customWidth="1"/>
    <col min="9" max="9" width="15.5546875" bestFit="1" customWidth="1"/>
    <col min="10" max="10" width="13.44140625" customWidth="1"/>
    <col min="11" max="11" width="13.6640625" bestFit="1" customWidth="1"/>
    <col min="12" max="12" width="14.109375" customWidth="1"/>
    <col min="13" max="13" width="13.6640625" bestFit="1" customWidth="1"/>
    <col min="14" max="14" width="15.33203125" style="5" customWidth="1"/>
    <col min="15" max="21" width="11.44140625" style="5"/>
  </cols>
  <sheetData>
    <row r="1" spans="1:14" s="5" customFormat="1" x14ac:dyDescent="0.3"/>
    <row r="2" spans="1:14" s="5" customFormat="1" x14ac:dyDescent="0.3"/>
    <row r="3" spans="1:14" s="5" customFormat="1" ht="22.8" x14ac:dyDescent="0.3">
      <c r="A3" s="217" t="s">
        <v>237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</row>
    <row r="4" spans="1:14" s="5" customFormat="1" ht="20.399999999999999" x14ac:dyDescent="0.3">
      <c r="A4" s="234" t="s">
        <v>245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14" s="5" customFormat="1" x14ac:dyDescent="0.3"/>
    <row r="6" spans="1:14" s="5" customFormat="1" x14ac:dyDescent="0.3"/>
    <row r="7" spans="1:14" s="5" customFormat="1" x14ac:dyDescent="0.3">
      <c r="G7" s="157"/>
    </row>
    <row r="8" spans="1:14" s="5" customFormat="1" ht="20.399999999999999" x14ac:dyDescent="0.35">
      <c r="A8" s="250" t="s">
        <v>11</v>
      </c>
      <c r="B8" s="250"/>
      <c r="C8" s="250"/>
      <c r="D8" s="250"/>
      <c r="E8" s="250"/>
      <c r="F8" s="84"/>
      <c r="G8" s="84"/>
      <c r="H8" s="84"/>
      <c r="J8" s="84"/>
      <c r="L8" s="84"/>
      <c r="M8" s="84"/>
      <c r="N8" s="84"/>
    </row>
    <row r="9" spans="1:14" s="5" customFormat="1" ht="16.2" thickBot="1" x14ac:dyDescent="0.35">
      <c r="A9" s="11"/>
      <c r="B9" s="11"/>
      <c r="C9" s="11"/>
      <c r="D9" s="11"/>
      <c r="E9" s="11"/>
      <c r="F9" s="11"/>
      <c r="G9" s="11"/>
      <c r="H9" s="11"/>
      <c r="J9" s="11"/>
      <c r="L9" s="11"/>
      <c r="M9" s="11"/>
    </row>
    <row r="10" spans="1:14" s="5" customFormat="1" ht="27" customHeight="1" thickTop="1" thickBot="1" x14ac:dyDescent="0.35">
      <c r="A10" s="98" t="s">
        <v>12</v>
      </c>
      <c r="B10" s="98" t="s">
        <v>145</v>
      </c>
      <c r="C10" s="98" t="s">
        <v>146</v>
      </c>
      <c r="D10" s="98" t="s">
        <v>147</v>
      </c>
      <c r="E10" s="98" t="s">
        <v>2</v>
      </c>
    </row>
    <row r="11" spans="1:14" s="5" customFormat="1" ht="30" customHeight="1" thickTop="1" thickBot="1" x14ac:dyDescent="0.35">
      <c r="A11" s="85" t="s">
        <v>9</v>
      </c>
      <c r="B11" s="86">
        <v>117482</v>
      </c>
      <c r="C11" s="86">
        <v>354102.45</v>
      </c>
      <c r="D11" s="86">
        <v>323054.08000000002</v>
      </c>
      <c r="E11" s="86">
        <f>AVERAGE(B11:D11)</f>
        <v>264879.51</v>
      </c>
    </row>
    <row r="12" spans="1:14" s="5" customFormat="1" ht="27" customHeight="1" thickTop="1" thickBot="1" x14ac:dyDescent="0.35">
      <c r="A12" s="85" t="s">
        <v>13</v>
      </c>
      <c r="B12" s="87">
        <v>2</v>
      </c>
      <c r="C12" s="87">
        <v>3</v>
      </c>
      <c r="D12" s="87">
        <v>4</v>
      </c>
      <c r="E12" s="87">
        <f>AVERAGE(B12:D12)</f>
        <v>3</v>
      </c>
    </row>
    <row r="13" spans="1:14" s="5" customFormat="1" ht="15" thickTop="1" x14ac:dyDescent="0.3"/>
    <row r="14" spans="1:14" s="5" customFormat="1" x14ac:dyDescent="0.3">
      <c r="N14" s="5" t="s">
        <v>18</v>
      </c>
    </row>
    <row r="15" spans="1:14" s="5" customFormat="1" x14ac:dyDescent="0.3"/>
    <row r="16" spans="1:14" s="5" customFormat="1" ht="20.399999999999999" x14ac:dyDescent="0.35">
      <c r="A16" s="229" t="s">
        <v>14</v>
      </c>
      <c r="B16" s="229"/>
      <c r="C16" s="229"/>
      <c r="D16" s="229"/>
      <c r="E16" s="229"/>
      <c r="F16" s="84"/>
      <c r="G16" s="84"/>
      <c r="H16" s="84"/>
      <c r="I16" s="84"/>
      <c r="J16" s="84"/>
      <c r="K16" s="84"/>
      <c r="L16" s="84"/>
      <c r="M16" s="84"/>
      <c r="N16" s="84"/>
    </row>
    <row r="17" spans="1:13" s="5" customFormat="1" ht="15" thickBo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5" customFormat="1" ht="25.8" customHeight="1" thickTop="1" thickBot="1" x14ac:dyDescent="0.35">
      <c r="A18" s="98" t="s">
        <v>12</v>
      </c>
      <c r="B18" s="98" t="str">
        <f>B10</f>
        <v>Abril</v>
      </c>
      <c r="C18" s="98" t="str">
        <f t="shared" ref="C18:D18" si="0">C10</f>
        <v>Mayo</v>
      </c>
      <c r="D18" s="98" t="str">
        <f t="shared" si="0"/>
        <v>Junio</v>
      </c>
      <c r="E18" s="98" t="s">
        <v>2</v>
      </c>
    </row>
    <row r="19" spans="1:13" s="5" customFormat="1" ht="24" customHeight="1" thickTop="1" thickBot="1" x14ac:dyDescent="0.35">
      <c r="A19" s="85" t="s">
        <v>13</v>
      </c>
      <c r="B19" s="92" t="s">
        <v>94</v>
      </c>
      <c r="C19" s="92" t="s">
        <v>94</v>
      </c>
      <c r="D19" s="92" t="s">
        <v>94</v>
      </c>
      <c r="E19" s="92" t="s">
        <v>94</v>
      </c>
    </row>
    <row r="20" spans="1:13" s="5" customFormat="1" ht="27.6" customHeight="1" thickTop="1" thickBot="1" x14ac:dyDescent="0.35">
      <c r="A20" s="85" t="s">
        <v>15</v>
      </c>
      <c r="B20" s="92" t="s">
        <v>94</v>
      </c>
      <c r="C20" s="92" t="s">
        <v>94</v>
      </c>
      <c r="D20" s="92" t="s">
        <v>94</v>
      </c>
      <c r="E20" s="92" t="s">
        <v>94</v>
      </c>
    </row>
    <row r="21" spans="1:13" s="5" customFormat="1" ht="15" thickTop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5" customForma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5" customForma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s="5" customForma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5" customForma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5" customForma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5" customForma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5" customForma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5" customForma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5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s="5" customForma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s="5" customForma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5" customForma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5" customForma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s="5" customForma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s="5" customForma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5" customFormat="1" x14ac:dyDescent="0.3">
      <c r="A37" s="12"/>
      <c r="B37" s="12"/>
      <c r="C37" s="12"/>
      <c r="D37" s="12">
        <v>545</v>
      </c>
      <c r="E37" s="12"/>
      <c r="F37" s="12"/>
      <c r="G37" s="12"/>
      <c r="H37" s="12"/>
      <c r="I37" s="12"/>
      <c r="J37" s="12"/>
      <c r="K37" s="12"/>
      <c r="L37" s="12"/>
      <c r="M37" s="12"/>
    </row>
    <row r="38" spans="1:13" s="5" customFormat="1" x14ac:dyDescent="0.3">
      <c r="A38" s="12"/>
      <c r="B38" s="12"/>
      <c r="C38" s="12"/>
      <c r="D38" s="12"/>
      <c r="E38" s="12"/>
      <c r="F38" s="12"/>
      <c r="G38" s="12"/>
      <c r="H38" s="12">
        <v>0</v>
      </c>
      <c r="I38" s="12"/>
      <c r="J38" s="12"/>
      <c r="K38" s="12"/>
      <c r="L38" s="12"/>
      <c r="M38" s="12"/>
    </row>
    <row r="39" spans="1:13" s="5" customForma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s="5" customForma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5" customForma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5" customForma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s="5" customForma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s="5" customForma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s="5" customForma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s="5" customForma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s="5" customForma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s="5" customForma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s="5" customForma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5" customForma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s="5" customForma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5" customForma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s="5" customForma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s="5" customForma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s="5" customForma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5" customForma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s="5" customForma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s="5" customForma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s="5" customForma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s="5" customForma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s="5" customForma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s="5" customForma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s="5" customForma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s="5" customForma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s="5" customForma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5" customForma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s="5" customForma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s="5" customForma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s="5" customForma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s="5" customForma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s="5" customForma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s="5" customForma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s="5" customForma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s="5" customForma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s="5" customForma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s="5" customForma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s="5" customForma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s="5" customForma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s="5" customForma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s="5" customForma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s="5" customForma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s="5" customForma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s="5" customForma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s="5" customForma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s="5" customForma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5" customForma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s="5" customForma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s="5" customForma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s="5" customForma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s="5" customForma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s="5" customForma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s="5" customForma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s="5" customForma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s="5" customForma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s="5" customForma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s="5" customForma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5" customForma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s="5" customForma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s="5" customFormat="1" x14ac:dyDescent="0.3"/>
    <row r="100" spans="1:13" s="5" customFormat="1" x14ac:dyDescent="0.3"/>
    <row r="101" spans="1:13" s="5" customFormat="1" x14ac:dyDescent="0.3"/>
    <row r="102" spans="1:13" s="5" customFormat="1" x14ac:dyDescent="0.3"/>
    <row r="103" spans="1:13" s="5" customFormat="1" x14ac:dyDescent="0.3"/>
    <row r="104" spans="1:13" s="5" customFormat="1" x14ac:dyDescent="0.3"/>
    <row r="105" spans="1:13" s="5" customFormat="1" x14ac:dyDescent="0.3"/>
    <row r="106" spans="1:13" s="5" customFormat="1" x14ac:dyDescent="0.3"/>
    <row r="107" spans="1:13" s="5" customFormat="1" x14ac:dyDescent="0.3"/>
    <row r="108" spans="1:13" s="5" customFormat="1" x14ac:dyDescent="0.3"/>
    <row r="109" spans="1:13" s="5" customFormat="1" x14ac:dyDescent="0.3"/>
    <row r="110" spans="1:13" s="5" customFormat="1" x14ac:dyDescent="0.3"/>
    <row r="111" spans="1:13" s="5" customFormat="1" x14ac:dyDescent="0.3"/>
    <row r="112" spans="1:13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</sheetData>
  <mergeCells count="3">
    <mergeCell ref="A3:N3"/>
    <mergeCell ref="A4:N4"/>
    <mergeCell ref="A16:E16"/>
  </mergeCells>
  <phoneticPr fontId="22" type="noConversion"/>
  <pageMargins left="0.9055118110236221" right="0.70866141732283472" top="0.74803149606299213" bottom="0.74803149606299213" header="0.31496062992125984" footer="0.31496062992125984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BUSCAR</vt:lpstr>
      <vt:lpstr>DATOS DEL ACUEDUCTO</vt:lpstr>
      <vt:lpstr>CALIDAD</vt:lpstr>
      <vt:lpstr>ANALISIS FISICO-QUIMICO</vt:lpstr>
      <vt:lpstr>CONSUMO DE SUSTANCIAS</vt:lpstr>
      <vt:lpstr>PRODUCCION DE AGUA</vt:lpstr>
      <vt:lpstr>OPERACION Y MANTENIMIENTO</vt:lpstr>
      <vt:lpstr>AGUA RESIDUALES</vt:lpstr>
      <vt:lpstr>INGENIERIA</vt:lpstr>
      <vt:lpstr>COMERCIAL</vt:lpstr>
      <vt:lpstr>SERVICIOS DE CORAAMOCA</vt:lpstr>
      <vt:lpstr>CATASTRO</vt:lpstr>
      <vt:lpstr>OPERACION Y MANTENIMIENTO (2)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'OPERACION Y MANTENIMIENTO (2)'!Área_de_impresión</vt:lpstr>
      <vt:lpstr>'PRODUCCION DE AGUA'!Área_de_impresión</vt:lpstr>
      <vt:lpstr>'OPERACION Y MANTENIMIENTO'!MUNICIPIO</vt:lpstr>
      <vt:lpstr>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DHIMAS MARTINEZ</cp:lastModifiedBy>
  <cp:lastPrinted>2026-07-07T15:20:31Z</cp:lastPrinted>
  <dcterms:created xsi:type="dcterms:W3CDTF">2021-02-14T14:41:58Z</dcterms:created>
  <dcterms:modified xsi:type="dcterms:W3CDTF">2026-07-09T12:42:10Z</dcterms:modified>
</cp:coreProperties>
</file>