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6\EJECUCIONES 2026\"/>
    </mc:Choice>
  </mc:AlternateContent>
  <xr:revisionPtr revIDLastSave="0" documentId="13_ncr:1_{9B585274-7EF1-4526-9416-6A1A686ECDAD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" i="1" l="1"/>
  <c r="BT44" i="2" l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D50" i="1" l="1"/>
  <c r="J73" i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N53" i="1" l="1"/>
  <c r="N57" i="1"/>
  <c r="N56" i="1"/>
  <c r="N50" i="1"/>
  <c r="N54" i="1"/>
  <c r="N51" i="1"/>
  <c r="N55" i="1"/>
  <c r="N52" i="1"/>
  <c r="O50" i="1"/>
  <c r="O54" i="1"/>
  <c r="O7" i="1"/>
  <c r="O51" i="1"/>
  <c r="O55" i="1"/>
  <c r="O52" i="1"/>
  <c r="O49" i="1"/>
  <c r="O53" i="1"/>
  <c r="M56" i="1"/>
  <c r="O8" i="1"/>
  <c r="O9" i="1"/>
  <c r="N23" i="1"/>
  <c r="N18" i="1"/>
  <c r="N34" i="1"/>
  <c r="N30" i="1"/>
  <c r="N14" i="1"/>
  <c r="N27" i="1"/>
  <c r="N63" i="1"/>
  <c r="N8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O48" i="1" l="1"/>
  <c r="H52" i="1"/>
  <c r="O40" i="1"/>
  <c r="N40" i="1"/>
  <c r="N58" i="1"/>
  <c r="M58" i="1"/>
  <c r="N11" i="1"/>
  <c r="N7" i="1"/>
  <c r="N62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62" i="1"/>
  <c r="L62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N33" i="1"/>
  <c r="N32" i="1" s="1"/>
  <c r="O66" i="1"/>
  <c r="O65" i="1" s="1"/>
  <c r="L49" i="1"/>
  <c r="K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O22" i="1" l="1"/>
  <c r="O12" i="1"/>
  <c r="C55" i="1"/>
  <c r="C56" i="1"/>
  <c r="C54" i="1"/>
  <c r="C57" i="1"/>
  <c r="C53" i="1"/>
  <c r="C50" i="1"/>
  <c r="C51" i="1"/>
  <c r="C49" i="1"/>
  <c r="M48" i="1"/>
  <c r="C11" i="1"/>
  <c r="C7" i="1"/>
  <c r="N12" i="1"/>
  <c r="N22" i="1"/>
  <c r="E48" i="1"/>
  <c r="N6" i="1"/>
  <c r="L48" i="1"/>
  <c r="K48" i="1"/>
  <c r="J48" i="1"/>
  <c r="I48" i="1"/>
  <c r="H48" i="1"/>
  <c r="G48" i="1"/>
  <c r="F48" i="1"/>
  <c r="J22" i="1"/>
  <c r="I22" i="1"/>
  <c r="E32" i="1"/>
  <c r="C33" i="1"/>
  <c r="C32" i="1" s="1"/>
  <c r="J12" i="1"/>
  <c r="J6" i="1"/>
  <c r="E72" i="1"/>
  <c r="E81" i="1"/>
  <c r="D81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L12" i="1"/>
  <c r="K22" i="1"/>
  <c r="M12" i="1"/>
  <c r="K12" i="1"/>
  <c r="M6" i="1"/>
  <c r="C52" i="1"/>
  <c r="C31" i="1"/>
  <c r="C20" i="1"/>
  <c r="C23" i="1"/>
  <c r="C18" i="1"/>
  <c r="C19" i="1"/>
  <c r="C9" i="1"/>
  <c r="C8" i="1"/>
  <c r="C29" i="1"/>
  <c r="I12" i="1"/>
  <c r="I6" i="1"/>
  <c r="I81" i="1"/>
  <c r="C74" i="1"/>
  <c r="C21" i="1"/>
  <c r="C17" i="1"/>
  <c r="C10" i="1"/>
  <c r="C13" i="1"/>
  <c r="C15" i="1"/>
  <c r="C14" i="1"/>
  <c r="F81" i="1"/>
  <c r="G81" i="1"/>
  <c r="C76" i="1"/>
  <c r="C73" i="1"/>
  <c r="O5" i="1" l="1"/>
  <c r="O70" i="1"/>
  <c r="O83" i="1" s="1"/>
  <c r="C48" i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G6" i="1"/>
  <c r="C6" i="1" s="1"/>
  <c r="C70" i="1" s="1"/>
  <c r="C5" i="1" l="1"/>
  <c r="G70" i="1"/>
  <c r="G83" i="1" s="1"/>
  <c r="G5" i="1"/>
  <c r="C83" i="1" l="1"/>
</calcChain>
</file>

<file path=xl/sharedStrings.xml><?xml version="1.0" encoding="utf-8"?>
<sst xmlns="http://schemas.openxmlformats.org/spreadsheetml/2006/main" count="190" uniqueCount="167">
  <si>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</si>
  <si>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</si>
  <si>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</si>
  <si>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</si>
  <si>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</si>
  <si>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</si>
  <si>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</si>
  <si>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</si>
  <si>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</si>
  <si>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</si>
  <si>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</si>
  <si>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</si>
  <si>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</si>
  <si>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</si>
  <si>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</si>
  <si>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</si>
  <si>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</si>
  <si>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</si>
  <si>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</si>
  <si>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</si>
  <si>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</si>
  <si>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</si>
  <si>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</si>
  <si>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</si>
  <si>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</si>
  <si>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</si>
  <si>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</si>
  <si>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</si>
  <si>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</si>
  <si>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</si>
  <si>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</si>
  <si>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</si>
  <si>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</si>
  <si>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</si>
  <si>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</si>
  <si>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</si>
  <si>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</si>
  <si>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</si>
  <si>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</si>
  <si>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</si>
  <si>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</si>
  <si>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</si>
  <si>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</si>
  <si>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</si>
  <si>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</si>
  <si>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</si>
  <si>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</si>
  <si>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</si>
  <si>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</si>
  <si>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</si>
  <si>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</si>
  <si>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</si>
  <si>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</si>
  <si>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</si>
  <si>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</si>
  <si>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</si>
  <si>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</si>
  <si>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</si>
  <si>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</si>
  <si>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</si>
  <si>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</si>
  <si>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</si>
  <si>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</si>
  <si>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</si>
  <si>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</si>
  <si>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</si>
  <si>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</si>
  <si>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</si>
  <si>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</si>
  <si>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</si>
  <si>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</si>
  <si>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</si>
  <si>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</si>
  <si>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</si>
  <si>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</si>
  <si>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</si>
  <si>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</si>
  <si>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</si>
  <si>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</si>
  <si>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</si>
  <si>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</si>
  <si>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</si>
  <si>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</si>
  <si>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</si>
  <si>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</si>
  <si>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</si>
  <si>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</si>
  <si>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</si>
  <si>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</si>
  <si>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</si>
  <si>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</si>
  <si>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</si>
  <si>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</si>
  <si>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</si>
  <si>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</si>
  <si>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</si>
  <si>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</si>
  <si>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</si>
  <si>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</si>
  <si>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</si>
  <si>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</si>
  <si>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</si>
  <si>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</si>
  <si>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</si>
  <si>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</si>
  <si>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</si>
  <si>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</si>
  <si>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</si>
  <si>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</si>
  <si>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</si>
  <si>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</si>
  <si>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</si>
  <si>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</si>
  <si>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</si>
  <si>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</si>
  <si>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</si>
  <si>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</si>
  <si>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</si>
  <si>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</si>
  <si>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</si>
  <si>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</si>
  <si>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</si>
  <si>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2.1.2.2.04</t>
  </si>
  <si>
    <t>Prima de transporte</t>
  </si>
  <si>
    <t>2.1.3.1.01</t>
  </si>
  <si>
    <t>Dietas en el pais</t>
  </si>
  <si>
    <t>2.1.2.2.05</t>
  </si>
  <si>
    <t>Compensacion servicios de seguridad</t>
  </si>
  <si>
    <t>2.2.9.2.01</t>
  </si>
  <si>
    <t>SERVICIOS DE ALIMENTACION</t>
  </si>
  <si>
    <t>2.3.1.1.01</t>
  </si>
  <si>
    <t>Alimentos y bebidas para personas</t>
  </si>
  <si>
    <t>2.3.7.1.04</t>
  </si>
  <si>
    <t>Gas GLP</t>
  </si>
  <si>
    <t>2.3.9.9.01</t>
  </si>
  <si>
    <t>Productos y Utiles Varios  n.i.p</t>
  </si>
  <si>
    <t>2.1.2.2.03</t>
  </si>
  <si>
    <t>Pago de horas extraordinarias</t>
  </si>
  <si>
    <t>2.2.3.1.01</t>
  </si>
  <si>
    <t>Viaticos dentro del pais</t>
  </si>
  <si>
    <t>2.2.7.2.06</t>
  </si>
  <si>
    <t>Mantenimiento y reparacion de equipos de transport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</si>
  <si>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</si>
  <si>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</si>
  <si>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</si>
  <si>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</si>
  <si>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</si>
  <si>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</si>
  <si>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</si>
  <si>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2.3.7.2.99</t>
  </si>
  <si>
    <t>OTROS PRODUCTOS QUIMICOS Y CONEXOS</t>
  </si>
  <si>
    <t>2.3.9.1.01</t>
  </si>
  <si>
    <t>2.3.9.9.05</t>
  </si>
  <si>
    <t>2.1.1.2.03</t>
  </si>
  <si>
    <t>Suplencias</t>
  </si>
  <si>
    <t>2.2.6.3.01</t>
  </si>
  <si>
    <t>Seguros de personas</t>
  </si>
  <si>
    <t>COMISIONES Y GASTOS</t>
  </si>
  <si>
    <t>SUELDOS A EMPLEADOS FIJOS</t>
  </si>
  <si>
    <t>2.1.1.2.08</t>
  </si>
  <si>
    <t>EMPLEADOS TEMPORALES</t>
  </si>
  <si>
    <t>2.1.1.2.11</t>
  </si>
  <si>
    <t>INTERINATO</t>
  </si>
  <si>
    <t xml:space="preserve"> PAPEL Y CARTON</t>
  </si>
  <si>
    <t>UTILES Y MATERIALES DE LIMPIEZA E HIGIENE</t>
  </si>
  <si>
    <t>PRODUCTOS Y  UTILES DIVERSOS</t>
  </si>
  <si>
    <t>MINISTERIO DE SALUD PUBLICA
CORPORACION DE ACUEDUCTOS Y ALCANTARILLADO DE MOCA,  AÑO 2026
Ejecución de Gastos y Aplicaciones Financieras
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</si>
</sst>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abSelected="1" workbookViewId="0">
      <pane ySplit="5" topLeftCell="A6" activePane="bottomLeft" state="frozen"/>
      <selection activeCell="N1" sqref="N1"/>
      <selection pane="bottomLeft" activeCell="Q12" sqref="Q12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7" t="s">
        <v>86</v>
      </c>
      <c r="C5" s="67"/>
      <c r="D5" s="67"/>
      <c r="E5" s="67"/>
      <c r="F5" s="67"/>
      <c r="G5" s="2"/>
      <c r="H5" s="67" t="s">
        <v>85</v>
      </c>
      <c r="I5" s="67"/>
      <c r="J5" s="67"/>
      <c r="K5" s="67"/>
      <c r="L5" s="67"/>
      <c r="M5" s="2"/>
      <c r="N5" s="67" t="s">
        <v>84</v>
      </c>
      <c r="O5" s="67"/>
      <c r="P5" s="67"/>
      <c r="Q5" s="67"/>
      <c r="R5" s="67"/>
      <c r="S5" s="2"/>
      <c r="T5" s="67" t="s">
        <v>83</v>
      </c>
      <c r="U5" s="67"/>
      <c r="V5" s="67"/>
      <c r="W5" s="67"/>
      <c r="X5" s="67"/>
      <c r="Y5" s="2"/>
      <c r="Z5" s="67" t="s">
        <v>6</v>
      </c>
      <c r="AA5" s="67"/>
      <c r="AB5" s="67"/>
      <c r="AC5" s="67"/>
      <c r="AD5" s="67"/>
      <c r="AE5" s="2"/>
      <c r="AF5" s="67" t="s">
        <v>7</v>
      </c>
      <c r="AG5" s="67"/>
      <c r="AH5" s="67"/>
      <c r="AI5" s="67"/>
      <c r="AJ5" s="67"/>
      <c r="AK5" s="2"/>
      <c r="AL5" s="67" t="s">
        <v>8</v>
      </c>
      <c r="AM5" s="67"/>
      <c r="AN5" s="67"/>
      <c r="AO5" s="67"/>
      <c r="AP5" s="67"/>
      <c r="AQ5" s="2"/>
      <c r="AR5" s="67" t="s">
        <v>9</v>
      </c>
      <c r="AS5" s="67"/>
      <c r="AT5" s="67"/>
      <c r="AU5" s="67"/>
      <c r="AV5" s="67"/>
      <c r="AW5" s="2"/>
      <c r="AX5" s="67" t="s">
        <v>10</v>
      </c>
      <c r="AY5" s="67"/>
      <c r="AZ5" s="67"/>
      <c r="BA5" s="67"/>
      <c r="BB5" s="67"/>
      <c r="BC5" s="2"/>
      <c r="BD5" s="67" t="s">
        <v>11</v>
      </c>
      <c r="BE5" s="67"/>
      <c r="BF5" s="67"/>
      <c r="BG5" s="67"/>
      <c r="BH5" s="67"/>
      <c r="BI5" s="2"/>
      <c r="BJ5" s="67" t="s">
        <v>12</v>
      </c>
      <c r="BK5" s="67"/>
      <c r="BL5" s="67"/>
      <c r="BM5" s="67"/>
      <c r="BN5" s="67"/>
      <c r="BO5" s="2"/>
      <c r="BP5" s="67" t="s">
        <v>13</v>
      </c>
      <c r="BQ5" s="67"/>
      <c r="BR5" s="67"/>
      <c r="BS5" s="67"/>
      <c r="BT5" s="67"/>
    </row>
    <row r="6" spans="1:72" x14ac:dyDescent="0.25">
      <c r="A6" s="3"/>
      <c r="B6" s="2" t="s">
        <v>97</v>
      </c>
      <c r="C6" s="2" t="s">
        <v>98</v>
      </c>
      <c r="D6" s="2">
        <v>153288.54999999999</v>
      </c>
      <c r="E6" s="4" t="str">
        <f t="shared" ref="E6:E68" si="0">MID(B6,1,5)</f>
        <v>2.2.1</v>
      </c>
      <c r="F6" s="5">
        <f t="shared" ref="F6:F68" si="1">+D6</f>
        <v>153288.54999999999</v>
      </c>
      <c r="G6" s="3"/>
      <c r="H6" s="2" t="s">
        <v>121</v>
      </c>
      <c r="I6" s="2" t="s">
        <v>158</v>
      </c>
      <c r="J6" s="2">
        <v>23683822.670000002</v>
      </c>
      <c r="K6" s="4" t="str">
        <f>MID(H6,1,5)</f>
        <v>2.1.1</v>
      </c>
      <c r="L6" s="5">
        <f>+J6</f>
        <v>23683822.670000002</v>
      </c>
      <c r="M6" s="3"/>
      <c r="N6" s="2"/>
      <c r="O6" s="2"/>
      <c r="P6" s="2"/>
      <c r="Q6" s="4" t="str">
        <f>MID(N6,1,5)</f>
        <v/>
      </c>
      <c r="R6" s="5">
        <f>+P6</f>
        <v>0</v>
      </c>
      <c r="S6" s="3"/>
      <c r="T6" s="2"/>
      <c r="U6" s="2"/>
      <c r="V6" s="2"/>
      <c r="W6" s="4" t="str">
        <f>MID(T6,1,5)</f>
        <v/>
      </c>
      <c r="X6" s="5">
        <f>+V6</f>
        <v>0</v>
      </c>
      <c r="Y6" s="3"/>
      <c r="Z6" s="2"/>
      <c r="AB6" s="2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99</v>
      </c>
      <c r="C7" s="2" t="s">
        <v>100</v>
      </c>
      <c r="D7" s="2">
        <v>76591.44</v>
      </c>
      <c r="E7" s="4" t="str">
        <f t="shared" si="0"/>
        <v>2.2.1</v>
      </c>
      <c r="F7" s="5">
        <f t="shared" si="1"/>
        <v>76591.44</v>
      </c>
      <c r="G7" s="3"/>
      <c r="H7" s="2" t="s">
        <v>153</v>
      </c>
      <c r="I7" s="2" t="s">
        <v>154</v>
      </c>
      <c r="J7" s="2">
        <v>20000</v>
      </c>
      <c r="K7" s="4" t="str">
        <f t="shared" ref="K7:K70" si="3">MID(H7,1,5)</f>
        <v>2.1.1</v>
      </c>
      <c r="L7" s="5">
        <f t="shared" ref="L7:L70" si="4">+J7</f>
        <v>20000</v>
      </c>
      <c r="M7" s="3"/>
      <c r="N7" s="2"/>
      <c r="O7" s="2"/>
      <c r="P7" s="2"/>
      <c r="Q7" s="4" t="str">
        <f t="shared" ref="Q7:Q70" si="5">MID(N7,1,5)</f>
        <v/>
      </c>
      <c r="R7" s="5">
        <f t="shared" ref="R7:R70" si="6">+P7</f>
        <v>0</v>
      </c>
      <c r="S7" s="3"/>
      <c r="T7" s="2"/>
      <c r="U7" s="2"/>
      <c r="V7" s="2"/>
      <c r="W7" s="4" t="str">
        <f t="shared" ref="W7:W70" si="7">MID(T7,1,5)</f>
        <v/>
      </c>
      <c r="X7" s="5">
        <f t="shared" ref="X7:X70" si="8">+V7</f>
        <v>0</v>
      </c>
      <c r="Y7" s="3"/>
      <c r="Z7" s="2"/>
      <c r="AA7" s="2"/>
      <c r="AB7" s="2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101</v>
      </c>
      <c r="C8" s="2" t="s">
        <v>102</v>
      </c>
      <c r="D8" s="2">
        <v>26507.29</v>
      </c>
      <c r="E8" s="4" t="str">
        <f t="shared" si="0"/>
        <v>2.2.1</v>
      </c>
      <c r="F8" s="5">
        <f t="shared" si="1"/>
        <v>26507.29</v>
      </c>
      <c r="G8" s="3"/>
      <c r="H8" s="2" t="s">
        <v>159</v>
      </c>
      <c r="I8" s="2" t="s">
        <v>160</v>
      </c>
      <c r="J8" s="2">
        <v>409500</v>
      </c>
      <c r="K8" s="4" t="str">
        <f t="shared" si="3"/>
        <v>2.1.1</v>
      </c>
      <c r="L8" s="5">
        <f t="shared" si="4"/>
        <v>409500</v>
      </c>
      <c r="M8" s="3"/>
      <c r="N8" s="2"/>
      <c r="O8" s="2"/>
      <c r="P8" s="2"/>
      <c r="Q8" s="4" t="str">
        <f t="shared" si="5"/>
        <v/>
      </c>
      <c r="R8" s="5">
        <f t="shared" si="6"/>
        <v>0</v>
      </c>
      <c r="S8" s="3"/>
      <c r="T8" s="2"/>
      <c r="U8" s="2"/>
      <c r="V8" s="2"/>
      <c r="W8" s="4" t="str">
        <f t="shared" si="7"/>
        <v/>
      </c>
      <c r="X8" s="5">
        <f t="shared" si="8"/>
        <v>0</v>
      </c>
      <c r="Y8" s="3"/>
      <c r="Z8" s="2"/>
      <c r="AA8" s="2"/>
      <c r="AB8" s="2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111</v>
      </c>
      <c r="C9" s="2" t="s">
        <v>112</v>
      </c>
      <c r="D9" s="2">
        <v>4927104.53</v>
      </c>
      <c r="E9" s="4" t="str">
        <f t="shared" si="0"/>
        <v>2.2.1</v>
      </c>
      <c r="F9" s="5">
        <f t="shared" si="1"/>
        <v>4927104.53</v>
      </c>
      <c r="G9" s="3"/>
      <c r="H9" s="2" t="s">
        <v>161</v>
      </c>
      <c r="I9" s="2" t="s">
        <v>162</v>
      </c>
      <c r="J9" s="2">
        <v>128920</v>
      </c>
      <c r="K9" s="4" t="str">
        <f t="shared" si="3"/>
        <v>2.1.1</v>
      </c>
      <c r="L9" s="5">
        <f t="shared" si="4"/>
        <v>128920</v>
      </c>
      <c r="M9" s="3"/>
      <c r="N9" s="2"/>
      <c r="O9" s="2"/>
      <c r="P9" s="2"/>
      <c r="Q9" s="4" t="str">
        <f t="shared" si="5"/>
        <v/>
      </c>
      <c r="R9" s="5">
        <f t="shared" si="6"/>
        <v>0</v>
      </c>
      <c r="S9" s="3"/>
      <c r="T9" s="2"/>
      <c r="U9" s="2"/>
      <c r="V9" s="2"/>
      <c r="W9" s="4" t="str">
        <f t="shared" si="7"/>
        <v/>
      </c>
      <c r="X9" s="5">
        <f t="shared" si="8"/>
        <v>0</v>
      </c>
      <c r="Y9" s="3"/>
      <c r="Z9" s="2"/>
      <c r="AA9" s="2"/>
      <c r="AB9" s="2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155</v>
      </c>
      <c r="C10" s="2" t="s">
        <v>156</v>
      </c>
      <c r="D10" s="2">
        <v>45048.24</v>
      </c>
      <c r="E10" s="4" t="str">
        <f t="shared" si="0"/>
        <v>2.2.6</v>
      </c>
      <c r="F10" s="5">
        <f t="shared" si="1"/>
        <v>45048.24</v>
      </c>
      <c r="G10" s="3"/>
      <c r="H10" s="2" t="s">
        <v>136</v>
      </c>
      <c r="I10" s="2" t="s">
        <v>137</v>
      </c>
      <c r="J10" s="2">
        <v>266118.21999999997</v>
      </c>
      <c r="K10" s="4" t="str">
        <f t="shared" si="3"/>
        <v>2.1.2</v>
      </c>
      <c r="L10" s="5">
        <f t="shared" si="4"/>
        <v>266118.21999999997</v>
      </c>
      <c r="M10" s="3"/>
      <c r="N10" s="2"/>
      <c r="O10" s="2"/>
      <c r="P10" s="2"/>
      <c r="Q10" s="4" t="str">
        <f t="shared" si="5"/>
        <v/>
      </c>
      <c r="R10" s="5">
        <f t="shared" si="6"/>
        <v>0</v>
      </c>
      <c r="S10" s="3"/>
      <c r="T10" s="2"/>
      <c r="U10" s="2"/>
      <c r="V10" s="2"/>
      <c r="W10" s="4" t="str">
        <f t="shared" si="7"/>
        <v/>
      </c>
      <c r="X10" s="5">
        <f t="shared" si="8"/>
        <v>0</v>
      </c>
      <c r="Y10" s="3"/>
      <c r="Z10" s="2"/>
      <c r="AA10" s="2"/>
      <c r="AB10" s="2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103</v>
      </c>
      <c r="C11" s="2" t="s">
        <v>157</v>
      </c>
      <c r="D11" s="2">
        <v>49295.19</v>
      </c>
      <c r="E11" s="4" t="str">
        <f t="shared" si="0"/>
        <v>2.2.8</v>
      </c>
      <c r="F11" s="5">
        <f t="shared" si="1"/>
        <v>49295.19</v>
      </c>
      <c r="G11" s="3"/>
      <c r="H11" s="2" t="s">
        <v>122</v>
      </c>
      <c r="I11" s="2" t="s">
        <v>123</v>
      </c>
      <c r="J11" s="2">
        <v>547580</v>
      </c>
      <c r="K11" s="4" t="str">
        <f t="shared" si="3"/>
        <v>2.1.2</v>
      </c>
      <c r="L11" s="5">
        <f t="shared" si="4"/>
        <v>547580</v>
      </c>
      <c r="M11" s="3"/>
      <c r="N11" s="2"/>
      <c r="O11" s="2"/>
      <c r="P11" s="2"/>
      <c r="Q11" s="4" t="str">
        <f t="shared" si="5"/>
        <v/>
      </c>
      <c r="R11" s="5">
        <f t="shared" si="6"/>
        <v>0</v>
      </c>
      <c r="S11" s="3"/>
      <c r="T11" s="2"/>
      <c r="U11" s="2"/>
      <c r="V11" s="2"/>
      <c r="W11" s="4" t="str">
        <f t="shared" si="7"/>
        <v/>
      </c>
      <c r="X11" s="5">
        <f t="shared" si="8"/>
        <v>0</v>
      </c>
      <c r="Y11" s="3"/>
      <c r="Z11" s="2"/>
      <c r="AA11" s="2"/>
      <c r="AB11" s="2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104</v>
      </c>
      <c r="C12" s="2" t="s">
        <v>105</v>
      </c>
      <c r="D12" s="2">
        <v>30961.910000000003</v>
      </c>
      <c r="E12" s="4" t="str">
        <f t="shared" si="0"/>
        <v>2.2.8</v>
      </c>
      <c r="F12" s="5">
        <f t="shared" si="1"/>
        <v>30961.910000000003</v>
      </c>
      <c r="G12" s="3"/>
      <c r="H12" s="2" t="s">
        <v>126</v>
      </c>
      <c r="I12" s="2" t="s">
        <v>127</v>
      </c>
      <c r="J12" s="2">
        <v>119035</v>
      </c>
      <c r="K12" s="4" t="str">
        <f t="shared" si="3"/>
        <v>2.1.2</v>
      </c>
      <c r="L12" s="5">
        <f t="shared" si="4"/>
        <v>119035</v>
      </c>
      <c r="M12" s="3"/>
      <c r="N12" s="2"/>
      <c r="O12" s="2"/>
      <c r="P12" s="2"/>
      <c r="Q12" s="4" t="str">
        <f t="shared" si="5"/>
        <v/>
      </c>
      <c r="R12" s="5">
        <f t="shared" si="6"/>
        <v>0</v>
      </c>
      <c r="S12" s="3"/>
      <c r="T12" s="2"/>
      <c r="U12" s="2"/>
      <c r="V12" s="2"/>
      <c r="W12" s="4" t="str">
        <f t="shared" si="7"/>
        <v/>
      </c>
      <c r="X12" s="5">
        <f t="shared" si="8"/>
        <v>0</v>
      </c>
      <c r="Y12" s="3"/>
      <c r="Z12" s="2"/>
      <c r="AA12" s="2"/>
      <c r="AB12" s="2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128</v>
      </c>
      <c r="C13" s="2" t="s">
        <v>129</v>
      </c>
      <c r="D13" s="2">
        <v>7130</v>
      </c>
      <c r="E13" s="4" t="str">
        <f t="shared" si="0"/>
        <v>2.2.9</v>
      </c>
      <c r="F13" s="5">
        <f t="shared" si="1"/>
        <v>7130</v>
      </c>
      <c r="G13" s="3"/>
      <c r="H13" s="2" t="s">
        <v>124</v>
      </c>
      <c r="I13" s="2" t="s">
        <v>125</v>
      </c>
      <c r="J13" s="2">
        <v>215000</v>
      </c>
      <c r="K13" s="4" t="str">
        <f t="shared" si="3"/>
        <v>2.1.3</v>
      </c>
      <c r="L13" s="5">
        <f t="shared" si="4"/>
        <v>215000</v>
      </c>
      <c r="M13" s="3"/>
      <c r="N13" s="2"/>
      <c r="O13" s="2"/>
      <c r="P13" s="2"/>
      <c r="Q13" s="4" t="str">
        <f t="shared" si="5"/>
        <v/>
      </c>
      <c r="R13" s="5">
        <f t="shared" si="6"/>
        <v>0</v>
      </c>
      <c r="S13" s="3"/>
      <c r="T13" s="2"/>
      <c r="U13" s="2"/>
      <c r="V13" s="2"/>
      <c r="W13" s="4" t="str">
        <f t="shared" si="7"/>
        <v/>
      </c>
      <c r="X13" s="5">
        <f t="shared" si="8"/>
        <v>0</v>
      </c>
      <c r="Y13" s="3"/>
      <c r="Z13" s="2"/>
      <c r="AA13" s="2"/>
      <c r="AB13" s="2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130</v>
      </c>
      <c r="C14" s="2" t="s">
        <v>131</v>
      </c>
      <c r="D14" s="2">
        <v>450</v>
      </c>
      <c r="E14" s="4" t="str">
        <f t="shared" si="0"/>
        <v>2.3.1</v>
      </c>
      <c r="F14" s="5">
        <f t="shared" si="1"/>
        <v>450</v>
      </c>
      <c r="G14" s="3"/>
      <c r="H14" s="2" t="s">
        <v>91</v>
      </c>
      <c r="I14" s="2" t="s">
        <v>92</v>
      </c>
      <c r="J14" s="2">
        <v>1743756.21</v>
      </c>
      <c r="K14" s="4" t="str">
        <f t="shared" si="3"/>
        <v>2.1.5</v>
      </c>
      <c r="L14" s="5">
        <f t="shared" si="4"/>
        <v>1743756.21</v>
      </c>
      <c r="M14" s="3"/>
      <c r="N14" s="2"/>
      <c r="O14" s="2"/>
      <c r="P14" s="2"/>
      <c r="Q14" s="4" t="str">
        <f t="shared" si="5"/>
        <v/>
      </c>
      <c r="R14" s="5">
        <f t="shared" si="6"/>
        <v>0</v>
      </c>
      <c r="S14" s="3"/>
      <c r="T14" s="2"/>
      <c r="U14" s="2"/>
      <c r="V14" s="2"/>
      <c r="W14" s="4" t="str">
        <f t="shared" si="7"/>
        <v/>
      </c>
      <c r="X14" s="5">
        <f t="shared" si="8"/>
        <v>0</v>
      </c>
      <c r="Y14" s="3"/>
      <c r="Z14" s="2"/>
      <c r="AA14" s="2"/>
      <c r="AB14" s="2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132</v>
      </c>
      <c r="C15" s="2" t="s">
        <v>133</v>
      </c>
      <c r="D15" s="2">
        <v>2850</v>
      </c>
      <c r="E15" s="4" t="str">
        <f t="shared" si="0"/>
        <v>2.3.7</v>
      </c>
      <c r="F15" s="5">
        <f t="shared" si="1"/>
        <v>2850</v>
      </c>
      <c r="G15" s="3"/>
      <c r="H15" s="2" t="s">
        <v>93</v>
      </c>
      <c r="I15" s="2" t="s">
        <v>94</v>
      </c>
      <c r="J15" s="2">
        <v>1742956.89</v>
      </c>
      <c r="K15" s="4" t="str">
        <f t="shared" si="3"/>
        <v>2.1.5</v>
      </c>
      <c r="L15" s="5">
        <f t="shared" si="4"/>
        <v>1742956.89</v>
      </c>
      <c r="M15" s="3"/>
      <c r="N15" s="2"/>
      <c r="O15" s="2"/>
      <c r="P15" s="2"/>
      <c r="Q15" s="4" t="str">
        <f t="shared" si="5"/>
        <v/>
      </c>
      <c r="R15" s="5">
        <f t="shared" si="6"/>
        <v>0</v>
      </c>
      <c r="S15" s="3"/>
      <c r="T15" s="2"/>
      <c r="U15" s="2"/>
      <c r="V15" s="2"/>
      <c r="W15" s="4" t="str">
        <f t="shared" si="7"/>
        <v/>
      </c>
      <c r="X15" s="5">
        <f t="shared" si="8"/>
        <v>0</v>
      </c>
      <c r="Y15" s="3"/>
      <c r="Z15" s="2"/>
      <c r="AA15" s="2"/>
      <c r="AB15" s="2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134</v>
      </c>
      <c r="C16" s="2" t="s">
        <v>135</v>
      </c>
      <c r="D16" s="2">
        <v>1190</v>
      </c>
      <c r="E16" s="4" t="str">
        <f t="shared" si="0"/>
        <v>2.3.9</v>
      </c>
      <c r="F16" s="5">
        <f t="shared" si="1"/>
        <v>1190</v>
      </c>
      <c r="G16" s="3"/>
      <c r="H16" s="2" t="s">
        <v>95</v>
      </c>
      <c r="I16" s="2" t="s">
        <v>96</v>
      </c>
      <c r="J16" s="2">
        <v>290855.33</v>
      </c>
      <c r="K16" s="4" t="str">
        <f t="shared" si="3"/>
        <v>2.1.5</v>
      </c>
      <c r="L16" s="5">
        <f t="shared" si="4"/>
        <v>290855.33</v>
      </c>
      <c r="M16" s="3"/>
      <c r="N16" s="2"/>
      <c r="O16" s="2"/>
      <c r="P16" s="2"/>
      <c r="Q16" s="4" t="str">
        <f t="shared" si="5"/>
        <v/>
      </c>
      <c r="R16" s="5">
        <f t="shared" si="6"/>
        <v>0</v>
      </c>
      <c r="S16" s="3"/>
      <c r="T16" s="2"/>
      <c r="U16" s="2"/>
      <c r="V16" s="2"/>
      <c r="W16" s="4" t="str">
        <f t="shared" si="7"/>
        <v/>
      </c>
      <c r="X16" s="5">
        <f t="shared" si="8"/>
        <v>0</v>
      </c>
      <c r="Y16" s="3"/>
      <c r="Z16" s="2"/>
      <c r="AA16" s="2"/>
      <c r="AB16" s="2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/>
      <c r="C17" s="2"/>
      <c r="D17" s="2"/>
      <c r="E17" s="4" t="str">
        <f t="shared" si="0"/>
        <v/>
      </c>
      <c r="F17" s="5">
        <f t="shared" si="1"/>
        <v>0</v>
      </c>
      <c r="G17" s="3"/>
      <c r="H17" s="2" t="s">
        <v>97</v>
      </c>
      <c r="I17" s="2" t="s">
        <v>98</v>
      </c>
      <c r="J17" s="2">
        <v>146935.25</v>
      </c>
      <c r="K17" s="4" t="str">
        <f t="shared" si="3"/>
        <v>2.2.1</v>
      </c>
      <c r="L17" s="5">
        <f t="shared" si="4"/>
        <v>146935.25</v>
      </c>
      <c r="M17" s="3"/>
      <c r="N17" s="2"/>
      <c r="O17" s="2"/>
      <c r="P17" s="2"/>
      <c r="Q17" s="4" t="str">
        <f t="shared" si="5"/>
        <v/>
      </c>
      <c r="R17" s="5">
        <f t="shared" si="6"/>
        <v>0</v>
      </c>
      <c r="S17" s="3"/>
      <c r="T17" s="2"/>
      <c r="U17" s="2"/>
      <c r="V17" s="2"/>
      <c r="W17" s="4" t="str">
        <f t="shared" si="7"/>
        <v/>
      </c>
      <c r="X17" s="5">
        <f t="shared" si="8"/>
        <v>0</v>
      </c>
      <c r="Y17" s="3"/>
      <c r="Z17" s="2"/>
      <c r="AA17" s="2"/>
      <c r="AB17" s="2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/>
      <c r="C18" s="2"/>
      <c r="D18" s="2"/>
      <c r="E18" s="4" t="str">
        <f t="shared" si="0"/>
        <v/>
      </c>
      <c r="F18" s="5">
        <f t="shared" si="1"/>
        <v>0</v>
      </c>
      <c r="G18" s="3"/>
      <c r="H18" s="2" t="s">
        <v>99</v>
      </c>
      <c r="I18" s="2" t="s">
        <v>100</v>
      </c>
      <c r="J18" s="2">
        <v>76677.760000000009</v>
      </c>
      <c r="K18" s="4" t="str">
        <f t="shared" si="3"/>
        <v>2.2.1</v>
      </c>
      <c r="L18" s="5">
        <f t="shared" si="4"/>
        <v>76677.760000000009</v>
      </c>
      <c r="M18" s="3"/>
      <c r="N18" s="2"/>
      <c r="O18" s="2"/>
      <c r="P18" s="2"/>
      <c r="Q18" s="4" t="str">
        <f t="shared" si="5"/>
        <v/>
      </c>
      <c r="R18" s="5">
        <f t="shared" si="6"/>
        <v>0</v>
      </c>
      <c r="S18" s="3"/>
      <c r="T18" s="2"/>
      <c r="U18" s="2"/>
      <c r="V18" s="2"/>
      <c r="W18" s="4" t="str">
        <f t="shared" si="7"/>
        <v/>
      </c>
      <c r="X18" s="5">
        <f t="shared" si="8"/>
        <v>0</v>
      </c>
      <c r="Y18" s="3"/>
      <c r="Z18" s="2"/>
      <c r="AA18" s="2"/>
      <c r="AB18" s="2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/>
      <c r="C19" s="2"/>
      <c r="D19" s="2"/>
      <c r="E19" s="4" t="str">
        <f t="shared" si="0"/>
        <v/>
      </c>
      <c r="F19" s="5">
        <f t="shared" si="1"/>
        <v>0</v>
      </c>
      <c r="G19" s="3"/>
      <c r="H19" s="2" t="s">
        <v>101</v>
      </c>
      <c r="I19" s="2" t="s">
        <v>102</v>
      </c>
      <c r="J19" s="2">
        <v>25180.41</v>
      </c>
      <c r="K19" s="4" t="str">
        <f t="shared" si="3"/>
        <v>2.2.1</v>
      </c>
      <c r="L19" s="5">
        <f t="shared" si="4"/>
        <v>25180.41</v>
      </c>
      <c r="M19" s="3"/>
      <c r="N19" s="2"/>
      <c r="O19" s="2"/>
      <c r="P19" s="2"/>
      <c r="Q19" s="4" t="str">
        <f t="shared" si="5"/>
        <v/>
      </c>
      <c r="R19" s="5">
        <f t="shared" si="6"/>
        <v>0</v>
      </c>
      <c r="S19" s="3"/>
      <c r="T19" s="2"/>
      <c r="U19" s="2"/>
      <c r="V19" s="2"/>
      <c r="W19" s="4" t="str">
        <f t="shared" si="7"/>
        <v/>
      </c>
      <c r="X19" s="5">
        <f t="shared" si="8"/>
        <v>0</v>
      </c>
      <c r="Y19" s="3"/>
      <c r="Z19" s="2"/>
      <c r="AA19" s="2"/>
      <c r="AB19" s="2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/>
      <c r="C20" s="2"/>
      <c r="D20" s="2"/>
      <c r="E20" s="4" t="str">
        <f t="shared" si="0"/>
        <v/>
      </c>
      <c r="F20" s="5">
        <f t="shared" si="1"/>
        <v>0</v>
      </c>
      <c r="G20" s="3"/>
      <c r="H20" s="2" t="s">
        <v>111</v>
      </c>
      <c r="I20" s="2" t="s">
        <v>112</v>
      </c>
      <c r="J20" s="2">
        <v>5136462.7399999993</v>
      </c>
      <c r="K20" s="4" t="str">
        <f t="shared" si="3"/>
        <v>2.2.1</v>
      </c>
      <c r="L20" s="5">
        <f t="shared" si="4"/>
        <v>5136462.7399999993</v>
      </c>
      <c r="M20" s="3"/>
      <c r="N20" s="2"/>
      <c r="O20" s="2"/>
      <c r="P20" s="2"/>
      <c r="Q20" s="4" t="str">
        <f t="shared" si="5"/>
        <v/>
      </c>
      <c r="R20" s="5">
        <f t="shared" si="6"/>
        <v>0</v>
      </c>
      <c r="S20" s="3"/>
      <c r="T20" s="2"/>
      <c r="U20" s="2"/>
      <c r="V20" s="2"/>
      <c r="W20" s="4" t="str">
        <f t="shared" si="7"/>
        <v/>
      </c>
      <c r="X20" s="5">
        <f t="shared" si="8"/>
        <v>0</v>
      </c>
      <c r="Y20" s="3"/>
      <c r="Z20" s="2"/>
      <c r="AA20" s="2"/>
      <c r="AB20" s="2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138</v>
      </c>
      <c r="I21" s="2" t="s">
        <v>139</v>
      </c>
      <c r="J21" s="2">
        <v>82162.5</v>
      </c>
      <c r="K21" s="4" t="str">
        <f t="shared" si="3"/>
        <v>2.2.3</v>
      </c>
      <c r="L21" s="5">
        <f t="shared" si="4"/>
        <v>82162.5</v>
      </c>
      <c r="M21" s="3"/>
      <c r="N21" s="2"/>
      <c r="O21" s="2"/>
      <c r="P21" s="2"/>
      <c r="Q21" s="4" t="str">
        <f t="shared" si="5"/>
        <v/>
      </c>
      <c r="R21" s="5">
        <f t="shared" si="6"/>
        <v>0</v>
      </c>
      <c r="S21" s="3"/>
      <c r="T21" s="2"/>
      <c r="U21" s="2"/>
      <c r="V21" s="2"/>
      <c r="W21" s="4" t="str">
        <f t="shared" si="7"/>
        <v/>
      </c>
      <c r="X21" s="5">
        <f t="shared" si="8"/>
        <v>0</v>
      </c>
      <c r="Y21" s="3"/>
      <c r="Z21" s="2"/>
      <c r="AA21" s="2"/>
      <c r="AB21" s="2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142</v>
      </c>
      <c r="I22" s="2" t="s">
        <v>143</v>
      </c>
      <c r="J22" s="2">
        <v>905</v>
      </c>
      <c r="K22" s="4" t="str">
        <f t="shared" ref="K22:K62" si="25">MID(H22,1,5)</f>
        <v>2.2.7</v>
      </c>
      <c r="L22" s="5">
        <f t="shared" ref="L22:L62" si="26">+J22</f>
        <v>905</v>
      </c>
      <c r="M22" s="3"/>
      <c r="N22" s="2"/>
      <c r="O22" s="2"/>
      <c r="P22" s="2"/>
      <c r="Q22" s="4" t="str">
        <f t="shared" si="5"/>
        <v/>
      </c>
      <c r="R22" s="5">
        <f t="shared" si="6"/>
        <v>0</v>
      </c>
      <c r="S22" s="3"/>
      <c r="T22" s="2"/>
      <c r="U22" s="2"/>
      <c r="V22" s="2"/>
      <c r="W22" s="4" t="str">
        <f t="shared" si="7"/>
        <v/>
      </c>
      <c r="X22" s="5">
        <f t="shared" si="8"/>
        <v>0</v>
      </c>
      <c r="Y22" s="3"/>
      <c r="Z22" s="2"/>
      <c r="AA22" s="2"/>
      <c r="AB22" s="2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140</v>
      </c>
      <c r="I23" s="2" t="s">
        <v>141</v>
      </c>
      <c r="J23" s="2">
        <v>4630</v>
      </c>
      <c r="K23" s="4" t="str">
        <f t="shared" si="25"/>
        <v>2.2.7</v>
      </c>
      <c r="L23" s="5">
        <f t="shared" si="26"/>
        <v>4630</v>
      </c>
      <c r="M23" s="3"/>
      <c r="N23" s="2"/>
      <c r="O23" s="2"/>
      <c r="P23" s="2"/>
      <c r="Q23" s="4" t="str">
        <f t="shared" si="5"/>
        <v/>
      </c>
      <c r="R23" s="5">
        <f t="shared" si="6"/>
        <v>0</v>
      </c>
      <c r="S23" s="3"/>
      <c r="T23" s="2"/>
      <c r="U23" s="2"/>
      <c r="V23" s="2"/>
      <c r="W23" s="4" t="str">
        <f t="shared" si="7"/>
        <v/>
      </c>
      <c r="X23" s="5">
        <f t="shared" si="8"/>
        <v>0</v>
      </c>
      <c r="Y23" s="3"/>
      <c r="Z23" s="2"/>
      <c r="AA23" s="2"/>
      <c r="AB23" s="2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103</v>
      </c>
      <c r="I24" s="2" t="s">
        <v>157</v>
      </c>
      <c r="J24" s="2">
        <v>45701.1</v>
      </c>
      <c r="K24" s="4" t="str">
        <f t="shared" si="25"/>
        <v>2.2.8</v>
      </c>
      <c r="L24" s="5">
        <f t="shared" si="26"/>
        <v>45701.1</v>
      </c>
      <c r="M24" s="3"/>
      <c r="N24" s="2"/>
      <c r="O24" s="2"/>
      <c r="P24" s="2"/>
      <c r="Q24" s="4" t="str">
        <f t="shared" si="5"/>
        <v/>
      </c>
      <c r="R24" s="5">
        <f t="shared" si="6"/>
        <v>0</v>
      </c>
      <c r="S24" s="3"/>
      <c r="T24" s="2"/>
      <c r="U24" s="2"/>
      <c r="V24" s="2"/>
      <c r="W24" s="4" t="str">
        <f t="shared" si="7"/>
        <v/>
      </c>
      <c r="X24" s="5">
        <f t="shared" si="8"/>
        <v>0</v>
      </c>
      <c r="Y24" s="3"/>
      <c r="Z24" s="2"/>
      <c r="AA24" s="2"/>
      <c r="AB24" s="2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144</v>
      </c>
      <c r="I25" s="2" t="s">
        <v>145</v>
      </c>
      <c r="J25" s="2">
        <v>1000</v>
      </c>
      <c r="K25" s="4" t="str">
        <f t="shared" si="25"/>
        <v>2.2.8</v>
      </c>
      <c r="L25" s="5">
        <f t="shared" si="26"/>
        <v>1000</v>
      </c>
      <c r="M25" s="3"/>
      <c r="N25" s="2"/>
      <c r="O25" s="2"/>
      <c r="P25" s="2"/>
      <c r="Q25" s="4" t="str">
        <f t="shared" si="5"/>
        <v/>
      </c>
      <c r="R25" s="5">
        <f t="shared" si="6"/>
        <v>0</v>
      </c>
      <c r="S25" s="3"/>
      <c r="T25" s="2"/>
      <c r="U25" s="2"/>
      <c r="V25" s="2"/>
      <c r="W25" s="4" t="str">
        <f t="shared" si="7"/>
        <v/>
      </c>
      <c r="X25" s="5">
        <f t="shared" si="8"/>
        <v>0</v>
      </c>
      <c r="Y25" s="3"/>
      <c r="Z25" s="2"/>
      <c r="AA25" s="2"/>
      <c r="AB25" s="2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146</v>
      </c>
      <c r="I26" s="2" t="s">
        <v>147</v>
      </c>
      <c r="J26" s="2">
        <v>2855.45</v>
      </c>
      <c r="K26" s="4" t="str">
        <f t="shared" si="25"/>
        <v>2.2.8</v>
      </c>
      <c r="L26" s="5">
        <f t="shared" si="26"/>
        <v>2855.45</v>
      </c>
      <c r="M26" s="3"/>
      <c r="N26" s="2"/>
      <c r="O26" s="2"/>
      <c r="P26" s="2"/>
      <c r="Q26" s="4" t="str">
        <f t="shared" si="5"/>
        <v/>
      </c>
      <c r="R26" s="5">
        <f t="shared" si="6"/>
        <v>0</v>
      </c>
      <c r="S26" s="3"/>
      <c r="T26" s="2"/>
      <c r="U26" s="2"/>
      <c r="V26" s="2"/>
      <c r="W26" s="4" t="str">
        <f t="shared" si="7"/>
        <v/>
      </c>
      <c r="X26" s="5">
        <f t="shared" si="8"/>
        <v>0</v>
      </c>
      <c r="Y26" s="3"/>
      <c r="Z26" s="2"/>
      <c r="AA26" s="2"/>
      <c r="AB26" s="2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104</v>
      </c>
      <c r="I27" s="2" t="s">
        <v>105</v>
      </c>
      <c r="J27" s="2">
        <v>51963.75</v>
      </c>
      <c r="K27" s="4" t="str">
        <f t="shared" si="25"/>
        <v>2.2.8</v>
      </c>
      <c r="L27" s="5">
        <f t="shared" si="26"/>
        <v>51963.75</v>
      </c>
      <c r="M27" s="3"/>
      <c r="N27" s="2"/>
      <c r="O27" s="2"/>
      <c r="P27" s="2"/>
      <c r="Q27" s="4" t="str">
        <f t="shared" si="5"/>
        <v/>
      </c>
      <c r="R27" s="5">
        <f t="shared" si="6"/>
        <v>0</v>
      </c>
      <c r="S27" s="3"/>
      <c r="T27" s="2"/>
      <c r="U27" s="2"/>
      <c r="V27" s="2"/>
      <c r="W27" s="4" t="str">
        <f t="shared" si="7"/>
        <v/>
      </c>
      <c r="X27" s="5">
        <f t="shared" si="8"/>
        <v>0</v>
      </c>
      <c r="Y27" s="3"/>
      <c r="Z27" s="2"/>
      <c r="AA27" s="2"/>
      <c r="AB27" s="2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130</v>
      </c>
      <c r="I28" s="2" t="s">
        <v>131</v>
      </c>
      <c r="J28" s="2">
        <v>1601.4</v>
      </c>
      <c r="K28" s="4" t="str">
        <f t="shared" si="25"/>
        <v>2.3.1</v>
      </c>
      <c r="L28" s="5">
        <f t="shared" si="26"/>
        <v>1601.4</v>
      </c>
      <c r="M28" s="3"/>
      <c r="N28" s="2"/>
      <c r="O28" s="2"/>
      <c r="P28" s="2"/>
      <c r="Q28" s="4" t="str">
        <f t="shared" si="5"/>
        <v/>
      </c>
      <c r="R28" s="5">
        <f t="shared" si="6"/>
        <v>0</v>
      </c>
      <c r="S28" s="3"/>
      <c r="T28" s="2"/>
      <c r="U28" s="2"/>
      <c r="V28" s="2"/>
      <c r="W28" s="4" t="str">
        <f t="shared" si="7"/>
        <v/>
      </c>
      <c r="X28" s="5">
        <f t="shared" si="8"/>
        <v>0</v>
      </c>
      <c r="Y28" s="3"/>
      <c r="Z28" s="2"/>
      <c r="AA28" s="2"/>
      <c r="AB28" s="2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148</v>
      </c>
      <c r="I29" s="2" t="s">
        <v>163</v>
      </c>
      <c r="J29" s="2">
        <v>39850</v>
      </c>
      <c r="K29" s="4" t="str">
        <f t="shared" si="25"/>
        <v>2.3.3</v>
      </c>
      <c r="L29" s="5">
        <f t="shared" si="26"/>
        <v>39850</v>
      </c>
      <c r="M29" s="3"/>
      <c r="N29" s="2"/>
      <c r="O29" s="2"/>
      <c r="P29" s="2"/>
      <c r="Q29" s="4" t="str">
        <f t="shared" si="5"/>
        <v/>
      </c>
      <c r="R29" s="5">
        <f t="shared" si="6"/>
        <v>0</v>
      </c>
      <c r="S29" s="3"/>
      <c r="T29" s="2"/>
      <c r="U29" s="2"/>
      <c r="V29" s="2"/>
      <c r="W29" s="4" t="str">
        <f t="shared" si="7"/>
        <v/>
      </c>
      <c r="X29" s="5">
        <f t="shared" si="8"/>
        <v>0</v>
      </c>
      <c r="Y29" s="3"/>
      <c r="Z29" s="2"/>
      <c r="AA29" s="2"/>
      <c r="AB29" s="2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 t="s">
        <v>149</v>
      </c>
      <c r="I30" s="2" t="s">
        <v>150</v>
      </c>
      <c r="J30" s="2">
        <v>4500</v>
      </c>
      <c r="K30" s="4" t="str">
        <f t="shared" si="25"/>
        <v>2.3.7</v>
      </c>
      <c r="L30" s="5">
        <f t="shared" si="26"/>
        <v>4500</v>
      </c>
      <c r="M30" s="3"/>
      <c r="N30" s="2"/>
      <c r="O30" s="2"/>
      <c r="P30" s="2"/>
      <c r="Q30" s="4" t="str">
        <f t="shared" si="5"/>
        <v/>
      </c>
      <c r="R30" s="5">
        <f t="shared" si="6"/>
        <v>0</v>
      </c>
      <c r="S30" s="3"/>
      <c r="T30" s="2"/>
      <c r="U30" s="2"/>
      <c r="V30" s="2"/>
      <c r="W30" s="4" t="str">
        <f t="shared" si="7"/>
        <v/>
      </c>
      <c r="X30" s="5">
        <f t="shared" si="8"/>
        <v>0</v>
      </c>
      <c r="Y30" s="3"/>
      <c r="Z30" s="2"/>
      <c r="AA30" s="2"/>
      <c r="AB30" s="2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 t="s">
        <v>151</v>
      </c>
      <c r="I31" s="2" t="s">
        <v>164</v>
      </c>
      <c r="J31" s="2">
        <v>34092.949999999997</v>
      </c>
      <c r="K31" s="4" t="str">
        <f t="shared" si="25"/>
        <v>2.3.9</v>
      </c>
      <c r="L31" s="5">
        <f t="shared" si="26"/>
        <v>34092.949999999997</v>
      </c>
      <c r="M31" s="3"/>
      <c r="N31" s="2"/>
      <c r="O31" s="2"/>
      <c r="P31" s="2"/>
      <c r="Q31" s="4" t="str">
        <f t="shared" si="5"/>
        <v/>
      </c>
      <c r="R31" s="5">
        <f t="shared" si="6"/>
        <v>0</v>
      </c>
      <c r="S31" s="3"/>
      <c r="T31" s="2"/>
      <c r="U31" s="2"/>
      <c r="V31" s="2"/>
      <c r="W31" s="4" t="str">
        <f t="shared" si="7"/>
        <v/>
      </c>
      <c r="X31" s="5">
        <f t="shared" si="8"/>
        <v>0</v>
      </c>
      <c r="Y31" s="3"/>
      <c r="Z31" s="2"/>
      <c r="AA31" s="2"/>
      <c r="AB31" s="2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 t="s">
        <v>152</v>
      </c>
      <c r="I32" s="2" t="s">
        <v>165</v>
      </c>
      <c r="J32" s="2">
        <v>4625</v>
      </c>
      <c r="K32" s="4" t="str">
        <f t="shared" si="25"/>
        <v>2.3.9</v>
      </c>
      <c r="L32" s="5">
        <f t="shared" si="26"/>
        <v>4625</v>
      </c>
      <c r="M32" s="3"/>
      <c r="N32" s="2"/>
      <c r="O32" s="2"/>
      <c r="P32" s="2"/>
      <c r="Q32" s="4" t="str">
        <f t="shared" si="5"/>
        <v/>
      </c>
      <c r="R32" s="5">
        <f t="shared" si="6"/>
        <v>0</v>
      </c>
      <c r="S32" s="3"/>
      <c r="T32" s="2"/>
      <c r="U32" s="2"/>
      <c r="V32" s="2"/>
      <c r="W32" s="4" t="str">
        <f t="shared" si="7"/>
        <v/>
      </c>
      <c r="X32" s="5">
        <f t="shared" si="8"/>
        <v>0</v>
      </c>
      <c r="Y32" s="3"/>
      <c r="Z32" s="2"/>
      <c r="AA32" s="2"/>
      <c r="AB32" s="2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/>
      <c r="O33" s="2"/>
      <c r="P33" s="2"/>
      <c r="Q33" s="4" t="str">
        <f t="shared" si="5"/>
        <v/>
      </c>
      <c r="R33" s="5">
        <f t="shared" si="6"/>
        <v>0</v>
      </c>
      <c r="S33" s="3"/>
      <c r="T33" s="2"/>
      <c r="U33" s="2"/>
      <c r="V33" s="2"/>
      <c r="W33" s="4" t="str">
        <f t="shared" si="7"/>
        <v/>
      </c>
      <c r="X33" s="5">
        <f t="shared" si="8"/>
        <v>0</v>
      </c>
      <c r="Y33" s="3"/>
      <c r="Z33" s="2"/>
      <c r="AA33" s="2"/>
      <c r="AB33" s="2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/>
      <c r="O34" s="2"/>
      <c r="P34" s="2"/>
      <c r="Q34" s="4" t="str">
        <f t="shared" si="5"/>
        <v/>
      </c>
      <c r="R34" s="5">
        <f t="shared" si="6"/>
        <v>0</v>
      </c>
      <c r="S34" s="3"/>
      <c r="T34" s="2"/>
      <c r="U34" s="2"/>
      <c r="V34" s="2"/>
      <c r="W34" s="4" t="str">
        <f t="shared" si="7"/>
        <v/>
      </c>
      <c r="X34" s="5">
        <f t="shared" si="8"/>
        <v>0</v>
      </c>
      <c r="Y34" s="3"/>
      <c r="Z34" s="2"/>
      <c r="AA34" s="2"/>
      <c r="AB34" s="2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/>
      <c r="O35" s="2"/>
      <c r="P35" s="2"/>
      <c r="Q35" s="4" t="str">
        <f t="shared" si="5"/>
        <v/>
      </c>
      <c r="R35" s="5">
        <f t="shared" si="6"/>
        <v>0</v>
      </c>
      <c r="S35" s="3"/>
      <c r="T35" s="2"/>
      <c r="U35" s="2"/>
      <c r="V35" s="2"/>
      <c r="W35" s="4" t="str">
        <f t="shared" si="7"/>
        <v/>
      </c>
      <c r="X35" s="5">
        <f t="shared" si="8"/>
        <v>0</v>
      </c>
      <c r="Y35" s="3"/>
      <c r="Z35" s="2"/>
      <c r="AA35" s="2"/>
      <c r="AB35" s="2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/>
      <c r="O36" s="2"/>
      <c r="P36" s="2"/>
      <c r="Q36" s="4" t="str">
        <f t="shared" si="5"/>
        <v/>
      </c>
      <c r="R36" s="5">
        <f t="shared" si="6"/>
        <v>0</v>
      </c>
      <c r="S36" s="3"/>
      <c r="T36" s="2"/>
      <c r="U36" s="2"/>
      <c r="V36" s="2"/>
      <c r="W36" s="4" t="str">
        <f t="shared" si="7"/>
        <v/>
      </c>
      <c r="X36" s="5">
        <f t="shared" si="8"/>
        <v>0</v>
      </c>
      <c r="Y36" s="3"/>
      <c r="Z36" s="2"/>
      <c r="AA36" s="2"/>
      <c r="AB36" s="2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/>
      <c r="O37" s="2"/>
      <c r="P37" s="2"/>
      <c r="Q37" s="4" t="str">
        <f t="shared" si="5"/>
        <v/>
      </c>
      <c r="R37" s="5">
        <f t="shared" si="6"/>
        <v>0</v>
      </c>
      <c r="S37" s="3"/>
      <c r="T37" s="2"/>
      <c r="U37" s="2"/>
      <c r="V37" s="2"/>
      <c r="W37" s="4" t="str">
        <f t="shared" si="7"/>
        <v/>
      </c>
      <c r="X37" s="5">
        <f t="shared" si="8"/>
        <v>0</v>
      </c>
      <c r="Y37" s="3"/>
      <c r="Z37" s="2"/>
      <c r="AA37" s="2"/>
      <c r="AB37" s="2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/>
      <c r="O38" s="2"/>
      <c r="P38" s="2"/>
      <c r="Q38" s="4" t="str">
        <f t="shared" si="5"/>
        <v/>
      </c>
      <c r="R38" s="5">
        <f t="shared" si="6"/>
        <v>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/>
      <c r="AA38" s="2"/>
      <c r="AB38" s="2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/>
      <c r="AA39" s="2"/>
      <c r="AB39" s="2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GridLines="0" showZeros="0" topLeftCell="A67" zoomScale="80" zoomScaleNormal="80" workbookViewId="0">
      <selection activeCell="C88" sqref="C88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ht="9.75" customHeight="1" x14ac:dyDescent="0.2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78.599999999999994" customHeight="1" x14ac:dyDescent="0.25">
      <c r="B3" s="65" t="s">
        <v>166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7" s="8" customFormat="1" ht="31.5" customHeight="1" x14ac:dyDescent="0.25">
      <c r="A4" s="66" t="s">
        <v>0</v>
      </c>
      <c r="B4" s="66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40147104.780000001</v>
      </c>
      <c r="D5" s="10">
        <f t="shared" ref="D5:N5" si="0">+D6+D12+D22+D32+D48+D65</f>
        <v>5320417.1500000004</v>
      </c>
      <c r="E5" s="10">
        <f t="shared" ca="1" si="0"/>
        <v>34826687.630000003</v>
      </c>
      <c r="F5" s="10">
        <f t="shared" ca="1" si="0"/>
        <v>0</v>
      </c>
      <c r="G5" s="10">
        <f t="shared" ca="1" si="0"/>
        <v>0</v>
      </c>
      <c r="H5" s="10">
        <f t="shared" ca="1" si="0"/>
        <v>0</v>
      </c>
      <c r="I5" s="10">
        <f t="shared" ca="1" si="0"/>
        <v>0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ca="1">SUM(D6:O6)</f>
        <v>29167544.32</v>
      </c>
      <c r="D6" s="10">
        <f>SUM(D7:D11)</f>
        <v>0</v>
      </c>
      <c r="E6" s="10">
        <f ca="1">SUM(E7:E11)</f>
        <v>29167544.32</v>
      </c>
      <c r="F6" s="10">
        <f ca="1">SUM(F7:F11)</f>
        <v>0</v>
      </c>
      <c r="G6" s="10">
        <f ca="1">SUM(G7:G11)</f>
        <v>0</v>
      </c>
      <c r="H6" s="10">
        <f ca="1">SUM(H7:H11)</f>
        <v>0</v>
      </c>
      <c r="I6" s="10">
        <f t="shared" ref="I6:M6" ca="1" si="1">SUM(I7:I11)</f>
        <v>0</v>
      </c>
      <c r="J6" s="10">
        <f ca="1">SUM(J7:J11)</f>
        <v>0</v>
      </c>
      <c r="K6" s="10">
        <f t="shared" ca="1" si="1"/>
        <v>0</v>
      </c>
      <c r="L6" s="10">
        <f t="shared" ca="1" si="1"/>
        <v>0</v>
      </c>
      <c r="M6" s="10">
        <f t="shared" ca="1" si="1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ca="1">SUM(D7:O7)</f>
        <v>24242242.670000002</v>
      </c>
      <c r="D7" s="15">
        <f>SUMIF(Datos!$E$6:$E$66,A7,Datos!$F$6:$F$67)</f>
        <v>0</v>
      </c>
      <c r="E7" s="15">
        <f ca="1">SUMIF(Datos!$K$6:$L$66,A7,Datos!$L$6:$L$67)</f>
        <v>24242242.670000002</v>
      </c>
      <c r="F7" s="15">
        <f ca="1">SUMIF(Datos!$Q$6:$R$66,A7,Datos!$R$6:$R$67)</f>
        <v>0</v>
      </c>
      <c r="G7" s="15">
        <f ca="1">SUMIF(Datos!$W$6:$X$66,A7,Datos!$X$6:$X$67)</f>
        <v>0</v>
      </c>
      <c r="H7" s="15">
        <f ca="1">SUMIF(Datos!$AC$6:$AD$66,A7,Datos!$AD$6:$AD$67)</f>
        <v>0</v>
      </c>
      <c r="I7" s="15">
        <f ca="1">SUMIF(Datos!$AI$6:$AJ$66,A7,Datos!$AJ$6:$AJ$67)</f>
        <v>0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2">MID(B8,1,5)</f>
        <v>2.1.2</v>
      </c>
      <c r="B8" s="13" t="s">
        <v>17</v>
      </c>
      <c r="C8" s="14">
        <f t="shared" ref="C8:C29" ca="1" si="3">SUM(D8:O8)</f>
        <v>932733.22</v>
      </c>
      <c r="D8" s="15">
        <f>SUMIF(Datos!$E$6:$E$66,A8,Datos!$F$6:$F$67)</f>
        <v>0</v>
      </c>
      <c r="E8" s="15">
        <f ca="1">SUMIF(Datos!$K$6:$L$66,A8,Datos!$L$6:$L$67)</f>
        <v>932733.22</v>
      </c>
      <c r="F8" s="15">
        <f ca="1">SUMIF(Datos!$Q$6:$R$66,A8,Datos!$R$6:$R$67)</f>
        <v>0</v>
      </c>
      <c r="G8" s="15">
        <f ca="1">SUMIF(Datos!$W$6:$X$66,A8,Datos!$X$6:$X$67)</f>
        <v>0</v>
      </c>
      <c r="H8" s="15">
        <f ca="1">SUMIF(Datos!$AC$6:$AD$66,A8,Datos!$AD$6:$AD$67)</f>
        <v>0</v>
      </c>
      <c r="I8" s="15">
        <f ca="1">SUMIF(Datos!$AI$6:$AJ$66,A8,Datos!$AJ$6:$AJ$67)</f>
        <v>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2"/>
        <v>2.1.3</v>
      </c>
      <c r="B9" s="16" t="s">
        <v>26</v>
      </c>
      <c r="C9" s="14">
        <f t="shared" ca="1" si="3"/>
        <v>215000</v>
      </c>
      <c r="D9" s="15">
        <f>SUMIF(Datos!$E$6:$E$66,A9,Datos!$F$6:$F$67)</f>
        <v>0</v>
      </c>
      <c r="E9" s="15">
        <f ca="1">SUMIF(Datos!$K$6:$L$66,A9,Datos!$L$6:$L$67)</f>
        <v>215000</v>
      </c>
      <c r="F9" s="15">
        <f ca="1">SUMIF(Datos!$Q$6:$R$66,A9,Datos!$R$6:$R$67)</f>
        <v>0</v>
      </c>
      <c r="G9" s="15">
        <f ca="1">SUMIF(Datos!$W$6:$X$66,A9,Datos!$X$6:$X$67)</f>
        <v>0</v>
      </c>
      <c r="H9" s="15">
        <f ca="1">SUMIF(Datos!$AC$6:$AD$66,A9,Datos!$AD$6:$AD$67)</f>
        <v>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2"/>
        <v>2.1.4</v>
      </c>
      <c r="B10" s="16" t="s">
        <v>35</v>
      </c>
      <c r="C10" s="14">
        <f t="shared" ca="1" si="3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2"/>
        <v>2.1.5</v>
      </c>
      <c r="B11" s="13" t="s">
        <v>27</v>
      </c>
      <c r="C11" s="14">
        <f ca="1">SUM(D11:O11)</f>
        <v>3777568.4299999997</v>
      </c>
      <c r="D11" s="15">
        <f>SUMIF(Datos!$E$6:$E$66,A11,Datos!$F$6:$F$67)</f>
        <v>0</v>
      </c>
      <c r="E11" s="15">
        <f ca="1">SUMIF(Datos!$K$6:$L$66,A11,Datos!$L$6:$L$67)</f>
        <v>3777568.4299999997</v>
      </c>
      <c r="F11" s="15">
        <f ca="1">SUMIF(Datos!$Q$6:$R$66,A11,Datos!$R$6:$R$67)</f>
        <v>0</v>
      </c>
      <c r="G11" s="15">
        <f ca="1">SUMIF(Datos!$W$6:$X$66,A11,Datos!$X$6:$X$67)</f>
        <v>0</v>
      </c>
      <c r="H11" s="15">
        <f ca="1">SUMIF(Datos!$AC$6:$AD$66,A11,Datos!$AD$6:$AD$67)</f>
        <v>0</v>
      </c>
      <c r="I11" s="15">
        <f ca="1">SUMIF(Datos!$AI$6:$AJ$66,A11,Datos!$AJ$6:$AJ$67)</f>
        <v>0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3"/>
        <v>10890401.109999999</v>
      </c>
      <c r="D12" s="10">
        <f t="shared" ref="D12:M12" si="4">SUM(D13:D21)</f>
        <v>5315927.1500000004</v>
      </c>
      <c r="E12" s="10">
        <f t="shared" ca="1" si="4"/>
        <v>5574473.959999999</v>
      </c>
      <c r="F12" s="10">
        <f t="shared" ca="1" si="4"/>
        <v>0</v>
      </c>
      <c r="G12" s="10">
        <f t="shared" ca="1" si="4"/>
        <v>0</v>
      </c>
      <c r="H12" s="10">
        <f t="shared" ca="1" si="4"/>
        <v>0</v>
      </c>
      <c r="I12" s="10">
        <f t="shared" ca="1" si="4"/>
        <v>0</v>
      </c>
      <c r="J12" s="10">
        <f ca="1">SUM(J13:J21)</f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2"/>
        <v>2.2.1</v>
      </c>
      <c r="B13" s="13" t="s">
        <v>19</v>
      </c>
      <c r="C13" s="14">
        <f t="shared" ca="1" si="3"/>
        <v>10568747.969999999</v>
      </c>
      <c r="D13" s="15">
        <f>SUMIF(Datos!$E$6:$E$66,A13,Datos!$F$6:$F$67)</f>
        <v>5183491.8100000005</v>
      </c>
      <c r="E13" s="15">
        <f ca="1">SUMIF(Datos!$K$6:$L$66,A13,Datos!$L$6:$L$67)</f>
        <v>5385256.1599999992</v>
      </c>
      <c r="F13" s="15">
        <f ca="1">SUMIF(Datos!$Q$6:$R$66,A13,Datos!$R$6:$R$67)</f>
        <v>0</v>
      </c>
      <c r="G13" s="15">
        <f ca="1">SUMIF(Datos!$W$6:$X$66,A13,Datos!$X$6:$X$67)</f>
        <v>0</v>
      </c>
      <c r="H13" s="15">
        <f ca="1">SUMIF(Datos!$AC$6:$AD$66,A13,Datos!$AD$6:$AD$67)</f>
        <v>0</v>
      </c>
      <c r="I13" s="15">
        <f ca="1">SUMIF(Datos!$AI$6:$AJ$66,A13,Datos!$AJ$6:$AJ$67)</f>
        <v>0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2"/>
        <v>2.2.2</v>
      </c>
      <c r="B14" s="13" t="s">
        <v>28</v>
      </c>
      <c r="C14" s="14">
        <f t="shared" ca="1" si="3"/>
        <v>0</v>
      </c>
      <c r="D14" s="15">
        <f>SUMIF(Datos!$E$6:$E$66,A14,Datos!$F$6:$F$67)</f>
        <v>0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2"/>
        <v>2.2.3</v>
      </c>
      <c r="B15" s="17" t="s">
        <v>29</v>
      </c>
      <c r="C15" s="14">
        <f t="shared" ca="1" si="3"/>
        <v>82162.5</v>
      </c>
      <c r="D15" s="15">
        <f>SUMIF(Datos!$E$6:$E$66,A15,Datos!$F$6:$F$67)</f>
        <v>0</v>
      </c>
      <c r="E15" s="15">
        <f ca="1">SUMIF(Datos!$K$6:$L$66,A15,Datos!$L$6:$L$67)</f>
        <v>82162.5</v>
      </c>
      <c r="F15" s="15">
        <f ca="1">SUMIF(Datos!$Q$6:$R$66,A15,Datos!$R$6:$R$67)</f>
        <v>0</v>
      </c>
      <c r="G15" s="15">
        <f ca="1">SUMIF(Datos!$W$6:$X$66,A15,Datos!$X$6:$X$67)</f>
        <v>0</v>
      </c>
      <c r="H15" s="15">
        <f ca="1">SUMIF(Datos!$AC$6:$AD$66,A15,Datos!$AD$6:$AD$67)</f>
        <v>0</v>
      </c>
      <c r="I15" s="15">
        <f ca="1">SUMIF(Datos!$AI$6:$AJ$66,A15,Datos!$AJ$6:$AJ$67)</f>
        <v>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2"/>
        <v>2.2.4</v>
      </c>
      <c r="B16" s="17" t="s">
        <v>20</v>
      </c>
      <c r="C16" s="14">
        <f t="shared" ca="1" si="3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2"/>
        <v>2.2.5</v>
      </c>
      <c r="B17" s="17" t="s">
        <v>30</v>
      </c>
      <c r="C17" s="14">
        <f t="shared" ca="1" si="3"/>
        <v>0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0</v>
      </c>
      <c r="H17" s="15">
        <f ca="1">SUMIF(Datos!$AC$6:$AD$66,A17,Datos!$AD$6:$AD$67)</f>
        <v>0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2"/>
        <v>2.2.6</v>
      </c>
      <c r="B18" s="17" t="s">
        <v>31</v>
      </c>
      <c r="C18" s="14">
        <f t="shared" ca="1" si="3"/>
        <v>45048.24</v>
      </c>
      <c r="D18" s="15">
        <f>SUMIF(Datos!$E$6:$E$66,A18,Datos!$F$6:$F$67)</f>
        <v>45048.24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2"/>
        <v>2.2.7</v>
      </c>
      <c r="B19" s="16" t="s">
        <v>37</v>
      </c>
      <c r="C19" s="14">
        <f t="shared" ca="1" si="3"/>
        <v>5535</v>
      </c>
      <c r="D19" s="15">
        <f>SUMIF(Datos!$E$6:$E$66,A19,Datos!$F$6:$F$67)</f>
        <v>0</v>
      </c>
      <c r="E19" s="15">
        <f ca="1">SUMIF(Datos!$K$6:$L$66,A19,Datos!$L$6:$L$67)</f>
        <v>5535</v>
      </c>
      <c r="F19" s="15">
        <f ca="1">SUMIF(Datos!$Q$6:$R$66,A19,Datos!$R$6:$R$67)</f>
        <v>0</v>
      </c>
      <c r="G19" s="15">
        <f ca="1">SUMIF(Datos!$W$6:$X$66,A19,Datos!$X$6:$X$67)</f>
        <v>0</v>
      </c>
      <c r="H19" s="15">
        <f ca="1">SUMIF(Datos!$AC$6:$AD$66,A19,Datos!$AD$6:$AD$67)</f>
        <v>0</v>
      </c>
      <c r="I19" s="15">
        <f ca="1">SUMIF(Datos!$AI$6:$AJ$66,A19,Datos!$AJ$6:$AJ$67)</f>
        <v>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2"/>
        <v>2.2.8</v>
      </c>
      <c r="B20" s="16" t="s">
        <v>33</v>
      </c>
      <c r="C20" s="14">
        <f t="shared" ca="1" si="3"/>
        <v>181777.4</v>
      </c>
      <c r="D20" s="15">
        <f>SUMIF(Datos!$E$6:$E$66,A20,Datos!$F$6:$F$67)</f>
        <v>80257.100000000006</v>
      </c>
      <c r="E20" s="15">
        <f ca="1">SUMIF(Datos!$K$6:$L$66,A20,Datos!$L$6:$L$67)</f>
        <v>101520.29999999999</v>
      </c>
      <c r="F20" s="15">
        <f ca="1">SUMIF(Datos!$Q$6:$R$66,A20,Datos!$R$6:$R$67)</f>
        <v>0</v>
      </c>
      <c r="G20" s="15">
        <f ca="1">SUMIF(Datos!$W$6:$X$66,A20,Datos!$X$6:$X$67)</f>
        <v>0</v>
      </c>
      <c r="H20" s="15">
        <f ca="1">SUMIF(Datos!$AC$6:$AD$66,A20,Datos!$AD$6:$AD$67)</f>
        <v>0</v>
      </c>
      <c r="I20" s="15">
        <f ca="1">SUMIF(Datos!$AI$6:$AJ$66,A20,Datos!$AJ$6:$AJ$67)</f>
        <v>0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2"/>
        <v>2.2.9</v>
      </c>
      <c r="B21" s="16" t="s">
        <v>34</v>
      </c>
      <c r="C21" s="14">
        <f t="shared" ca="1" si="3"/>
        <v>7130</v>
      </c>
      <c r="D21" s="15">
        <f>SUMIF(Datos!$E$6:$E$66,A21,Datos!$F$6:$F$67)</f>
        <v>7130</v>
      </c>
      <c r="E21" s="15">
        <f ca="1">SUMIF(Datos!$K$6:$L$66,A21,Datos!$L$6:$L$67)</f>
        <v>0</v>
      </c>
      <c r="F21" s="15">
        <f ca="1">SUMIF(Datos!$Q$6:$R$66,A21,Datos!$R$6:$R$67)</f>
        <v>0</v>
      </c>
      <c r="G21" s="15">
        <f ca="1">SUMIF(Datos!$W$6:$X$66,A21,Datos!$X$6:$X$67)</f>
        <v>0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3"/>
        <v>89159.35</v>
      </c>
      <c r="D22" s="12">
        <f t="shared" ref="D22:J22" si="5">SUM(D23:D31)</f>
        <v>4490</v>
      </c>
      <c r="E22" s="12">
        <f t="shared" ca="1" si="5"/>
        <v>84669.35</v>
      </c>
      <c r="F22" s="12">
        <f t="shared" ca="1" si="5"/>
        <v>0</v>
      </c>
      <c r="G22" s="12">
        <f t="shared" ca="1" si="5"/>
        <v>0</v>
      </c>
      <c r="H22" s="12">
        <f t="shared" ca="1" si="5"/>
        <v>0</v>
      </c>
      <c r="I22" s="12">
        <f t="shared" ca="1" si="5"/>
        <v>0</v>
      </c>
      <c r="J22" s="12">
        <f t="shared" ca="1" si="5"/>
        <v>0</v>
      </c>
      <c r="K22" s="12">
        <f t="shared" ref="K22:M22" ca="1" si="6">SUM(K23:K31)</f>
        <v>0</v>
      </c>
      <c r="L22" s="12">
        <f t="shared" ca="1" si="6"/>
        <v>0</v>
      </c>
      <c r="M22" s="12">
        <f t="shared" ca="1" si="6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2"/>
        <v>2.3.1</v>
      </c>
      <c r="B23" s="13" t="s">
        <v>36</v>
      </c>
      <c r="C23" s="14">
        <f t="shared" ca="1" si="3"/>
        <v>2051.4</v>
      </c>
      <c r="D23" s="15">
        <f>SUMIF(Datos!$E$6:$E$66,A23,Datos!$F$6:$F$67)</f>
        <v>450</v>
      </c>
      <c r="E23" s="15">
        <f ca="1">SUMIF(Datos!$K$6:$L$66,A23,Datos!$L$6:$L$67)</f>
        <v>1601.4</v>
      </c>
      <c r="F23" s="15">
        <f ca="1">SUMIF(Datos!$Q$6:$R$66,A23,Datos!$R$6:$R$67)</f>
        <v>0</v>
      </c>
      <c r="G23" s="15">
        <f ca="1">SUMIF(Datos!$W$6:$X$66,A23,Datos!$X$6:$X$67)</f>
        <v>0</v>
      </c>
      <c r="H23" s="15">
        <f ca="1">SUMIF(Datos!$AC$6:$AD$66,A23,Datos!$AD$6:$AD$67)</f>
        <v>0</v>
      </c>
      <c r="I23" s="15">
        <f ca="1">SUMIF(Datos!$AI$6:$AJ$66,A23,Datos!$AJ$6:$AJ$67)</f>
        <v>0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2"/>
        <v>2.3.2</v>
      </c>
      <c r="B24" s="13" t="s">
        <v>22</v>
      </c>
      <c r="C24" s="14">
        <f t="shared" ca="1" si="3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2"/>
        <v>2.3.3</v>
      </c>
      <c r="B25" s="13" t="s">
        <v>115</v>
      </c>
      <c r="C25" s="14">
        <f t="shared" ca="1" si="3"/>
        <v>39850</v>
      </c>
      <c r="D25" s="15">
        <f>SUMIF(Datos!$E$6:$E$66,A25,Datos!$F$6:$F$67)</f>
        <v>0</v>
      </c>
      <c r="E25" s="15">
        <f ca="1">SUMIF(Datos!$K$6:$L$66,A25,Datos!$L$6:$L$67)</f>
        <v>39850</v>
      </c>
      <c r="F25" s="15">
        <f ca="1">SUMIF(Datos!$Q$6:$R$66,A25,Datos!$R$6:$R$67)</f>
        <v>0</v>
      </c>
      <c r="G25" s="15">
        <f ca="1">SUMIF(Datos!$W$6:$X$66,A25,Datos!$X$6:$X$67)</f>
        <v>0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2"/>
        <v>2.3.4</v>
      </c>
      <c r="B26" s="13" t="s">
        <v>39</v>
      </c>
      <c r="C26" s="14">
        <f t="shared" ca="1" si="3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2"/>
        <v>2.3.5</v>
      </c>
      <c r="B27" s="16" t="s">
        <v>40</v>
      </c>
      <c r="C27" s="14">
        <f t="shared" ca="1" si="3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2"/>
        <v>2.3.6</v>
      </c>
      <c r="B28" s="16" t="s">
        <v>41</v>
      </c>
      <c r="C28" s="14">
        <f t="shared" ca="1" si="3"/>
        <v>0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0</v>
      </c>
      <c r="I28" s="15">
        <f ca="1">SUMIF(Datos!$AI$6:$AJ$66,A28,Datos!$AJ$6:$AJ$67)</f>
        <v>0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2"/>
        <v>2.3.7</v>
      </c>
      <c r="B29" s="13" t="s">
        <v>113</v>
      </c>
      <c r="C29" s="14">
        <f t="shared" ca="1" si="3"/>
        <v>7350</v>
      </c>
      <c r="D29" s="15">
        <f>SUMIF(Datos!$E$6:$E$66,A29,Datos!$F$6:$F$67)</f>
        <v>2850</v>
      </c>
      <c r="E29" s="15">
        <f ca="1">SUMIF(Datos!$K$6:$L$66,A29,Datos!$L$6:$L$67)</f>
        <v>4500</v>
      </c>
      <c r="F29" s="15">
        <f ca="1">SUMIF(Datos!$Q$6:$R$66,A29,Datos!$R$6:$R$67)</f>
        <v>0</v>
      </c>
      <c r="G29" s="15">
        <f ca="1">SUMIF(Datos!$W$6:$X$66,A29,Datos!$X$6:$X$67)</f>
        <v>0</v>
      </c>
      <c r="H29" s="15">
        <f ca="1">SUMIF(Datos!$AC$6:$AD$66,A29,Datos!$AD$6:$AD$67)</f>
        <v>0</v>
      </c>
      <c r="I29" s="15">
        <f ca="1">SUMIF(Datos!$AI$6:$AJ$66,A29,Datos!$AJ$6:$AJ$67)</f>
        <v>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2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2"/>
        <v>2.3.9</v>
      </c>
      <c r="B31" s="13" t="s">
        <v>114</v>
      </c>
      <c r="C31" s="14">
        <f ca="1">SUM(D31:O31)</f>
        <v>39907.949999999997</v>
      </c>
      <c r="D31" s="15">
        <f>SUMIF(Datos!$E$6:$E$66,A31,Datos!$F$6:$F$67)</f>
        <v>1190</v>
      </c>
      <c r="E31" s="15">
        <f ca="1">SUMIF(Datos!$K$6:$L$66,A31,Datos!$L$6:$L$67)</f>
        <v>38717.949999999997</v>
      </c>
      <c r="F31" s="15">
        <f ca="1">SUMIF(Datos!$Q$6:$R$66,A31,Datos!$R$6:$R$67)</f>
        <v>0</v>
      </c>
      <c r="G31" s="15">
        <f ca="1">SUMIF(Datos!$W$6:$X$66,A31,Datos!$X$6:$X$67)</f>
        <v>0</v>
      </c>
      <c r="H31" s="15">
        <f ca="1">SUMIF(Datos!$AC$6:$AD$66,A31,Datos!$AD$6:$AD$67)</f>
        <v>0</v>
      </c>
      <c r="I31" s="15">
        <f ca="1">SUMIF(Datos!$AI$6:$AJ$66,A31,Datos!$AJ$6:$AJ$67)</f>
        <v>0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0</v>
      </c>
      <c r="D32" s="12">
        <f>SUM(D33:D39)</f>
        <v>0</v>
      </c>
      <c r="E32" s="12">
        <f t="shared" ref="E32:M32" ca="1" si="7">SUM(E33:E39)</f>
        <v>0</v>
      </c>
      <c r="F32" s="12">
        <f t="shared" ca="1" si="7"/>
        <v>0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2"/>
        <v>2.4.1</v>
      </c>
      <c r="B33" s="13" t="s">
        <v>69</v>
      </c>
      <c r="C33" s="12">
        <f ca="1">SUM(D33:O33)</f>
        <v>0</v>
      </c>
      <c r="D33" s="15">
        <f>SUMIF(Datos!$E$6:$E$66,A33,Datos!$F$6:$F$67)</f>
        <v>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2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2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2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2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2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2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N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t="shared" ca="1" si="8"/>
        <v>0</v>
      </c>
      <c r="O40" s="22">
        <f ca="1">SUM(O41:O47)</f>
        <v>0</v>
      </c>
      <c r="Q40" s="21"/>
      <c r="R40" s="21"/>
    </row>
    <row r="41" spans="1:18" ht="18" customHeight="1" x14ac:dyDescent="0.25">
      <c r="A41" s="7" t="str">
        <f t="shared" si="2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2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2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2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2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2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2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0</v>
      </c>
      <c r="D48" s="12">
        <f t="shared" ref="D48" si="9">SUM(D49:D53)</f>
        <v>0</v>
      </c>
      <c r="E48" s="12">
        <f t="shared" ref="E48:M48" ca="1" si="10">SUM(E49:E57)</f>
        <v>0</v>
      </c>
      <c r="F48" s="12">
        <f t="shared" ca="1" si="10"/>
        <v>0</v>
      </c>
      <c r="G48" s="12">
        <f t="shared" ca="1" si="10"/>
        <v>0</v>
      </c>
      <c r="H48" s="12">
        <f t="shared" ca="1" si="10"/>
        <v>0</v>
      </c>
      <c r="I48" s="12">
        <f t="shared" ca="1" si="10"/>
        <v>0</v>
      </c>
      <c r="J48" s="12">
        <f t="shared" ca="1" si="10"/>
        <v>0</v>
      </c>
      <c r="K48" s="12">
        <f t="shared" ca="1" si="10"/>
        <v>0</v>
      </c>
      <c r="L48" s="12">
        <f t="shared" ca="1" si="10"/>
        <v>0</v>
      </c>
      <c r="M48" s="12">
        <f t="shared" ca="1" si="10"/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2"/>
        <v>2.6.1</v>
      </c>
      <c r="B49" s="17" t="s">
        <v>90</v>
      </c>
      <c r="C49" s="14">
        <f ca="1">SUM(D49:O49)</f>
        <v>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SUMIF(Datos!$BN$6:$BT$73,A49,Datos!$BN$6:$BN$73)</f>
        <v>0</v>
      </c>
      <c r="Q49" s="24"/>
    </row>
    <row r="50" spans="1:19" ht="16.5" customHeight="1" x14ac:dyDescent="0.25">
      <c r="A50" s="7" t="str">
        <f t="shared" si="2"/>
        <v>2.6.2</v>
      </c>
      <c r="B50" s="27" t="s">
        <v>43</v>
      </c>
      <c r="C50" s="14">
        <f t="shared" ref="C50:C51" ca="1" si="11">SUM(D50:O50)</f>
        <v>0</v>
      </c>
      <c r="D50" s="15">
        <f>SUMIF(Datos!$E$6:$E$66,A50,Datos!$F$6:$F$67)</f>
        <v>0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15">
        <f ca="1">SUMIF(Datos!$BN$6:$BT$73,A50,Datos!$BN$6:$BN$73)</f>
        <v>0</v>
      </c>
      <c r="R50" s="11"/>
    </row>
    <row r="51" spans="1:19" ht="18" customHeight="1" x14ac:dyDescent="0.25">
      <c r="A51" s="7" t="str">
        <f t="shared" si="2"/>
        <v>2.6.3</v>
      </c>
      <c r="B51" s="17" t="s">
        <v>87</v>
      </c>
      <c r="C51" s="14">
        <f t="shared" ca="1" si="11"/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SUMIF(Datos!$BN$6:$BT$73,A51,Datos!$BN$6:$BN$73)</f>
        <v>0</v>
      </c>
      <c r="Q51" s="25"/>
      <c r="R51" s="11"/>
    </row>
    <row r="52" spans="1:19" ht="18" customHeight="1" x14ac:dyDescent="0.25">
      <c r="A52" s="7" t="str">
        <f t="shared" si="2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SUMIF(Datos!$BN$6:$BT$73,A52,Datos!$BN$6:$BN$73)</f>
        <v>0</v>
      </c>
      <c r="R52" s="11"/>
    </row>
    <row r="53" spans="1:19" ht="16.5" customHeight="1" x14ac:dyDescent="0.25">
      <c r="A53" s="7" t="str">
        <f t="shared" si="2"/>
        <v>2.6.5</v>
      </c>
      <c r="B53" s="17" t="s">
        <v>89</v>
      </c>
      <c r="C53" s="14">
        <f ca="1">SUM(D53:O53)</f>
        <v>0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0</v>
      </c>
      <c r="G53" s="15">
        <f ca="1">SUMIF(Datos!$W$6:$X$66,A53,Datos!$X$6:$X$67)</f>
        <v>0</v>
      </c>
      <c r="H53" s="15">
        <f ca="1">SUMIF(Datos!$AC$6:$AD$66,A53,Datos!$AD$6:$AD$67)</f>
        <v>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SUMIF(Datos!$BN$6:$BT$73,A53,Datos!$BN$6:$BN$73)</f>
        <v>0</v>
      </c>
      <c r="Q53" s="26"/>
      <c r="R53" s="11"/>
    </row>
    <row r="54" spans="1:19" ht="15.75" customHeight="1" x14ac:dyDescent="0.25">
      <c r="A54" s="7" t="str">
        <f t="shared" si="2"/>
        <v>2.6.6</v>
      </c>
      <c r="B54" s="27" t="s">
        <v>49</v>
      </c>
      <c r="C54" s="14">
        <f t="shared" ref="C54:C57" ca="1" si="12">SUM(D54:O54)</f>
        <v>0</v>
      </c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15">
        <f ca="1">SUMIF(Datos!$BN$6:$BT$73,A54,Datos!$BN$6:$BN$73)</f>
        <v>0</v>
      </c>
      <c r="Q54" s="25"/>
      <c r="S54" s="29"/>
    </row>
    <row r="55" spans="1:19" ht="15.75" customHeight="1" x14ac:dyDescent="0.25">
      <c r="A55" s="7" t="str">
        <f t="shared" si="2"/>
        <v>2.6.7</v>
      </c>
      <c r="B55" s="27" t="s">
        <v>50</v>
      </c>
      <c r="C55" s="14">
        <f t="shared" ca="1" si="12"/>
        <v>0</v>
      </c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15">
        <f ca="1">SUMIF(Datos!$BN$6:$BT$73,A55,Datos!$BN$6:$BN$73)</f>
        <v>0</v>
      </c>
      <c r="Q55" s="26"/>
    </row>
    <row r="56" spans="1:19" ht="15.75" customHeight="1" x14ac:dyDescent="0.25">
      <c r="A56" s="7" t="str">
        <f t="shared" si="2"/>
        <v>2.6.8</v>
      </c>
      <c r="B56" s="27" t="s">
        <v>51</v>
      </c>
      <c r="C56" s="14">
        <f t="shared" ca="1" si="12"/>
        <v>0</v>
      </c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15"/>
      <c r="Q56" s="26"/>
    </row>
    <row r="57" spans="1:19" ht="17.25" customHeight="1" x14ac:dyDescent="0.25">
      <c r="A57" s="7" t="str">
        <f t="shared" si="2"/>
        <v>2.6.9</v>
      </c>
      <c r="B57" s="27" t="s">
        <v>44</v>
      </c>
      <c r="C57" s="14">
        <f t="shared" ca="1" si="12"/>
        <v>0</v>
      </c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15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0</v>
      </c>
      <c r="D58" s="22">
        <f t="shared" ref="D58:L58" si="13">SUM(D59:D61)</f>
        <v>0</v>
      </c>
      <c r="E58" s="22">
        <f t="shared" ca="1" si="13"/>
        <v>0</v>
      </c>
      <c r="F58" s="53">
        <f t="shared" ca="1" si="13"/>
        <v>0</v>
      </c>
      <c r="G58" s="22">
        <f t="shared" ca="1" si="13"/>
        <v>0</v>
      </c>
      <c r="H58" s="22">
        <f t="shared" ca="1" si="13"/>
        <v>0</v>
      </c>
      <c r="I58" s="22">
        <f t="shared" ca="1" si="13"/>
        <v>0</v>
      </c>
      <c r="J58" s="22">
        <f t="shared" ca="1" si="13"/>
        <v>0</v>
      </c>
      <c r="K58" s="22">
        <f t="shared" ca="1" si="13"/>
        <v>0</v>
      </c>
      <c r="L58" s="22">
        <f t="shared" ca="1" si="13"/>
        <v>0</v>
      </c>
      <c r="M58" s="22">
        <f ca="1">SUM(M59:M61)</f>
        <v>0</v>
      </c>
      <c r="N58" s="22">
        <f ca="1">SUM(N59:N61)</f>
        <v>0</v>
      </c>
      <c r="O58" s="53">
        <f ca="1">SUM(O59:O60)</f>
        <v>0</v>
      </c>
      <c r="Q58" s="25"/>
    </row>
    <row r="59" spans="1:19" ht="16.5" customHeight="1" x14ac:dyDescent="0.25">
      <c r="A59" s="7" t="str">
        <f t="shared" si="2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2"/>
        <v>2.7.2</v>
      </c>
      <c r="B60" s="27" t="s">
        <v>54</v>
      </c>
      <c r="C60" s="19">
        <f ca="1">SUM(D60:O60)</f>
        <v>0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0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2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4">SUM(C63:C64)</f>
        <v>0</v>
      </c>
      <c r="D62" s="22">
        <f t="shared" si="14"/>
        <v>0</v>
      </c>
      <c r="E62" s="22">
        <f t="shared" ca="1" si="14"/>
        <v>0</v>
      </c>
      <c r="F62" s="22">
        <f t="shared" ca="1" si="14"/>
        <v>0</v>
      </c>
      <c r="G62" s="22">
        <f t="shared" ca="1" si="14"/>
        <v>0</v>
      </c>
      <c r="H62" s="22">
        <f t="shared" ca="1" si="14"/>
        <v>0</v>
      </c>
      <c r="I62" s="22">
        <f t="shared" ca="1" si="14"/>
        <v>0</v>
      </c>
      <c r="J62" s="22">
        <f t="shared" ca="1" si="14"/>
        <v>0</v>
      </c>
      <c r="K62" s="22">
        <f t="shared" ca="1" si="14"/>
        <v>0</v>
      </c>
      <c r="L62" s="22">
        <f t="shared" ca="1" si="14"/>
        <v>0</v>
      </c>
      <c r="M62" s="22">
        <f t="shared" ca="1" si="14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2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2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5">SUM(C66:C68)</f>
        <v>0</v>
      </c>
      <c r="D65" s="12">
        <f t="shared" si="15"/>
        <v>0</v>
      </c>
      <c r="E65" s="12">
        <f t="shared" ca="1" si="15"/>
        <v>0</v>
      </c>
      <c r="F65" s="12">
        <f t="shared" ca="1" si="15"/>
        <v>0</v>
      </c>
      <c r="G65" s="12">
        <f t="shared" ca="1" si="15"/>
        <v>0</v>
      </c>
      <c r="H65" s="12">
        <f t="shared" ca="1" si="15"/>
        <v>0</v>
      </c>
      <c r="I65" s="12">
        <f t="shared" ca="1" si="15"/>
        <v>0</v>
      </c>
      <c r="J65" s="12">
        <f t="shared" ca="1" si="15"/>
        <v>0</v>
      </c>
      <c r="K65" s="12">
        <f t="shared" ca="1" si="15"/>
        <v>0</v>
      </c>
      <c r="L65" s="12">
        <f t="shared" ca="1" si="15"/>
        <v>0</v>
      </c>
      <c r="M65" s="12">
        <f t="shared" ca="1" si="15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2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2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2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2"/>
        <v/>
      </c>
      <c r="B69" s="63"/>
      <c r="C69" s="63"/>
      <c r="D69" s="63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ca="1">SUM(C6:C66)/2</f>
        <v>40147104.780000001</v>
      </c>
      <c r="D70" s="48">
        <f t="shared" ref="D70:M70" si="16">SUM(D6:D66)/2</f>
        <v>5320417.1500000004</v>
      </c>
      <c r="E70" s="48">
        <f t="shared" ca="1" si="16"/>
        <v>34826687.630000003</v>
      </c>
      <c r="F70" s="48">
        <f t="shared" ca="1" si="16"/>
        <v>0</v>
      </c>
      <c r="G70" s="48">
        <f t="shared" ca="1" si="16"/>
        <v>0</v>
      </c>
      <c r="H70" s="48">
        <f t="shared" ca="1" si="16"/>
        <v>0</v>
      </c>
      <c r="I70" s="48">
        <f t="shared" ca="1" si="16"/>
        <v>0</v>
      </c>
      <c r="J70" s="48">
        <f t="shared" ca="1" si="16"/>
        <v>0</v>
      </c>
      <c r="K70" s="48">
        <f t="shared" ca="1" si="16"/>
        <v>0</v>
      </c>
      <c r="L70" s="48">
        <f t="shared" ca="1" si="16"/>
        <v>0</v>
      </c>
      <c r="M70" s="48">
        <f t="shared" ca="1" si="16"/>
        <v>0</v>
      </c>
      <c r="N70" s="48">
        <f ca="1">SUM(N6:N66)/2</f>
        <v>0</v>
      </c>
      <c r="O70" s="48">
        <f ca="1">SUM(O6:O69)/2</f>
        <v>0</v>
      </c>
      <c r="Q70" s="7"/>
      <c r="R70" s="7"/>
      <c r="T70" s="7"/>
    </row>
    <row r="71" spans="1:20" ht="22.5" customHeight="1" x14ac:dyDescent="0.25">
      <c r="A71" s="7" t="str">
        <f t="shared" si="2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7">+H73+H77</f>
        <v>0</v>
      </c>
      <c r="I72" s="35">
        <f t="shared" si="17"/>
        <v>0</v>
      </c>
      <c r="J72" s="35">
        <f>+J73+J75</f>
        <v>0</v>
      </c>
      <c r="K72" s="35">
        <f>+K73+K75</f>
        <v>0</v>
      </c>
      <c r="L72" s="35">
        <f t="shared" si="17"/>
        <v>0</v>
      </c>
      <c r="M72" s="35">
        <f t="shared" si="17"/>
        <v>0</v>
      </c>
      <c r="N72" s="35">
        <f>+N73+N77</f>
        <v>0</v>
      </c>
      <c r="O72" s="35">
        <f t="shared" si="17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8">SUM(I74)</f>
        <v>0</v>
      </c>
      <c r="J73" s="35">
        <f t="shared" si="18"/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>SUM(N74)</f>
        <v>0</v>
      </c>
      <c r="O73" s="35">
        <f t="shared" si="18"/>
        <v>0</v>
      </c>
    </row>
    <row r="74" spans="1:20" ht="16.5" customHeight="1" x14ac:dyDescent="0.25">
      <c r="A74" s="7" t="str">
        <f t="shared" si="2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2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9">SUM(H77)</f>
        <v>0</v>
      </c>
      <c r="I76" s="35">
        <f t="shared" si="19"/>
        <v>0</v>
      </c>
      <c r="J76" s="35">
        <f t="shared" si="19"/>
        <v>0</v>
      </c>
      <c r="K76" s="35">
        <f t="shared" si="19"/>
        <v>0</v>
      </c>
      <c r="L76" s="35">
        <f t="shared" si="19"/>
        <v>0</v>
      </c>
      <c r="M76" s="35">
        <f t="shared" si="19"/>
        <v>0</v>
      </c>
      <c r="N76" s="35">
        <f t="shared" si="19"/>
        <v>0</v>
      </c>
      <c r="O76" s="35">
        <f t="shared" si="19"/>
        <v>0</v>
      </c>
      <c r="T76" s="29"/>
    </row>
    <row r="77" spans="1:20" ht="22.5" customHeight="1" x14ac:dyDescent="0.25">
      <c r="A77" s="7" t="str">
        <f t="shared" si="2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2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20">SUM(C80)</f>
        <v>0</v>
      </c>
      <c r="D79" s="19">
        <f t="shared" si="20"/>
        <v>0</v>
      </c>
      <c r="E79" s="19">
        <f t="shared" si="20"/>
        <v>0</v>
      </c>
      <c r="F79" s="19">
        <f t="shared" si="20"/>
        <v>0</v>
      </c>
      <c r="G79" s="19">
        <f t="shared" si="20"/>
        <v>0</v>
      </c>
      <c r="H79" s="19">
        <f t="shared" si="20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21">+H76+H73</f>
        <v>0</v>
      </c>
      <c r="I81" s="48">
        <f t="shared" si="21"/>
        <v>0</v>
      </c>
      <c r="J81" s="48">
        <f t="shared" si="21"/>
        <v>0</v>
      </c>
      <c r="K81" s="48">
        <f>K76+K73</f>
        <v>0</v>
      </c>
      <c r="L81" s="48">
        <f t="shared" si="21"/>
        <v>0</v>
      </c>
      <c r="M81" s="48">
        <f t="shared" si="21"/>
        <v>0</v>
      </c>
      <c r="N81" s="48">
        <f t="shared" si="21"/>
        <v>0</v>
      </c>
      <c r="O81" s="48">
        <f t="shared" si="21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109</v>
      </c>
      <c r="C83" s="51">
        <f ca="1">+C81+C70</f>
        <v>40147104.780000001</v>
      </c>
      <c r="D83" s="51">
        <f>+D81+D70</f>
        <v>5320417.1500000004</v>
      </c>
      <c r="E83" s="51">
        <f ca="1">+E81+E70</f>
        <v>34826687.630000003</v>
      </c>
      <c r="F83" s="51">
        <f ca="1">+F81+F70</f>
        <v>0</v>
      </c>
      <c r="G83" s="51">
        <f ca="1">+G81+G70</f>
        <v>0</v>
      </c>
      <c r="H83" s="51">
        <f t="shared" ref="H83:L83" ca="1" si="22">+H81+H70</f>
        <v>0</v>
      </c>
      <c r="I83" s="51">
        <f t="shared" ca="1" si="22"/>
        <v>0</v>
      </c>
      <c r="J83" s="51">
        <f ca="1">+J81+J70</f>
        <v>0</v>
      </c>
      <c r="K83" s="51">
        <f ca="1">K81+K70</f>
        <v>0</v>
      </c>
      <c r="L83" s="51">
        <f t="shared" ca="1" si="22"/>
        <v>0</v>
      </c>
      <c r="M83" s="51">
        <f ca="1">+M81+M70</f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1">
        <v>0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</row>
    <row r="87" spans="1:20" ht="22.5" customHeight="1" x14ac:dyDescent="0.25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116</v>
      </c>
      <c r="C91" s="37"/>
      <c r="D91" s="37"/>
      <c r="E91" s="37"/>
      <c r="F91" s="62" t="s">
        <v>117</v>
      </c>
      <c r="G91" s="62"/>
      <c r="H91" s="62"/>
      <c r="I91" s="37"/>
      <c r="J91" s="37"/>
      <c r="K91" s="62" t="s">
        <v>118</v>
      </c>
      <c r="L91" s="62"/>
      <c r="M91" s="62"/>
      <c r="N91" s="37"/>
      <c r="O91" s="37"/>
      <c r="T91" s="29"/>
    </row>
    <row r="92" spans="1:20" s="40" customFormat="1" ht="22.5" customHeight="1" x14ac:dyDescent="0.4">
      <c r="B92" s="41" t="s">
        <v>120</v>
      </c>
      <c r="C92" s="41"/>
      <c r="E92" s="42"/>
      <c r="F92" s="60" t="s">
        <v>106</v>
      </c>
      <c r="G92" s="60"/>
      <c r="H92" s="60"/>
      <c r="K92" s="60" t="s">
        <v>110</v>
      </c>
      <c r="L92" s="60"/>
      <c r="M92" s="60"/>
      <c r="N92" s="42"/>
      <c r="O92" s="42"/>
      <c r="T92" s="43"/>
    </row>
    <row r="93" spans="1:20" s="40" customFormat="1" ht="33" customHeight="1" x14ac:dyDescent="0.4">
      <c r="B93" s="41" t="s">
        <v>119</v>
      </c>
      <c r="C93" s="41"/>
      <c r="E93" s="42"/>
      <c r="F93" s="60" t="s">
        <v>107</v>
      </c>
      <c r="G93" s="60"/>
      <c r="H93" s="60"/>
      <c r="K93" s="60" t="s">
        <v>108</v>
      </c>
      <c r="L93" s="60"/>
      <c r="M93" s="60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8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2026-01-12T18:40:32Z</cp:lastPrinted>
  <dcterms:created xsi:type="dcterms:W3CDTF">2019-05-10T17:21:13Z</dcterms:created>
  <dcterms:modified xsi:type="dcterms:W3CDTF">2026-03-12T15:45:51Z</dcterms:modified>
</cp:coreProperties>
</file>