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amosp\Desktop\PUBLICACIONES ABRIL 2026\"/>
    </mc:Choice>
  </mc:AlternateContent>
  <workbookProtection workbookPassword="CFF5" lockStructure="1"/>
  <bookViews>
    <workbookView xWindow="0" yWindow="0" windowWidth="14250" windowHeight="1191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BT44" i="2" l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D50" i="1" l="1"/>
  <c r="J73" i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53" i="1" l="1"/>
  <c r="N57" i="1"/>
  <c r="N56" i="1"/>
  <c r="N50" i="1"/>
  <c r="N54" i="1"/>
  <c r="N51" i="1"/>
  <c r="N55" i="1"/>
  <c r="N52" i="1"/>
  <c r="O50" i="1"/>
  <c r="O54" i="1"/>
  <c r="O7" i="1"/>
  <c r="O51" i="1"/>
  <c r="O55" i="1"/>
  <c r="O52" i="1"/>
  <c r="O49" i="1"/>
  <c r="O53" i="1"/>
  <c r="M56" i="1"/>
  <c r="O8" i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48" i="1" l="1"/>
  <c r="H52" i="1"/>
  <c r="O40" i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O5" i="1" l="1"/>
  <c r="O70" i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<sst xmlns="http://schemas.openxmlformats.org/spreadsheetml/2006/main" count="330" uniqueCount="201">
  <si>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</si>
  <si>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</si>
  <si>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</si>
  <si>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</si>
  <si>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</si>
  <si>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</si>
  <si>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</si>
  <si>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</si>
  <si>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</si>
  <si>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</si>
  <si>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</si>
  <si>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</si>
  <si>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</si>
  <si>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</si>
  <si>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</si>
  <si>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</si>
  <si>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</si>
  <si>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</si>
  <si>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</si>
  <si>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</si>
  <si>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</si>
  <si>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</si>
  <si>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</si>
  <si>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</si>
  <si>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</si>
  <si>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</si>
  <si>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</si>
  <si>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</si>
  <si>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</si>
  <si>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</si>
  <si>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</si>
  <si>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</si>
  <si>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</si>
  <si>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</si>
  <si>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</si>
  <si>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</si>
  <si>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</si>
  <si>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</si>
  <si>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</si>
  <si>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</si>
  <si>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</si>
  <si>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</si>
  <si>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</si>
  <si>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</si>
  <si>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</si>
  <si>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</si>
  <si>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</si>
  <si>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</si>
  <si>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</si>
  <si>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</si>
  <si>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</si>
  <si>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</si>
  <si>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</si>
  <si>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</si>
  <si>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</si>
  <si>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</si>
  <si>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</si>
  <si>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</si>
  <si>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</si>
  <si>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</si>
  <si>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</si>
  <si>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</si>
  <si>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</si>
  <si>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</si>
  <si>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</si>
  <si>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</si>
  <si>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</si>
  <si>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</si>
  <si>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</si>
  <si>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</si>
  <si>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</si>
  <si>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</si>
  <si>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</si>
  <si>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</si>
  <si>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</si>
  <si>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</si>
  <si>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</si>
  <si>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</si>
  <si>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</si>
  <si>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</si>
  <si>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</si>
  <si>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</si>
  <si>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</si>
  <si>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</si>
  <si>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</si>
  <si>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</si>
  <si>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</si>
  <si>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</si>
  <si>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</si>
  <si>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</si>
  <si>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</si>
  <si>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</si>
  <si>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</si>
  <si>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</si>
  <si>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</si>
  <si>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</si>
  <si>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</si>
  <si>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</si>
  <si>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</si>
  <si>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</si>
  <si>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</si>
  <si>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</si>
  <si>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</si>
  <si>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</si>
  <si>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</si>
  <si>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</si>
  <si>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</si>
  <si>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</si>
  <si>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</si>
  <si>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</si>
  <si>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</si>
  <si>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</si>
  <si>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</si>
  <si>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</si>
  <si>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</si>
  <si>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</si>
  <si>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</si>
  <si>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</si>
  <si>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</si>
  <si>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</si>
  <si>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</si>
  <si>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</si>
  <si>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2.1.2.2.04</t>
  </si>
  <si>
    <t>Prima de transporte</t>
  </si>
  <si>
    <t>2.1.3.1.01</t>
  </si>
  <si>
    <t>Dietas en el pais</t>
  </si>
  <si>
    <t>2.1.2.2.05</t>
  </si>
  <si>
    <t>Compensacion servicios de seguridad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</si>
  <si>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</si>
  <si>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</si>
  <si>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</si>
  <si>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</si>
  <si>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</si>
  <si>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</si>
  <si>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</si>
  <si>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</si>
  <si>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2.1.2.2.03</t>
  </si>
  <si>
    <t>Pago de horas extraordinarias</t>
  </si>
  <si>
    <t>2.2.3.1.01</t>
  </si>
  <si>
    <t>Viaticos dentro del pais</t>
  </si>
  <si>
    <t>2.2.7.2.06</t>
  </si>
  <si>
    <t>Mantenimiento y reparacion de equipos de transport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</si>
  <si>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</si>
  <si>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</si>
  <si>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</si>
  <si>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</si>
  <si>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</si>
  <si>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</si>
  <si>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</si>
  <si>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2.3.7.2.99</t>
  </si>
  <si>
    <t>OTROS PRODUCTOS QUIMICOS Y CONEXOS</t>
  </si>
  <si>
    <t>2.3.9.1.01</t>
  </si>
  <si>
    <t>2.3.9.9.05</t>
  </si>
  <si>
    <t>2.1.1.2.03</t>
  </si>
  <si>
    <t>Suplencias</t>
  </si>
  <si>
    <t>2.2.6.3.01</t>
  </si>
  <si>
    <t>Seguros de personas</t>
  </si>
  <si>
    <t>COMISIONES Y GASTOS</t>
  </si>
  <si>
    <t>SUELDOS A EMPLEADOS FIJOS</t>
  </si>
  <si>
    <t>2.1.1.2.08</t>
  </si>
  <si>
    <t>EMPLEADOS TEMPORALES</t>
  </si>
  <si>
    <t>2.1.1.2.11</t>
  </si>
  <si>
    <t>INTERINATO</t>
  </si>
  <si>
    <t xml:space="preserve"> PAPEL Y CARTON</t>
  </si>
  <si>
    <t>UTILES Y MATERIALES DE LIMPIEZA E HIGIENE</t>
  </si>
  <si>
    <t>PRODUCTOS Y  UTILES DIVERSOS</t>
  </si>
  <si>
    <t>MINISTERIO DE SALUD PUBLICA
CORPORACION DE ACUEDUCTOS Y ALCANTARILLADO DE MOCA,  AÑO 2026
Ejecución de Gastos y Aplicaciones Financieras
En RD$</t>
  </si>
  <si>
    <t>2.1.1.4.01</t>
  </si>
  <si>
    <t>Sueldo Anual No. 13</t>
  </si>
  <si>
    <t>2.2.2.2.01</t>
  </si>
  <si>
    <t>IMPRESION, ENCUADERNACION Y ROTULACION</t>
  </si>
  <si>
    <t>2.2.4.1.01</t>
  </si>
  <si>
    <t>Pasajes</t>
  </si>
  <si>
    <t>2.2.8.7.05</t>
  </si>
  <si>
    <t>Servicios de informatica y sistemas computarizados</t>
  </si>
  <si>
    <t>2.2.9.2.03</t>
  </si>
  <si>
    <t>SERVICIOS DE CATERING</t>
  </si>
  <si>
    <t>2.3.6.3.04</t>
  </si>
  <si>
    <t>Herramientas menores</t>
  </si>
  <si>
    <t>2.3.6.3.06</t>
  </si>
  <si>
    <t>PRODUCTOS METÁLICOS</t>
  </si>
  <si>
    <t>2.3.7.1.01</t>
  </si>
  <si>
    <t>Gasolina</t>
  </si>
  <si>
    <t>2.3.7.1.02</t>
  </si>
  <si>
    <t>Gasoil</t>
  </si>
  <si>
    <t>2.3.9.2.01</t>
  </si>
  <si>
    <t>UTILES Y MATERIALES DE ESCRITORIO, OFICINA E INFOR</t>
  </si>
  <si>
    <t>2.3.9.6.01</t>
  </si>
  <si>
    <t>Productos electricos y afines</t>
  </si>
  <si>
    <t>2.7.2.1.01</t>
  </si>
  <si>
    <t>Obras hidraulicas y sanitarias</t>
  </si>
  <si>
    <t>2.2.4.4.01</t>
  </si>
  <si>
    <t>Peaje</t>
  </si>
  <si>
    <t>2.2.8.7.02</t>
  </si>
  <si>
    <t>Servicios juridicos</t>
  </si>
  <si>
    <t>2.2.8.7.06</t>
  </si>
  <si>
    <t>Otros servicios tecnicos profesionales</t>
  </si>
  <si>
    <t>2.3.7.2.02</t>
  </si>
  <si>
    <t>Productos fotoquimicos</t>
  </si>
  <si>
    <t>2.3.9.5.01</t>
  </si>
  <si>
    <t>Utiles de cocina y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</si>
</sst>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L1" workbookViewId="0">
      <pane ySplit="5" topLeftCell="A6" activePane="bottomLeft" state="frozen"/>
      <selection activeCell="N1" sqref="N1"/>
      <selection pane="bottomLeft" activeCell="T6" sqref="T6:V40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97</v>
      </c>
      <c r="C6" s="2" t="s">
        <v>98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 t="s">
        <v>121</v>
      </c>
      <c r="I6" s="2" t="s">
        <v>158</v>
      </c>
      <c r="J6" s="2">
        <v>23683822.670000002</v>
      </c>
      <c r="K6" s="4" t="str">
        <f>MID(H6,1,5)</f>
        <v>2.1.1</v>
      </c>
      <c r="L6" s="5">
        <f>+J6</f>
        <v>23683822.670000002</v>
      </c>
      <c r="M6" s="3"/>
      <c r="N6" s="2" t="s">
        <v>121</v>
      </c>
      <c r="O6" s="2" t="s">
        <v>158</v>
      </c>
      <c r="P6" s="2">
        <v>13529344</v>
      </c>
      <c r="Q6" s="4" t="str">
        <f>MID(N6,1,5)</f>
        <v>2.1.1</v>
      </c>
      <c r="R6" s="5">
        <f>+P6</f>
        <v>13529344</v>
      </c>
      <c r="S6" s="3"/>
      <c r="T6" s="2" t="s">
        <v>121</v>
      </c>
      <c r="U6" s="2" t="s">
        <v>158</v>
      </c>
      <c r="V6" s="2">
        <v>12857444</v>
      </c>
      <c r="W6" s="4" t="str">
        <f>MID(T6,1,5)</f>
        <v>2.1.1</v>
      </c>
      <c r="X6" s="5">
        <f>+V6</f>
        <v>12857444</v>
      </c>
      <c r="Y6" s="3"/>
      <c r="Z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99</v>
      </c>
      <c r="C7" s="2" t="s">
        <v>100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 t="s">
        <v>153</v>
      </c>
      <c r="I7" s="2" t="s">
        <v>154</v>
      </c>
      <c r="J7" s="2">
        <v>20000</v>
      </c>
      <c r="K7" s="4" t="str">
        <f t="shared" ref="K7:K70" si="3">MID(H7,1,5)</f>
        <v>2.1.1</v>
      </c>
      <c r="L7" s="5">
        <f t="shared" ref="L7:L70" si="4">+J7</f>
        <v>20000</v>
      </c>
      <c r="M7" s="3"/>
      <c r="N7" s="2" t="s">
        <v>153</v>
      </c>
      <c r="O7" s="2" t="s">
        <v>154</v>
      </c>
      <c r="P7" s="2">
        <v>10000</v>
      </c>
      <c r="Q7" s="4" t="str">
        <f t="shared" ref="Q7:Q70" si="5">MID(N7,1,5)</f>
        <v>2.1.1</v>
      </c>
      <c r="R7" s="5">
        <f t="shared" ref="R7:R70" si="6">+P7</f>
        <v>10000</v>
      </c>
      <c r="S7" s="3"/>
      <c r="T7" s="2" t="s">
        <v>153</v>
      </c>
      <c r="U7" s="2" t="s">
        <v>154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101</v>
      </c>
      <c r="C8" s="2" t="s">
        <v>102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 t="s">
        <v>159</v>
      </c>
      <c r="I8" s="2" t="s">
        <v>160</v>
      </c>
      <c r="J8" s="2">
        <v>409500</v>
      </c>
      <c r="K8" s="4" t="str">
        <f t="shared" si="3"/>
        <v>2.1.1</v>
      </c>
      <c r="L8" s="5">
        <f t="shared" si="4"/>
        <v>409500</v>
      </c>
      <c r="M8" s="3"/>
      <c r="N8" s="2" t="s">
        <v>159</v>
      </c>
      <c r="O8" s="2" t="s">
        <v>160</v>
      </c>
      <c r="P8" s="2">
        <v>204750</v>
      </c>
      <c r="Q8" s="4" t="str">
        <f t="shared" si="5"/>
        <v>2.1.1</v>
      </c>
      <c r="R8" s="5">
        <f t="shared" si="6"/>
        <v>204750</v>
      </c>
      <c r="S8" s="3"/>
      <c r="T8" s="2" t="s">
        <v>159</v>
      </c>
      <c r="U8" s="2" t="s">
        <v>160</v>
      </c>
      <c r="V8" s="2">
        <v>268750</v>
      </c>
      <c r="W8" s="4" t="str">
        <f t="shared" si="7"/>
        <v>2.1.1</v>
      </c>
      <c r="X8" s="5">
        <f t="shared" si="8"/>
        <v>268750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111</v>
      </c>
      <c r="C9" s="2" t="s">
        <v>112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 t="s">
        <v>161</v>
      </c>
      <c r="I9" s="2" t="s">
        <v>162</v>
      </c>
      <c r="J9" s="2">
        <v>128920</v>
      </c>
      <c r="K9" s="4" t="str">
        <f t="shared" si="3"/>
        <v>2.1.1</v>
      </c>
      <c r="L9" s="5">
        <f t="shared" si="4"/>
        <v>128920</v>
      </c>
      <c r="M9" s="3"/>
      <c r="N9" s="2" t="s">
        <v>161</v>
      </c>
      <c r="O9" s="2" t="s">
        <v>162</v>
      </c>
      <c r="P9" s="2">
        <v>128920</v>
      </c>
      <c r="Q9" s="4" t="str">
        <f t="shared" si="5"/>
        <v>2.1.1</v>
      </c>
      <c r="R9" s="5">
        <f t="shared" si="6"/>
        <v>128920</v>
      </c>
      <c r="S9" s="3"/>
      <c r="T9" s="2" t="s">
        <v>161</v>
      </c>
      <c r="U9" s="2" t="s">
        <v>162</v>
      </c>
      <c r="V9" s="2">
        <v>132220</v>
      </c>
      <c r="W9" s="4" t="str">
        <f t="shared" si="7"/>
        <v>2.1.1</v>
      </c>
      <c r="X9" s="5">
        <f t="shared" si="8"/>
        <v>132220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155</v>
      </c>
      <c r="C10" s="2" t="s">
        <v>156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 t="s">
        <v>136</v>
      </c>
      <c r="I10" s="2" t="s">
        <v>137</v>
      </c>
      <c r="J10" s="2">
        <v>266118.21999999997</v>
      </c>
      <c r="K10" s="4" t="str">
        <f t="shared" si="3"/>
        <v>2.1.2</v>
      </c>
      <c r="L10" s="5">
        <f t="shared" si="4"/>
        <v>266118.21999999997</v>
      </c>
      <c r="M10" s="3"/>
      <c r="N10" s="2" t="s">
        <v>167</v>
      </c>
      <c r="O10" s="2" t="s">
        <v>168</v>
      </c>
      <c r="P10" s="2">
        <v>155800</v>
      </c>
      <c r="Q10" s="4" t="str">
        <f t="shared" si="5"/>
        <v>2.1.1</v>
      </c>
      <c r="R10" s="5">
        <f t="shared" si="6"/>
        <v>155800</v>
      </c>
      <c r="S10" s="3"/>
      <c r="T10" s="2" t="s">
        <v>122</v>
      </c>
      <c r="U10" s="2" t="s">
        <v>123</v>
      </c>
      <c r="V10" s="2">
        <v>529915</v>
      </c>
      <c r="W10" s="4" t="str">
        <f t="shared" si="7"/>
        <v>2.1.2</v>
      </c>
      <c r="X10" s="5">
        <f t="shared" si="8"/>
        <v>529915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103</v>
      </c>
      <c r="C11" s="2" t="s">
        <v>157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 t="s">
        <v>122</v>
      </c>
      <c r="I11" s="2" t="s">
        <v>123</v>
      </c>
      <c r="J11" s="2">
        <v>547580</v>
      </c>
      <c r="K11" s="4" t="str">
        <f t="shared" si="3"/>
        <v>2.1.2</v>
      </c>
      <c r="L11" s="5">
        <f t="shared" si="4"/>
        <v>547580</v>
      </c>
      <c r="M11" s="3"/>
      <c r="N11" s="2" t="s">
        <v>136</v>
      </c>
      <c r="O11" s="2" t="s">
        <v>137</v>
      </c>
      <c r="P11" s="2">
        <v>65502.27</v>
      </c>
      <c r="Q11" s="4" t="str">
        <f t="shared" si="5"/>
        <v>2.1.2</v>
      </c>
      <c r="R11" s="5">
        <f t="shared" si="6"/>
        <v>65502.27</v>
      </c>
      <c r="S11" s="3"/>
      <c r="T11" s="2" t="s">
        <v>126</v>
      </c>
      <c r="U11" s="2" t="s">
        <v>127</v>
      </c>
      <c r="V11" s="2">
        <v>119035</v>
      </c>
      <c r="W11" s="4" t="str">
        <f t="shared" si="7"/>
        <v>2.1.2</v>
      </c>
      <c r="X11" s="5">
        <f t="shared" si="8"/>
        <v>119035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104</v>
      </c>
      <c r="C12" s="2" t="s">
        <v>105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 t="s">
        <v>126</v>
      </c>
      <c r="I12" s="2" t="s">
        <v>127</v>
      </c>
      <c r="J12" s="2">
        <v>119035</v>
      </c>
      <c r="K12" s="4" t="str">
        <f t="shared" si="3"/>
        <v>2.1.2</v>
      </c>
      <c r="L12" s="5">
        <f t="shared" si="4"/>
        <v>119035</v>
      </c>
      <c r="M12" s="3"/>
      <c r="N12" s="2" t="s">
        <v>122</v>
      </c>
      <c r="O12" s="2" t="s">
        <v>123</v>
      </c>
      <c r="P12" s="2">
        <v>1094830</v>
      </c>
      <c r="Q12" s="4" t="str">
        <f t="shared" si="5"/>
        <v>2.1.2</v>
      </c>
      <c r="R12" s="5">
        <f t="shared" si="6"/>
        <v>1094830</v>
      </c>
      <c r="S12" s="3"/>
      <c r="T12" s="2" t="s">
        <v>124</v>
      </c>
      <c r="U12" s="2" t="s">
        <v>125</v>
      </c>
      <c r="V12" s="2">
        <v>215000</v>
      </c>
      <c r="W12" s="4" t="str">
        <f t="shared" si="7"/>
        <v>2.1.3</v>
      </c>
      <c r="X12" s="5">
        <f t="shared" si="8"/>
        <v>215000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128</v>
      </c>
      <c r="C13" s="2" t="s">
        <v>129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 t="s">
        <v>124</v>
      </c>
      <c r="I13" s="2" t="s">
        <v>125</v>
      </c>
      <c r="J13" s="2">
        <v>215000</v>
      </c>
      <c r="K13" s="4" t="str">
        <f t="shared" si="3"/>
        <v>2.1.3</v>
      </c>
      <c r="L13" s="5">
        <f t="shared" si="4"/>
        <v>215000</v>
      </c>
      <c r="M13" s="3"/>
      <c r="N13" s="2" t="s">
        <v>126</v>
      </c>
      <c r="O13" s="2" t="s">
        <v>127</v>
      </c>
      <c r="P13" s="2">
        <v>238070</v>
      </c>
      <c r="Q13" s="4" t="str">
        <f t="shared" si="5"/>
        <v>2.1.2</v>
      </c>
      <c r="R13" s="5">
        <f t="shared" si="6"/>
        <v>238070</v>
      </c>
      <c r="S13" s="3"/>
      <c r="T13" s="2" t="s">
        <v>91</v>
      </c>
      <c r="U13" s="2" t="s">
        <v>92</v>
      </c>
      <c r="V13" s="2">
        <v>915873.46</v>
      </c>
      <c r="W13" s="4" t="str">
        <f t="shared" si="7"/>
        <v>2.1.5</v>
      </c>
      <c r="X13" s="5">
        <f t="shared" si="8"/>
        <v>915873.46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130</v>
      </c>
      <c r="C14" s="2" t="s">
        <v>131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 t="s">
        <v>91</v>
      </c>
      <c r="I14" s="2" t="s">
        <v>92</v>
      </c>
      <c r="J14" s="2">
        <v>1743756.21</v>
      </c>
      <c r="K14" s="4" t="str">
        <f t="shared" si="3"/>
        <v>2.1.5</v>
      </c>
      <c r="L14" s="5">
        <f t="shared" si="4"/>
        <v>1743756.21</v>
      </c>
      <c r="M14" s="3"/>
      <c r="N14" s="2" t="s">
        <v>124</v>
      </c>
      <c r="O14" s="2" t="s">
        <v>125</v>
      </c>
      <c r="P14" s="2">
        <v>215000</v>
      </c>
      <c r="Q14" s="4" t="str">
        <f t="shared" si="5"/>
        <v>2.1.3</v>
      </c>
      <c r="R14" s="5">
        <f t="shared" si="6"/>
        <v>215000</v>
      </c>
      <c r="S14" s="3"/>
      <c r="T14" s="2" t="s">
        <v>93</v>
      </c>
      <c r="U14" s="2" t="s">
        <v>94</v>
      </c>
      <c r="V14" s="2">
        <v>937044.98</v>
      </c>
      <c r="W14" s="4" t="str">
        <f t="shared" si="7"/>
        <v>2.1.5</v>
      </c>
      <c r="X14" s="5">
        <f t="shared" si="8"/>
        <v>937044.98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132</v>
      </c>
      <c r="C15" s="2" t="s">
        <v>133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 t="s">
        <v>93</v>
      </c>
      <c r="I15" s="2" t="s">
        <v>94</v>
      </c>
      <c r="J15" s="2">
        <v>1742956.89</v>
      </c>
      <c r="K15" s="4" t="str">
        <f t="shared" si="3"/>
        <v>2.1.5</v>
      </c>
      <c r="L15" s="5">
        <f t="shared" si="4"/>
        <v>1742956.89</v>
      </c>
      <c r="M15" s="3"/>
      <c r="N15" s="2" t="s">
        <v>91</v>
      </c>
      <c r="O15" s="2" t="s">
        <v>92</v>
      </c>
      <c r="P15" s="2">
        <v>906344.15</v>
      </c>
      <c r="Q15" s="4" t="str">
        <f t="shared" si="5"/>
        <v>2.1.5</v>
      </c>
      <c r="R15" s="5">
        <f t="shared" si="6"/>
        <v>906344.15</v>
      </c>
      <c r="S15" s="3"/>
      <c r="T15" s="2" t="s">
        <v>95</v>
      </c>
      <c r="U15" s="2" t="s">
        <v>96</v>
      </c>
      <c r="V15" s="2">
        <v>148997.57</v>
      </c>
      <c r="W15" s="4" t="str">
        <f t="shared" si="7"/>
        <v>2.1.5</v>
      </c>
      <c r="X15" s="5">
        <f t="shared" si="8"/>
        <v>148997.57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134</v>
      </c>
      <c r="C16" s="2" t="s">
        <v>135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 t="s">
        <v>95</v>
      </c>
      <c r="I16" s="2" t="s">
        <v>96</v>
      </c>
      <c r="J16" s="2">
        <v>290855.33</v>
      </c>
      <c r="K16" s="4" t="str">
        <f t="shared" si="3"/>
        <v>2.1.5</v>
      </c>
      <c r="L16" s="5">
        <f t="shared" si="4"/>
        <v>290855.33</v>
      </c>
      <c r="M16" s="3"/>
      <c r="N16" s="2" t="s">
        <v>93</v>
      </c>
      <c r="O16" s="2" t="s">
        <v>94</v>
      </c>
      <c r="P16" s="2">
        <v>957720.04</v>
      </c>
      <c r="Q16" s="4" t="str">
        <f t="shared" si="5"/>
        <v>2.1.5</v>
      </c>
      <c r="R16" s="5">
        <f t="shared" si="6"/>
        <v>957720.04</v>
      </c>
      <c r="S16" s="3"/>
      <c r="T16" s="2" t="s">
        <v>97</v>
      </c>
      <c r="U16" s="2" t="s">
        <v>98</v>
      </c>
      <c r="V16" s="2">
        <v>147581.17000000001</v>
      </c>
      <c r="W16" s="4" t="str">
        <f t="shared" si="7"/>
        <v>2.2.1</v>
      </c>
      <c r="X16" s="5">
        <f t="shared" si="8"/>
        <v>147581.17000000001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 t="s">
        <v>97</v>
      </c>
      <c r="I17" s="2" t="s">
        <v>98</v>
      </c>
      <c r="J17" s="2">
        <v>146935.25</v>
      </c>
      <c r="K17" s="4" t="str">
        <f t="shared" si="3"/>
        <v>2.2.1</v>
      </c>
      <c r="L17" s="5">
        <f t="shared" si="4"/>
        <v>146935.25</v>
      </c>
      <c r="M17" s="3"/>
      <c r="N17" s="2" t="s">
        <v>95</v>
      </c>
      <c r="O17" s="2" t="s">
        <v>96</v>
      </c>
      <c r="P17" s="2">
        <v>146499.67000000001</v>
      </c>
      <c r="Q17" s="4" t="str">
        <f t="shared" si="5"/>
        <v>2.1.5</v>
      </c>
      <c r="R17" s="5">
        <f t="shared" si="6"/>
        <v>146499.67000000001</v>
      </c>
      <c r="S17" s="3"/>
      <c r="T17" s="2" t="s">
        <v>99</v>
      </c>
      <c r="U17" s="2" t="s">
        <v>100</v>
      </c>
      <c r="V17" s="2">
        <v>80825.48</v>
      </c>
      <c r="W17" s="4" t="str">
        <f t="shared" si="7"/>
        <v>2.2.1</v>
      </c>
      <c r="X17" s="5">
        <f t="shared" si="8"/>
        <v>80825.48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 t="s">
        <v>99</v>
      </c>
      <c r="I18" s="2" t="s">
        <v>100</v>
      </c>
      <c r="J18" s="2">
        <v>76677.760000000009</v>
      </c>
      <c r="K18" s="4" t="str">
        <f t="shared" si="3"/>
        <v>2.2.1</v>
      </c>
      <c r="L18" s="5">
        <f t="shared" si="4"/>
        <v>76677.760000000009</v>
      </c>
      <c r="M18" s="3"/>
      <c r="N18" s="2" t="s">
        <v>97</v>
      </c>
      <c r="O18" s="2" t="s">
        <v>98</v>
      </c>
      <c r="P18" s="2">
        <v>160500.28</v>
      </c>
      <c r="Q18" s="4" t="str">
        <f t="shared" si="5"/>
        <v>2.2.1</v>
      </c>
      <c r="R18" s="5">
        <f t="shared" si="6"/>
        <v>160500.28</v>
      </c>
      <c r="S18" s="3"/>
      <c r="T18" s="2" t="s">
        <v>101</v>
      </c>
      <c r="U18" s="2" t="s">
        <v>102</v>
      </c>
      <c r="V18" s="2">
        <v>20586.810000000001</v>
      </c>
      <c r="W18" s="4" t="str">
        <f t="shared" si="7"/>
        <v>2.2.1</v>
      </c>
      <c r="X18" s="5">
        <f t="shared" si="8"/>
        <v>20586.810000000001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 t="s">
        <v>101</v>
      </c>
      <c r="I19" s="2" t="s">
        <v>102</v>
      </c>
      <c r="J19" s="2">
        <v>25180.41</v>
      </c>
      <c r="K19" s="4" t="str">
        <f t="shared" si="3"/>
        <v>2.2.1</v>
      </c>
      <c r="L19" s="5">
        <f t="shared" si="4"/>
        <v>25180.41</v>
      </c>
      <c r="M19" s="3"/>
      <c r="N19" s="2" t="s">
        <v>99</v>
      </c>
      <c r="O19" s="2" t="s">
        <v>100</v>
      </c>
      <c r="P19" s="2">
        <v>76921.8</v>
      </c>
      <c r="Q19" s="4" t="str">
        <f t="shared" si="5"/>
        <v>2.2.1</v>
      </c>
      <c r="R19" s="5">
        <f t="shared" si="6"/>
        <v>76921.8</v>
      </c>
      <c r="S19" s="3"/>
      <c r="T19" s="2" t="s">
        <v>111</v>
      </c>
      <c r="U19" s="2" t="s">
        <v>112</v>
      </c>
      <c r="V19" s="2">
        <v>5353853.05</v>
      </c>
      <c r="W19" s="4" t="str">
        <f t="shared" si="7"/>
        <v>2.2.1</v>
      </c>
      <c r="X19" s="5">
        <f t="shared" si="8"/>
        <v>5353853.05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111</v>
      </c>
      <c r="I20" s="2" t="s">
        <v>112</v>
      </c>
      <c r="J20" s="2">
        <v>5136462.7399999993</v>
      </c>
      <c r="K20" s="4" t="str">
        <f t="shared" si="3"/>
        <v>2.2.1</v>
      </c>
      <c r="L20" s="5">
        <f t="shared" si="4"/>
        <v>5136462.7399999993</v>
      </c>
      <c r="M20" s="3"/>
      <c r="N20" s="2" t="s">
        <v>101</v>
      </c>
      <c r="O20" s="2" t="s">
        <v>102</v>
      </c>
      <c r="P20" s="2">
        <v>25397.41</v>
      </c>
      <c r="Q20" s="4" t="str">
        <f t="shared" si="5"/>
        <v>2.2.1</v>
      </c>
      <c r="R20" s="5">
        <f t="shared" si="6"/>
        <v>25397.41</v>
      </c>
      <c r="S20" s="3"/>
      <c r="T20" s="2" t="s">
        <v>169</v>
      </c>
      <c r="U20" s="2" t="s">
        <v>170</v>
      </c>
      <c r="V20" s="2">
        <v>526500</v>
      </c>
      <c r="W20" s="4" t="str">
        <f t="shared" si="7"/>
        <v>2.2.2</v>
      </c>
      <c r="X20" s="5">
        <f t="shared" si="8"/>
        <v>526500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138</v>
      </c>
      <c r="I21" s="2" t="s">
        <v>139</v>
      </c>
      <c r="J21" s="2">
        <v>82162.5</v>
      </c>
      <c r="K21" s="4" t="str">
        <f t="shared" si="3"/>
        <v>2.2.3</v>
      </c>
      <c r="L21" s="5">
        <f t="shared" si="4"/>
        <v>82162.5</v>
      </c>
      <c r="M21" s="3"/>
      <c r="N21" s="2" t="s">
        <v>111</v>
      </c>
      <c r="O21" s="2" t="s">
        <v>112</v>
      </c>
      <c r="P21" s="2">
        <v>4817004.78</v>
      </c>
      <c r="Q21" s="4" t="str">
        <f t="shared" si="5"/>
        <v>2.2.1</v>
      </c>
      <c r="R21" s="5">
        <f t="shared" si="6"/>
        <v>4817004.78</v>
      </c>
      <c r="S21" s="3"/>
      <c r="T21" s="2" t="s">
        <v>138</v>
      </c>
      <c r="U21" s="2" t="s">
        <v>139</v>
      </c>
      <c r="V21" s="2">
        <v>81862.5</v>
      </c>
      <c r="W21" s="4" t="str">
        <f t="shared" si="7"/>
        <v>2.2.3</v>
      </c>
      <c r="X21" s="5">
        <f t="shared" si="8"/>
        <v>81862.5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142</v>
      </c>
      <c r="I22" s="2" t="s">
        <v>143</v>
      </c>
      <c r="J22" s="2">
        <v>905</v>
      </c>
      <c r="K22" s="4" t="str">
        <f t="shared" ref="K22:K62" si="25">MID(H22,1,5)</f>
        <v>2.2.7</v>
      </c>
      <c r="L22" s="5">
        <f t="shared" ref="L22:L62" si="26">+J22</f>
        <v>905</v>
      </c>
      <c r="M22" s="3"/>
      <c r="N22" s="2" t="s">
        <v>169</v>
      </c>
      <c r="O22" s="2" t="s">
        <v>170</v>
      </c>
      <c r="P22" s="2">
        <v>354</v>
      </c>
      <c r="Q22" s="4" t="str">
        <f t="shared" si="5"/>
        <v>2.2.2</v>
      </c>
      <c r="R22" s="5">
        <f t="shared" si="6"/>
        <v>354</v>
      </c>
      <c r="S22" s="3"/>
      <c r="T22" s="2" t="s">
        <v>191</v>
      </c>
      <c r="U22" s="2" t="s">
        <v>192</v>
      </c>
      <c r="V22" s="2">
        <v>800</v>
      </c>
      <c r="W22" s="4" t="str">
        <f t="shared" si="7"/>
        <v>2.2.4</v>
      </c>
      <c r="X22" s="5">
        <f t="shared" si="8"/>
        <v>800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140</v>
      </c>
      <c r="I23" s="2" t="s">
        <v>141</v>
      </c>
      <c r="J23" s="2">
        <v>4630</v>
      </c>
      <c r="K23" s="4" t="str">
        <f t="shared" si="25"/>
        <v>2.2.7</v>
      </c>
      <c r="L23" s="5">
        <f t="shared" si="26"/>
        <v>4630</v>
      </c>
      <c r="M23" s="3"/>
      <c r="N23" s="2" t="s">
        <v>138</v>
      </c>
      <c r="O23" s="2" t="s">
        <v>139</v>
      </c>
      <c r="P23" s="2">
        <v>512337</v>
      </c>
      <c r="Q23" s="4" t="str">
        <f t="shared" si="5"/>
        <v>2.2.3</v>
      </c>
      <c r="R23" s="5">
        <f t="shared" si="6"/>
        <v>512337</v>
      </c>
      <c r="S23" s="3"/>
      <c r="T23" s="2" t="s">
        <v>155</v>
      </c>
      <c r="U23" s="2" t="s">
        <v>156</v>
      </c>
      <c r="V23" s="2">
        <v>50749.440000000002</v>
      </c>
      <c r="W23" s="4" t="str">
        <f t="shared" si="7"/>
        <v>2.2.6</v>
      </c>
      <c r="X23" s="5">
        <f t="shared" si="8"/>
        <v>50749.440000000002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103</v>
      </c>
      <c r="I24" s="2" t="s">
        <v>157</v>
      </c>
      <c r="J24" s="2">
        <v>45701.1</v>
      </c>
      <c r="K24" s="4" t="str">
        <f t="shared" si="25"/>
        <v>2.2.8</v>
      </c>
      <c r="L24" s="5">
        <f t="shared" si="26"/>
        <v>45701.1</v>
      </c>
      <c r="M24" s="3"/>
      <c r="N24" s="2" t="s">
        <v>171</v>
      </c>
      <c r="O24" s="2" t="s">
        <v>172</v>
      </c>
      <c r="P24" s="2">
        <v>2200</v>
      </c>
      <c r="Q24" s="4" t="str">
        <f t="shared" si="5"/>
        <v>2.2.4</v>
      </c>
      <c r="R24" s="5">
        <f t="shared" si="6"/>
        <v>2200</v>
      </c>
      <c r="S24" s="3"/>
      <c r="T24" s="2" t="s">
        <v>140</v>
      </c>
      <c r="U24" s="2" t="s">
        <v>141</v>
      </c>
      <c r="V24" s="2">
        <v>434014.41</v>
      </c>
      <c r="W24" s="4" t="str">
        <f t="shared" si="7"/>
        <v>2.2.7</v>
      </c>
      <c r="X24" s="5">
        <f t="shared" si="8"/>
        <v>434014.41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144</v>
      </c>
      <c r="I25" s="2" t="s">
        <v>145</v>
      </c>
      <c r="J25" s="2">
        <v>1000</v>
      </c>
      <c r="K25" s="4" t="str">
        <f t="shared" si="25"/>
        <v>2.2.8</v>
      </c>
      <c r="L25" s="5">
        <f t="shared" si="26"/>
        <v>1000</v>
      </c>
      <c r="M25" s="3"/>
      <c r="N25" s="2" t="s">
        <v>140</v>
      </c>
      <c r="O25" s="2" t="s">
        <v>141</v>
      </c>
      <c r="P25" s="2">
        <v>202575</v>
      </c>
      <c r="Q25" s="4" t="str">
        <f t="shared" si="5"/>
        <v>2.2.7</v>
      </c>
      <c r="R25" s="5">
        <f t="shared" si="6"/>
        <v>202575</v>
      </c>
      <c r="S25" s="3"/>
      <c r="T25" s="2" t="s">
        <v>103</v>
      </c>
      <c r="U25" s="2" t="s">
        <v>157</v>
      </c>
      <c r="V25" s="2">
        <v>64537.99</v>
      </c>
      <c r="W25" s="4" t="str">
        <f t="shared" si="7"/>
        <v>2.2.8</v>
      </c>
      <c r="X25" s="5">
        <f t="shared" si="8"/>
        <v>64537.99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146</v>
      </c>
      <c r="I26" s="2" t="s">
        <v>147</v>
      </c>
      <c r="J26" s="2">
        <v>2855.45</v>
      </c>
      <c r="K26" s="4" t="str">
        <f t="shared" si="25"/>
        <v>2.2.8</v>
      </c>
      <c r="L26" s="5">
        <f t="shared" si="26"/>
        <v>2855.45</v>
      </c>
      <c r="M26" s="3"/>
      <c r="N26" s="2" t="s">
        <v>103</v>
      </c>
      <c r="O26" s="2" t="s">
        <v>157</v>
      </c>
      <c r="P26" s="2">
        <v>76611.69</v>
      </c>
      <c r="Q26" s="4" t="str">
        <f t="shared" si="5"/>
        <v>2.2.8</v>
      </c>
      <c r="R26" s="5">
        <f t="shared" si="6"/>
        <v>76611.69</v>
      </c>
      <c r="S26" s="3"/>
      <c r="T26" s="2" t="s">
        <v>144</v>
      </c>
      <c r="U26" s="2" t="s">
        <v>145</v>
      </c>
      <c r="V26" s="2">
        <v>1760</v>
      </c>
      <c r="W26" s="4" t="str">
        <f t="shared" si="7"/>
        <v>2.2.8</v>
      </c>
      <c r="X26" s="5">
        <f t="shared" si="8"/>
        <v>1760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104</v>
      </c>
      <c r="I27" s="2" t="s">
        <v>105</v>
      </c>
      <c r="J27" s="2">
        <v>51963.75</v>
      </c>
      <c r="K27" s="4" t="str">
        <f t="shared" si="25"/>
        <v>2.2.8</v>
      </c>
      <c r="L27" s="5">
        <f t="shared" si="26"/>
        <v>51963.75</v>
      </c>
      <c r="M27" s="3"/>
      <c r="N27" s="2" t="s">
        <v>146</v>
      </c>
      <c r="O27" s="2" t="s">
        <v>147</v>
      </c>
      <c r="P27" s="2">
        <v>1717.8</v>
      </c>
      <c r="Q27" s="4" t="str">
        <f t="shared" si="5"/>
        <v>2.2.8</v>
      </c>
      <c r="R27" s="5">
        <f t="shared" si="6"/>
        <v>1717.8</v>
      </c>
      <c r="S27" s="3"/>
      <c r="T27" s="2" t="s">
        <v>193</v>
      </c>
      <c r="U27" s="2" t="s">
        <v>194</v>
      </c>
      <c r="V27" s="2">
        <v>473453.39</v>
      </c>
      <c r="W27" s="4" t="str">
        <f t="shared" si="7"/>
        <v>2.2.8</v>
      </c>
      <c r="X27" s="5">
        <f t="shared" si="8"/>
        <v>473453.39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130</v>
      </c>
      <c r="I28" s="2" t="s">
        <v>131</v>
      </c>
      <c r="J28" s="2">
        <v>1601.4</v>
      </c>
      <c r="K28" s="4" t="str">
        <f t="shared" si="25"/>
        <v>2.3.1</v>
      </c>
      <c r="L28" s="5">
        <f t="shared" si="26"/>
        <v>1601.4</v>
      </c>
      <c r="M28" s="3"/>
      <c r="N28" s="2" t="s">
        <v>173</v>
      </c>
      <c r="O28" s="2" t="s">
        <v>174</v>
      </c>
      <c r="P28" s="2">
        <v>203388</v>
      </c>
      <c r="Q28" s="4" t="str">
        <f t="shared" si="5"/>
        <v>2.2.8</v>
      </c>
      <c r="R28" s="5">
        <f t="shared" si="6"/>
        <v>203388</v>
      </c>
      <c r="S28" s="3"/>
      <c r="T28" s="2" t="s">
        <v>173</v>
      </c>
      <c r="U28" s="2" t="s">
        <v>174</v>
      </c>
      <c r="V28" s="2">
        <v>203388</v>
      </c>
      <c r="W28" s="4" t="str">
        <f t="shared" si="7"/>
        <v>2.2.8</v>
      </c>
      <c r="X28" s="5">
        <f t="shared" si="8"/>
        <v>203388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148</v>
      </c>
      <c r="I29" s="2" t="s">
        <v>163</v>
      </c>
      <c r="J29" s="2">
        <v>39850</v>
      </c>
      <c r="K29" s="4" t="str">
        <f t="shared" si="25"/>
        <v>2.3.3</v>
      </c>
      <c r="L29" s="5">
        <f t="shared" si="26"/>
        <v>39850</v>
      </c>
      <c r="M29" s="3"/>
      <c r="N29" s="2" t="s">
        <v>104</v>
      </c>
      <c r="O29" s="2" t="s">
        <v>105</v>
      </c>
      <c r="P29" s="2">
        <v>548338.06000000006</v>
      </c>
      <c r="Q29" s="4" t="str">
        <f t="shared" si="5"/>
        <v>2.2.8</v>
      </c>
      <c r="R29" s="5">
        <f t="shared" si="6"/>
        <v>548338.06000000006</v>
      </c>
      <c r="S29" s="3"/>
      <c r="T29" s="2" t="s">
        <v>195</v>
      </c>
      <c r="U29" s="2" t="s">
        <v>196</v>
      </c>
      <c r="V29" s="2">
        <v>351744.19</v>
      </c>
      <c r="W29" s="4" t="str">
        <f t="shared" si="7"/>
        <v>2.2.8</v>
      </c>
      <c r="X29" s="5">
        <f t="shared" si="8"/>
        <v>351744.19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149</v>
      </c>
      <c r="I30" s="2" t="s">
        <v>150</v>
      </c>
      <c r="J30" s="2">
        <v>4500</v>
      </c>
      <c r="K30" s="4" t="str">
        <f t="shared" si="25"/>
        <v>2.3.7</v>
      </c>
      <c r="L30" s="5">
        <f t="shared" si="26"/>
        <v>4500</v>
      </c>
      <c r="M30" s="3"/>
      <c r="N30" s="2" t="s">
        <v>128</v>
      </c>
      <c r="O30" s="2" t="s">
        <v>129</v>
      </c>
      <c r="P30" s="2">
        <v>22880</v>
      </c>
      <c r="Q30" s="4" t="str">
        <f t="shared" si="5"/>
        <v>2.2.9</v>
      </c>
      <c r="R30" s="5">
        <f t="shared" si="6"/>
        <v>22880</v>
      </c>
      <c r="S30" s="3"/>
      <c r="T30" s="2" t="s">
        <v>104</v>
      </c>
      <c r="U30" s="2" t="s">
        <v>105</v>
      </c>
      <c r="V30" s="2">
        <v>608899.71</v>
      </c>
      <c r="W30" s="4" t="str">
        <f t="shared" si="7"/>
        <v>2.2.8</v>
      </c>
      <c r="X30" s="5">
        <f t="shared" si="8"/>
        <v>608899.71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151</v>
      </c>
      <c r="I31" s="2" t="s">
        <v>164</v>
      </c>
      <c r="J31" s="2">
        <v>34092.949999999997</v>
      </c>
      <c r="K31" s="4" t="str">
        <f t="shared" si="25"/>
        <v>2.3.9</v>
      </c>
      <c r="L31" s="5">
        <f t="shared" si="26"/>
        <v>34092.949999999997</v>
      </c>
      <c r="M31" s="3"/>
      <c r="N31" s="2" t="s">
        <v>175</v>
      </c>
      <c r="O31" s="2" t="s">
        <v>176</v>
      </c>
      <c r="P31" s="2">
        <v>1191000</v>
      </c>
      <c r="Q31" s="4" t="str">
        <f t="shared" si="5"/>
        <v>2.2.9</v>
      </c>
      <c r="R31" s="5">
        <f t="shared" si="6"/>
        <v>1191000</v>
      </c>
      <c r="S31" s="3"/>
      <c r="T31" s="2" t="s">
        <v>128</v>
      </c>
      <c r="U31" s="2" t="s">
        <v>129</v>
      </c>
      <c r="V31" s="2">
        <v>208767.47</v>
      </c>
      <c r="W31" s="4" t="str">
        <f t="shared" si="7"/>
        <v>2.2.9</v>
      </c>
      <c r="X31" s="5">
        <f t="shared" si="8"/>
        <v>208767.47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152</v>
      </c>
      <c r="I32" s="2" t="s">
        <v>165</v>
      </c>
      <c r="J32" s="2">
        <v>4625</v>
      </c>
      <c r="K32" s="4" t="str">
        <f t="shared" si="25"/>
        <v>2.3.9</v>
      </c>
      <c r="L32" s="5">
        <f t="shared" si="26"/>
        <v>4625</v>
      </c>
      <c r="M32" s="3"/>
      <c r="N32" s="2" t="s">
        <v>177</v>
      </c>
      <c r="O32" s="2" t="s">
        <v>178</v>
      </c>
      <c r="P32" s="2">
        <v>4998.54</v>
      </c>
      <c r="Q32" s="4" t="str">
        <f t="shared" si="5"/>
        <v>2.3.6</v>
      </c>
      <c r="R32" s="5">
        <f t="shared" si="6"/>
        <v>4998.54</v>
      </c>
      <c r="S32" s="3"/>
      <c r="T32" s="2" t="s">
        <v>130</v>
      </c>
      <c r="U32" s="2" t="s">
        <v>131</v>
      </c>
      <c r="V32" s="2">
        <v>98832.1</v>
      </c>
      <c r="W32" s="4" t="str">
        <f t="shared" si="7"/>
        <v>2.3.1</v>
      </c>
      <c r="X32" s="5">
        <f t="shared" si="8"/>
        <v>98832.1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179</v>
      </c>
      <c r="O33" s="2" t="s">
        <v>180</v>
      </c>
      <c r="P33" s="2">
        <v>620.62</v>
      </c>
      <c r="Q33" s="4" t="str">
        <f t="shared" si="5"/>
        <v>2.3.6</v>
      </c>
      <c r="R33" s="5">
        <f t="shared" si="6"/>
        <v>620.62</v>
      </c>
      <c r="S33" s="3"/>
      <c r="T33" s="2" t="s">
        <v>181</v>
      </c>
      <c r="U33" s="2" t="s">
        <v>182</v>
      </c>
      <c r="V33" s="2">
        <v>897200</v>
      </c>
      <c r="W33" s="4" t="str">
        <f t="shared" si="7"/>
        <v>2.3.7</v>
      </c>
      <c r="X33" s="5">
        <f t="shared" si="8"/>
        <v>897200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181</v>
      </c>
      <c r="O34" s="2" t="s">
        <v>182</v>
      </c>
      <c r="P34" s="2">
        <v>999500</v>
      </c>
      <c r="Q34" s="4" t="str">
        <f t="shared" si="5"/>
        <v>2.3.7</v>
      </c>
      <c r="R34" s="5">
        <f t="shared" si="6"/>
        <v>999500</v>
      </c>
      <c r="S34" s="3"/>
      <c r="T34" s="2" t="s">
        <v>183</v>
      </c>
      <c r="U34" s="2" t="s">
        <v>184</v>
      </c>
      <c r="V34" s="2">
        <v>288000</v>
      </c>
      <c r="W34" s="4" t="str">
        <f t="shared" si="7"/>
        <v>2.3.7</v>
      </c>
      <c r="X34" s="5">
        <f t="shared" si="8"/>
        <v>288000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183</v>
      </c>
      <c r="O35" s="2" t="s">
        <v>184</v>
      </c>
      <c r="P35" s="2">
        <v>1074000</v>
      </c>
      <c r="Q35" s="4" t="str">
        <f t="shared" si="5"/>
        <v>2.3.7</v>
      </c>
      <c r="R35" s="5">
        <f t="shared" si="6"/>
        <v>1074000</v>
      </c>
      <c r="S35" s="3"/>
      <c r="T35" s="2" t="s">
        <v>132</v>
      </c>
      <c r="U35" s="2" t="s">
        <v>133</v>
      </c>
      <c r="V35" s="2">
        <v>1029</v>
      </c>
      <c r="W35" s="4" t="str">
        <f t="shared" si="7"/>
        <v>2.3.7</v>
      </c>
      <c r="X35" s="5">
        <f t="shared" si="8"/>
        <v>1029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149</v>
      </c>
      <c r="O36" s="2" t="s">
        <v>150</v>
      </c>
      <c r="P36" s="2">
        <v>1087620</v>
      </c>
      <c r="Q36" s="4" t="str">
        <f t="shared" si="5"/>
        <v>2.3.7</v>
      </c>
      <c r="R36" s="5">
        <f t="shared" si="6"/>
        <v>1087620</v>
      </c>
      <c r="S36" s="3"/>
      <c r="T36" s="2" t="s">
        <v>197</v>
      </c>
      <c r="U36" s="2" t="s">
        <v>198</v>
      </c>
      <c r="V36" s="2">
        <v>178220</v>
      </c>
      <c r="W36" s="4" t="str">
        <f t="shared" si="7"/>
        <v>2.3.7</v>
      </c>
      <c r="X36" s="5">
        <f t="shared" si="8"/>
        <v>178220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185</v>
      </c>
      <c r="O37" s="2" t="s">
        <v>186</v>
      </c>
      <c r="P37" s="2">
        <v>3300</v>
      </c>
      <c r="Q37" s="4" t="str">
        <f t="shared" si="5"/>
        <v>2.3.9</v>
      </c>
      <c r="R37" s="5">
        <f t="shared" si="6"/>
        <v>3300</v>
      </c>
      <c r="S37" s="3"/>
      <c r="T37" s="2" t="s">
        <v>151</v>
      </c>
      <c r="U37" s="2" t="s">
        <v>164</v>
      </c>
      <c r="V37" s="2">
        <v>1950.7</v>
      </c>
      <c r="W37" s="4" t="str">
        <f t="shared" si="7"/>
        <v>2.3.9</v>
      </c>
      <c r="X37" s="5">
        <f t="shared" si="8"/>
        <v>1950.7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187</v>
      </c>
      <c r="O38" s="2" t="s">
        <v>188</v>
      </c>
      <c r="P38" s="2">
        <v>73066.22</v>
      </c>
      <c r="Q38" s="4" t="str">
        <f t="shared" si="5"/>
        <v>2.3.9</v>
      </c>
      <c r="R38" s="5">
        <f t="shared" si="6"/>
        <v>73066.22</v>
      </c>
      <c r="S38" s="3"/>
      <c r="T38" s="2" t="s">
        <v>199</v>
      </c>
      <c r="U38" s="2" t="s">
        <v>200</v>
      </c>
      <c r="V38" s="2">
        <v>833.85</v>
      </c>
      <c r="W38" s="4" t="str">
        <f t="shared" si="7"/>
        <v>2.3.9</v>
      </c>
      <c r="X38" s="5">
        <f t="shared" si="8"/>
        <v>833.85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 t="s">
        <v>134</v>
      </c>
      <c r="O39" s="2" t="s">
        <v>135</v>
      </c>
      <c r="P39" s="2">
        <v>750</v>
      </c>
      <c r="Q39" s="4" t="str">
        <f t="shared" si="5"/>
        <v>2.3.9</v>
      </c>
      <c r="R39" s="5">
        <f t="shared" si="6"/>
        <v>750</v>
      </c>
      <c r="S39" s="3"/>
      <c r="T39" s="2" t="s">
        <v>134</v>
      </c>
      <c r="U39" s="2" t="s">
        <v>135</v>
      </c>
      <c r="V39" s="2">
        <v>4860.6499999999996</v>
      </c>
      <c r="W39" s="4" t="str">
        <f t="shared" si="7"/>
        <v>2.3.9</v>
      </c>
      <c r="X39" s="5">
        <f t="shared" si="8"/>
        <v>4860.6499999999996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 t="s">
        <v>189</v>
      </c>
      <c r="O40" s="2" t="s">
        <v>190</v>
      </c>
      <c r="P40" s="2">
        <v>5541311.1799999997</v>
      </c>
      <c r="Q40" s="4" t="str">
        <f t="shared" si="5"/>
        <v>2.7.2</v>
      </c>
      <c r="R40" s="5">
        <f t="shared" si="6"/>
        <v>5541311.1799999997</v>
      </c>
      <c r="S40" s="3"/>
      <c r="T40" s="2" t="s">
        <v>189</v>
      </c>
      <c r="U40" s="2" t="s">
        <v>190</v>
      </c>
      <c r="V40" s="2">
        <v>18260679.41</v>
      </c>
      <c r="W40" s="4" t="str">
        <f t="shared" si="7"/>
        <v>2.7.2</v>
      </c>
      <c r="X40" s="5">
        <f t="shared" si="8"/>
        <v>18260679.41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showGridLines="0" showZeros="0" tabSelected="1" topLeftCell="A55" zoomScale="80" zoomScaleNormal="80" workbookViewId="0">
      <selection activeCell="C88" sqref="C88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166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118901486.62</v>
      </c>
      <c r="D5" s="10">
        <f t="shared" ref="D5:N5" si="0">+D6+D12+D22+D32+D48+D65</f>
        <v>5320417.1500000004</v>
      </c>
      <c r="E5" s="10">
        <f t="shared" ca="1" si="0"/>
        <v>34826687.630000003</v>
      </c>
      <c r="F5" s="10">
        <f t="shared" ca="1" si="0"/>
        <v>28737861.329999998</v>
      </c>
      <c r="G5" s="10">
        <f t="shared" ca="1" si="0"/>
        <v>26214529.920000002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62954604.460000001</v>
      </c>
      <c r="D6" s="10">
        <f>SUM(D7:D11)</f>
        <v>0</v>
      </c>
      <c r="E6" s="10">
        <f ca="1">SUM(E7:E11)</f>
        <v>29167544.32</v>
      </c>
      <c r="F6" s="10">
        <f ca="1">SUM(F7:F11)</f>
        <v>17652780.129999999</v>
      </c>
      <c r="G6" s="10">
        <f ca="1">SUM(G7:G11)</f>
        <v>16134280.01</v>
      </c>
      <c r="H6" s="10">
        <f ca="1">SUM(H7:H11)</f>
        <v>0</v>
      </c>
      <c r="I6" s="10">
        <f t="shared" ref="I6:M6" ca="1" si="1">SUM(I7:I11)</f>
        <v>0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51539470.670000002</v>
      </c>
      <c r="D7" s="15">
        <f>SUMIF(Datos!$E$6:$E$66,A7,Datos!$F$6:$F$67)</f>
        <v>0</v>
      </c>
      <c r="E7" s="15">
        <f ca="1">SUMIF(Datos!$K$6:$L$66,A7,Datos!$L$6:$L$67)</f>
        <v>24242242.670000002</v>
      </c>
      <c r="F7" s="15">
        <f ca="1">SUMIF(Datos!$Q$6:$R$66,A7,Datos!$R$6:$R$67)</f>
        <v>14028814</v>
      </c>
      <c r="G7" s="15">
        <f ca="1">SUMIF(Datos!$W$6:$X$66,A7,Datos!$X$6:$X$67)</f>
        <v>13268414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2980085.49</v>
      </c>
      <c r="D8" s="15">
        <f>SUMIF(Datos!$E$6:$E$66,A8,Datos!$F$6:$F$67)</f>
        <v>0</v>
      </c>
      <c r="E8" s="15">
        <f ca="1">SUMIF(Datos!$K$6:$L$66,A8,Datos!$L$6:$L$67)</f>
        <v>932733.22</v>
      </c>
      <c r="F8" s="15">
        <f ca="1">SUMIF(Datos!$Q$6:$R$66,A8,Datos!$R$6:$R$67)</f>
        <v>1398402.27</v>
      </c>
      <c r="G8" s="15">
        <f ca="1">SUMIF(Datos!$W$6:$X$66,A8,Datos!$X$6:$X$67)</f>
        <v>648950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645000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215000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7790048.2999999989</v>
      </c>
      <c r="D11" s="15">
        <f>SUMIF(Datos!$E$6:$E$66,A11,Datos!$F$6:$F$67)</f>
        <v>0</v>
      </c>
      <c r="E11" s="15">
        <f ca="1">SUMIF(Datos!$K$6:$L$66,A11,Datos!$L$6:$L$67)</f>
        <v>3777568.4299999997</v>
      </c>
      <c r="F11" s="15">
        <f ca="1">SUMIF(Datos!$Q$6:$R$66,A11,Datos!$R$6:$R$67)</f>
        <v>2010563.8599999999</v>
      </c>
      <c r="G11" s="15">
        <f ca="1">SUMIF(Datos!$W$6:$X$66,A11,Datos!$X$6:$X$67)</f>
        <v>2001916.01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27340950.539999999</v>
      </c>
      <c r="D12" s="10">
        <f t="shared" ref="D12:M12" si="4">SUM(D13:D21)</f>
        <v>5315927.1500000004</v>
      </c>
      <c r="E12" s="10">
        <f t="shared" ca="1" si="4"/>
        <v>5574473.959999999</v>
      </c>
      <c r="F12" s="10">
        <f t="shared" ca="1" si="4"/>
        <v>7841225.8200000003</v>
      </c>
      <c r="G12" s="10">
        <f t="shared" ca="1" si="4"/>
        <v>8609323.6100000013</v>
      </c>
      <c r="H12" s="10">
        <f t="shared" ca="1" si="4"/>
        <v>0</v>
      </c>
      <c r="I12" s="10">
        <f t="shared" ca="1" si="4"/>
        <v>0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21251418.75</v>
      </c>
      <c r="D13" s="15">
        <f>SUMIF(Datos!$E$6:$E$66,A13,Datos!$F$6:$F$67)</f>
        <v>5183491.8100000005</v>
      </c>
      <c r="E13" s="15">
        <f ca="1">SUMIF(Datos!$K$6:$L$66,A13,Datos!$L$6:$L$67)</f>
        <v>5385256.1599999992</v>
      </c>
      <c r="F13" s="15">
        <f ca="1">SUMIF(Datos!$Q$6:$R$66,A13,Datos!$R$6:$R$67)</f>
        <v>5079824.2700000005</v>
      </c>
      <c r="G13" s="15">
        <f ca="1">SUMIF(Datos!$W$6:$X$66,A13,Datos!$X$6:$X$67)</f>
        <v>5602846.5099999998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526854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354</v>
      </c>
      <c r="G14" s="15">
        <f ca="1">SUMIF(Datos!$W$6:$X$66,A14,Datos!$X$6:$X$67)</f>
        <v>526500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676362</v>
      </c>
      <c r="D15" s="15">
        <f>SUMIF(Datos!$E$6:$E$66,A15,Datos!$F$6:$F$67)</f>
        <v>0</v>
      </c>
      <c r="E15" s="15">
        <f ca="1">SUMIF(Datos!$K$6:$L$66,A15,Datos!$L$6:$L$67)</f>
        <v>82162.5</v>
      </c>
      <c r="F15" s="15">
        <f ca="1">SUMIF(Datos!$Q$6:$R$66,A15,Datos!$R$6:$R$67)</f>
        <v>512337</v>
      </c>
      <c r="G15" s="15">
        <f ca="1">SUMIF(Datos!$W$6:$X$66,A15,Datos!$X$6:$X$67)</f>
        <v>81862.5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3000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2200</v>
      </c>
      <c r="G16" s="15">
        <f ca="1">SUMIF(Datos!$W$6:$X$66,A16,Datos!$X$6:$X$67)</f>
        <v>800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95797.68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50749.440000000002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642124.40999999992</v>
      </c>
      <c r="D19" s="15">
        <f>SUMIF(Datos!$E$6:$E$66,A19,Datos!$F$6:$F$67)</f>
        <v>0</v>
      </c>
      <c r="E19" s="15">
        <f ca="1">SUMIF(Datos!$K$6:$L$66,A19,Datos!$L$6:$L$67)</f>
        <v>5535</v>
      </c>
      <c r="F19" s="15">
        <f ca="1">SUMIF(Datos!$Q$6:$R$66,A19,Datos!$R$6:$R$67)</f>
        <v>202575</v>
      </c>
      <c r="G19" s="15">
        <f ca="1">SUMIF(Datos!$W$6:$X$66,A19,Datos!$X$6:$X$67)</f>
        <v>434014.41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2715616.23</v>
      </c>
      <c r="D20" s="15">
        <f>SUMIF(Datos!$E$6:$E$66,A20,Datos!$F$6:$F$67)</f>
        <v>80257.100000000006</v>
      </c>
      <c r="E20" s="15">
        <f ca="1">SUMIF(Datos!$K$6:$L$66,A20,Datos!$L$6:$L$67)</f>
        <v>101520.29999999999</v>
      </c>
      <c r="F20" s="15">
        <f ca="1">SUMIF(Datos!$Q$6:$R$66,A20,Datos!$R$6:$R$67)</f>
        <v>830055.55</v>
      </c>
      <c r="G20" s="15">
        <f ca="1">SUMIF(Datos!$W$6:$X$66,A20,Datos!$X$6:$X$67)</f>
        <v>1703783.28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1429777.47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1213880</v>
      </c>
      <c r="G21" s="15">
        <f ca="1">SUMIF(Datos!$W$6:$X$66,A21,Datos!$X$6:$X$67)</f>
        <v>208767.47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4803941.03</v>
      </c>
      <c r="D22" s="12">
        <f t="shared" ref="D22:J22" si="5">SUM(D23:D31)</f>
        <v>4490</v>
      </c>
      <c r="E22" s="12">
        <f t="shared" ca="1" si="5"/>
        <v>84669.35</v>
      </c>
      <c r="F22" s="12">
        <f t="shared" ca="1" si="5"/>
        <v>3243855.3800000004</v>
      </c>
      <c r="G22" s="12">
        <f t="shared" ca="1" si="5"/>
        <v>1470926.3</v>
      </c>
      <c r="H22" s="12">
        <f t="shared" ca="1" si="5"/>
        <v>0</v>
      </c>
      <c r="I22" s="12">
        <f t="shared" ca="1" si="5"/>
        <v>0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100883.5</v>
      </c>
      <c r="D23" s="15">
        <f>SUMIF(Datos!$E$6:$E$66,A23,Datos!$F$6:$F$67)</f>
        <v>450</v>
      </c>
      <c r="E23" s="15">
        <f ca="1">SUMIF(Datos!$K$6:$L$66,A23,Datos!$L$6:$L$67)</f>
        <v>1601.4</v>
      </c>
      <c r="F23" s="15">
        <f ca="1">SUMIF(Datos!$Q$6:$R$66,A23,Datos!$R$6:$R$67)</f>
        <v>0</v>
      </c>
      <c r="G23" s="15">
        <f ca="1">SUMIF(Datos!$W$6:$X$66,A23,Datos!$X$6:$X$67)</f>
        <v>98832.1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115</v>
      </c>
      <c r="C25" s="14">
        <f t="shared" ca="1" si="3"/>
        <v>39850</v>
      </c>
      <c r="D25" s="15">
        <f>SUMIF(Datos!$E$6:$E$66,A25,Datos!$F$6:$F$67)</f>
        <v>0</v>
      </c>
      <c r="E25" s="15">
        <f ca="1">SUMIF(Datos!$K$6:$L$66,A25,Datos!$L$6:$L$67)</f>
        <v>39850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5619.16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5619.16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113</v>
      </c>
      <c r="C29" s="14">
        <f t="shared" ca="1" si="3"/>
        <v>4532919</v>
      </c>
      <c r="D29" s="15">
        <f>SUMIF(Datos!$E$6:$E$66,A29,Datos!$F$6:$F$67)</f>
        <v>2850</v>
      </c>
      <c r="E29" s="15">
        <f ca="1">SUMIF(Datos!$K$6:$L$66,A29,Datos!$L$6:$L$67)</f>
        <v>4500</v>
      </c>
      <c r="F29" s="15">
        <f ca="1">SUMIF(Datos!$Q$6:$R$66,A29,Datos!$R$6:$R$67)</f>
        <v>3161120</v>
      </c>
      <c r="G29" s="15">
        <f ca="1">SUMIF(Datos!$W$6:$X$66,A29,Datos!$X$6:$X$67)</f>
        <v>1364449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114</v>
      </c>
      <c r="C31" s="14">
        <f ca="1">SUM(D31:O31)</f>
        <v>124669.37</v>
      </c>
      <c r="D31" s="15">
        <f>SUMIF(Datos!$E$6:$E$66,A31,Datos!$F$6:$F$67)</f>
        <v>1190</v>
      </c>
      <c r="E31" s="15">
        <f ca="1">SUMIF(Datos!$K$6:$L$66,A31,Datos!$L$6:$L$67)</f>
        <v>38717.949999999997</v>
      </c>
      <c r="F31" s="15">
        <f ca="1">SUMIF(Datos!$Q$6:$R$66,A31,Datos!$R$6:$R$67)</f>
        <v>77116.22</v>
      </c>
      <c r="G31" s="15">
        <f ca="1">SUMIF(Datos!$W$6:$X$66,A31,Datos!$X$6:$X$67)</f>
        <v>7645.2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0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0</v>
      </c>
      <c r="I48" s="12">
        <f t="shared" ca="1" si="10"/>
        <v>0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15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23801990.59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5541311.1799999997</v>
      </c>
      <c r="G58" s="22">
        <f t="shared" ca="1" si="13"/>
        <v>18260679.41</v>
      </c>
      <c r="H58" s="22">
        <f t="shared" ca="1" si="13"/>
        <v>0</v>
      </c>
      <c r="I58" s="22">
        <f t="shared" ca="1" si="13"/>
        <v>0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23801990.59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5541311.1799999997</v>
      </c>
      <c r="G60" s="15">
        <f ca="1">SUMIF(Datos!$W$6:$X$66,A60,Datos!$X$6:$X$67)</f>
        <v>18260679.41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118901486.61999999</v>
      </c>
      <c r="D70" s="48">
        <f t="shared" ref="D70:M70" si="16">SUM(D6:D66)/2</f>
        <v>5320417.1500000004</v>
      </c>
      <c r="E70" s="48">
        <f t="shared" ca="1" si="16"/>
        <v>34826687.630000003</v>
      </c>
      <c r="F70" s="48">
        <f t="shared" ca="1" si="16"/>
        <v>34279172.509999998</v>
      </c>
      <c r="G70" s="48">
        <f t="shared" ca="1" si="16"/>
        <v>44475209.329999998</v>
      </c>
      <c r="H70" s="48">
        <f t="shared" ca="1" si="16"/>
        <v>0</v>
      </c>
      <c r="I70" s="48">
        <f t="shared" ca="1" si="16"/>
        <v>0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109</v>
      </c>
      <c r="C83" s="51">
        <f ca="1">+C81+C70</f>
        <v>118901486.61999999</v>
      </c>
      <c r="D83" s="51">
        <f>+D81+D70</f>
        <v>5320417.1500000004</v>
      </c>
      <c r="E83" s="51">
        <f ca="1">+E81+E70</f>
        <v>34826687.630000003</v>
      </c>
      <c r="F83" s="51">
        <f ca="1">+F81+F70</f>
        <v>34279172.509999998</v>
      </c>
      <c r="G83" s="51">
        <f ca="1">+G81+G70</f>
        <v>44475209.329999998</v>
      </c>
      <c r="H83" s="51">
        <f t="shared" ref="H83:L83" ca="1" si="22">+H81+H70</f>
        <v>0</v>
      </c>
      <c r="I83" s="51">
        <f t="shared" ca="1" si="22"/>
        <v>0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116</v>
      </c>
      <c r="C91" s="37"/>
      <c r="D91" s="37"/>
      <c r="E91" s="37"/>
      <c r="F91" s="67" t="s">
        <v>117</v>
      </c>
      <c r="G91" s="67"/>
      <c r="H91" s="67"/>
      <c r="I91" s="37"/>
      <c r="J91" s="37"/>
      <c r="K91" s="67" t="s">
        <v>118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120</v>
      </c>
      <c r="C92" s="41"/>
      <c r="E92" s="42"/>
      <c r="F92" s="65" t="s">
        <v>106</v>
      </c>
      <c r="G92" s="65"/>
      <c r="H92" s="65"/>
      <c r="K92" s="65" t="s">
        <v>110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119</v>
      </c>
      <c r="C93" s="41"/>
      <c r="E93" s="42"/>
      <c r="F93" s="65" t="s">
        <v>107</v>
      </c>
      <c r="G93" s="65"/>
      <c r="H93" s="65"/>
      <c r="K93" s="65" t="s">
        <v>108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PATRICIA RAMOS</cp:lastModifiedBy>
  <cp:lastPrinted>2026-05-12T15:33:55Z</cp:lastPrinted>
  <dcterms:created xsi:type="dcterms:W3CDTF">2019-05-10T17:21:13Z</dcterms:created>
  <dcterms:modified xsi:type="dcterms:W3CDTF">2026-05-13T17:30:20Z</dcterms:modified>
</cp:coreProperties>
</file>